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251" windowWidth="19320" windowHeight="11880" tabRatio="596" activeTab="0"/>
  </bookViews>
  <sheets>
    <sheet name="AH Industries " sheetId="1" r:id="rId1"/>
    <sheet name="Anticimex" sheetId="2" r:id="rId2"/>
    <sheet name="Arcus" sheetId="3" r:id="rId3"/>
    <sheet name="Biolin" sheetId="4" r:id="rId4"/>
    <sheet name="Bisnode" sheetId="5" r:id="rId5"/>
    <sheet name="Contex" sheetId="6" r:id="rId6"/>
    <sheet name="DIAB" sheetId="7" r:id="rId7"/>
    <sheet name="Euromaint" sheetId="8" r:id="rId8"/>
    <sheet name="Finnkino" sheetId="9" r:id="rId9"/>
    <sheet name="GS Hydro" sheetId="10" r:id="rId10"/>
    <sheet name="HAFA" sheetId="11" r:id="rId11"/>
    <sheet name="HL-Display " sheetId="12" r:id="rId12"/>
    <sheet name="Inwido" sheetId="13" r:id="rId13"/>
    <sheet name="Jotul" sheetId="14" r:id="rId14"/>
    <sheet name="Kvarndammen" sheetId="15" r:id="rId15"/>
    <sheet name="Lindab" sheetId="16" r:id="rId16"/>
    <sheet name="Mobile Climate Control" sheetId="17" r:id="rId17"/>
    <sheet name="SB Seating" sheetId="18" r:id="rId18"/>
    <sheet name="Stofa " sheetId="19" r:id="rId19"/>
  </sheets>
  <definedNames>
    <definedName name="_xlnm.Print_Area" localSheetId="0">'AH Industries '!$A$1:$L$87</definedName>
    <definedName name="_xlnm.Print_Area" localSheetId="1">'Anticimex'!$A$1:$M$88</definedName>
    <definedName name="_xlnm.Print_Area" localSheetId="2">'Arcus'!$A$1:$M$88</definedName>
    <definedName name="_xlnm.Print_Area" localSheetId="3">'Biolin'!$A$1:$M$89</definedName>
    <definedName name="_xlnm.Print_Area" localSheetId="4">'Bisnode'!$A$1:$L$93</definedName>
    <definedName name="_xlnm.Print_Area" localSheetId="5">'Contex'!$A$1:$L$87</definedName>
    <definedName name="_xlnm.Print_Area" localSheetId="6">'DIAB'!$A$1:$L$87</definedName>
    <definedName name="_xlnm.Print_Area" localSheetId="7">'Euromaint'!$A$1:$M$89</definedName>
    <definedName name="_xlnm.Print_Area" localSheetId="8">'Finnkino'!$A$1:$L$89</definedName>
    <definedName name="_xlnm.Print_Area" localSheetId="9">'GS Hydro'!$A$1:$L$87</definedName>
    <definedName name="_xlnm.Print_Area" localSheetId="10">'HAFA'!$A$1:$L$85</definedName>
    <definedName name="_xlnm.Print_Area" localSheetId="11">'HL-Display '!$A$1:$M$87</definedName>
    <definedName name="_xlnm.Print_Area" localSheetId="12">'Inwido'!$A$1:$L$88</definedName>
    <definedName name="_xlnm.Print_Area" localSheetId="13">'Jotul'!$A$1:$L$88</definedName>
    <definedName name="_xlnm.Print_Area" localSheetId="14">'Kvarndammen'!$A$1:$M$89</definedName>
    <definedName name="_xlnm.Print_Area" localSheetId="15">'Lindab'!$A$1:$L$86</definedName>
    <definedName name="_xlnm.Print_Area" localSheetId="16">'Mobile Climate Control'!$A$1:$L$87</definedName>
    <definedName name="_xlnm.Print_Area" localSheetId="17">'SB Seating'!$A$1:$L$88</definedName>
    <definedName name="_xlnm.Print_Area" localSheetId="18">'Stofa '!$A$1:$M$88</definedName>
  </definedNames>
  <calcPr fullCalcOnLoad="1"/>
</workbook>
</file>

<file path=xl/sharedStrings.xml><?xml version="1.0" encoding="utf-8"?>
<sst xmlns="http://schemas.openxmlformats.org/spreadsheetml/2006/main" count="2205" uniqueCount="154">
  <si>
    <t>SEKm</t>
  </si>
  <si>
    <t>INCOME STATEMENT</t>
  </si>
  <si>
    <t>Net sales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</si>
  <si>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</si>
  <si>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</si>
  <si>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</si>
  <si>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</si>
  <si>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</si>
  <si>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</si>
  <si>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</si>
  <si>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</si>
  <si>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</si>
  <si>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</si>
  <si>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</si>
  <si>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</si>
  <si>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</si>
  <si>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</si>
  <si>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Goodwill</t>
  </si>
  <si>
    <t>Other intangible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</si>
  <si>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</si>
  <si>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</si>
  <si>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</si>
  <si>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</si>
  <si>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</si>
  <si>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</si>
  <si>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</si>
  <si>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</si>
  <si>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</si>
  <si>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 xml:space="preserve">Provisions, interest bearing </t>
  </si>
  <si>
    <t xml:space="preserve">Provisions, non-interest bearing </t>
  </si>
  <si>
    <t>Liabilities, interest-bearing</t>
  </si>
  <si>
    <t>Liabilities, non-interest bearing</t>
  </si>
  <si>
    <t>Financial liabilities, other</t>
  </si>
  <si>
    <t>Cash flow from operating activities before changes in working capital</t>
  </si>
  <si>
    <t>Changes in working capital</t>
  </si>
  <si>
    <t>Cash flow from operating activities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</si>
  <si>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</si>
  <si>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</si>
  <si>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</si>
  <si>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</si>
  <si>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</si>
  <si>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</si>
  <si>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</si>
  <si>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</si>
  <si>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</si>
  <si>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</si>
  <si>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</si>
  <si>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</si>
  <si>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</si>
  <si>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</si>
  <si>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</si>
  <si>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</si>
  <si>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Hafa Bathroom Group</t>
  </si>
  <si>
    <t>HL Display</t>
  </si>
  <si>
    <t>Lindab</t>
  </si>
  <si>
    <t>1)</t>
  </si>
  <si>
    <t xml:space="preserve">KEY FIGURES </t>
  </si>
  <si>
    <t xml:space="preserve">NOTE  </t>
  </si>
  <si>
    <t>-</t>
  </si>
  <si>
    <t>TOTAL ASSETS</t>
  </si>
  <si>
    <t>NOT</t>
  </si>
  <si>
    <t>2)</t>
  </si>
  <si>
    <t>3)</t>
  </si>
  <si>
    <t>4)</t>
  </si>
  <si>
    <t>2)3)</t>
  </si>
  <si>
    <t>DKKm</t>
  </si>
  <si>
    <t>NOKm</t>
  </si>
  <si>
    <t>USDm</t>
  </si>
  <si>
    <t>EURm</t>
  </si>
  <si>
    <t>AH Industries</t>
  </si>
  <si>
    <t>Anticimex</t>
  </si>
  <si>
    <t>Bisnode</t>
  </si>
  <si>
    <t>DIAB</t>
  </si>
  <si>
    <t>GS-Hydro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</si>
  <si>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</si>
  <si>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</si>
  <si>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Depreciation and impairment</t>
  </si>
  <si>
    <t>Contex Group</t>
  </si>
  <si>
    <t xml:space="preserve"> -</t>
  </si>
  <si>
    <t>TOTAL EQUITY &amp; LIABILITIES</t>
  </si>
  <si>
    <t xml:space="preserve">Provisions, interest-bearing </t>
  </si>
  <si>
    <t>2) Excluding interest on shareholder loan.</t>
  </si>
  <si>
    <t>SB Seating</t>
  </si>
  <si>
    <t>STATEMENT OF FINANCIAL POSITION</t>
  </si>
  <si>
    <t>STATEMENT OF CASH FLOWS</t>
  </si>
  <si>
    <t>Attributable to owners of the parent</t>
  </si>
  <si>
    <t>Property, plant and equipment</t>
  </si>
  <si>
    <t>Equity attributable to owners of the parent</t>
  </si>
  <si>
    <t>Liabilities attributable to Assets held for sale</t>
  </si>
  <si>
    <t>Investments in non-current assets</t>
  </si>
  <si>
    <t>Disposals of non-current assets</t>
  </si>
  <si>
    <t>Cash flow before acquisition and divestment of companies</t>
  </si>
  <si>
    <t>Attributable to non-controlling interests</t>
  </si>
  <si>
    <t>Non-controlling interests</t>
  </si>
  <si>
    <t>Profit for the year/period</t>
  </si>
  <si>
    <t>1)2)</t>
  </si>
  <si>
    <t>Stofa</t>
  </si>
  <si>
    <t>Biolin Scientific</t>
  </si>
  <si>
    <t>Arcus-Gruppen</t>
  </si>
  <si>
    <t>KVD Kvarndammen</t>
  </si>
  <si>
    <t>2) Earnings for 2009 and 2010 are pro forma taking Ratos's acquisition into account.</t>
  </si>
  <si>
    <t>1)2)3)</t>
  </si>
  <si>
    <t>Mobile Climate Control</t>
  </si>
  <si>
    <t>2) Earnings for 2009 och 2010 are pro forma taking Ratos´s acquisition into account.</t>
  </si>
  <si>
    <t>1) Earnings for 2010 charged with items affecting comparability of DKK -19m in conjunction with acquisition.</t>
  </si>
  <si>
    <t>3) Earnings for 2008, 2009 and 2010 are adjusted for reversed goodwill amortisation.</t>
  </si>
  <si>
    <t>1) GS-Hydro was refinanced in September 2008. Earnings for 2008 are pro forma taking into account new financing and group structure.</t>
  </si>
  <si>
    <t>2) Earnings for 2007 include Ospol AB with SEK -15m. The company was divested in 2008.</t>
  </si>
  <si>
    <t>1) Earnings and average number of employees 2009 and 2010 are pro forma taking the acquisition of RM Group into account.</t>
  </si>
  <si>
    <t>2) Earnings for 2007 are pro forma taking Ratos’s acquisition into account.</t>
  </si>
  <si>
    <t>1) Earnings for 2007 are pro forma taking Ratos's acquisition into account.</t>
  </si>
  <si>
    <t>Finnkino</t>
  </si>
  <si>
    <t>4) Excluding interest on shareholder loan.</t>
  </si>
  <si>
    <t>5)</t>
  </si>
  <si>
    <t>1) Changed pension rules have a positive impact on earnings with NOK 12m and NOK 12m for the full-year 2010.</t>
  </si>
  <si>
    <t>3) Earnings for 2008 and 2009 are pro forma taking into account discontinued operations in the UK/Ireland in 2009.</t>
  </si>
  <si>
    <t>Q3</t>
  </si>
  <si>
    <t>Q1-3</t>
  </si>
  <si>
    <t>3) Equity at 30 September 2011 includes shareholder loan of SEK 368m.</t>
  </si>
  <si>
    <t>5) Equity at 30 September 2011 includes shareholder loan of SEK 1,302m.</t>
  </si>
  <si>
    <t>3) Equity at 30 September 2011 includes shareholder loan of NOK 365m.</t>
  </si>
  <si>
    <t>3) Equity at 30 September 2011 includes shareholder loan of NOK 789m.</t>
  </si>
  <si>
    <t>Euromaint</t>
  </si>
  <si>
    <t>2) Earnings for 2007 are pro forma taking new group structure and financing into account.</t>
  </si>
  <si>
    <t>3) Earnings for 2007 are pro forma taking Ratos's acquisition into account.</t>
  </si>
  <si>
    <t>5) Equity at 30 September 2011 includes shareholder loan of SEK 377m.</t>
  </si>
  <si>
    <t>3) Earnings for 2009 and 2010 are pro forma taking into account new group and capital structure.</t>
  </si>
  <si>
    <t>2) Earnings for 2008 include ACME from 1 September.</t>
  </si>
  <si>
    <t>1)3)</t>
  </si>
  <si>
    <t>3) Financial expenses excluding interest on shareholder loan.</t>
  </si>
  <si>
    <t>1) Earnings for 2010 and 2011 are pro forma taking new financing into account.</t>
  </si>
  <si>
    <t>3) Earnings for 2007 include a capital gain from a property sale of NOK 649m.</t>
  </si>
  <si>
    <t>2) Earnings for 2010 and 2011 are pro forma taking new financing into account.</t>
  </si>
  <si>
    <t xml:space="preserve">    in August 2011 and new financing.</t>
  </si>
  <si>
    <t>1) Earnings for the 3rd quarter of 2011 are charged with costs affecting comparability of SEK -30m (0).</t>
  </si>
  <si>
    <t>1) Earnings for 2010 and 2011 are pro forma taking into account discontinued operations (Refurbishment business area).</t>
  </si>
  <si>
    <t>2) Earnings are pro forma taking Ratos's acquisition into account.</t>
  </si>
  <si>
    <t>1) Earnings for 2011 are charged with items affecting comparability of EUR -1,1m (0) for 3rd quarter and EUR -0,6m (0) for quarters 1-3.</t>
  </si>
  <si>
    <t>1) Earnings for 2011 are pro forma taking discontinued operations in Denmark into account.</t>
  </si>
  <si>
    <t>1) Earnings for 2011 are charged with costs affecting comparability of SEK -10m (0) for 3rd quarter and SEK -20m (-17) for quarters 1-3.</t>
  </si>
  <si>
    <t>1) Earnings for 2011 are charged with costs affecting comparability of SEK -55m (0) in 3rd quarter and SEK -67m (-21) for quarters 1-3.</t>
  </si>
  <si>
    <t>2) Earnings charged with items affecting comparability with SEK -80m for the full-year 2010.</t>
  </si>
  <si>
    <t>2) Earnings includes items affecting comparability with SEK 47m for the full-year 2010.</t>
  </si>
  <si>
    <t>1) Earnings for full-year 2010 charged with items affecting comparability of SEK -12m in conjunction with acquisition.</t>
  </si>
  <si>
    <t>1) Earnings for 2011 are charged with costs affecting comparability of SEK -17m (73).</t>
  </si>
  <si>
    <t>1) Earnings for 2011 are charged with costs affecting comparability of SEK -46m (0).</t>
  </si>
  <si>
    <t>2) Earnings for 2010 are charged with costs affecting comparability of SEK -29m for 3rd quarter, SEK -161m quarters 1-3 and SEK -206m for the full-year.</t>
  </si>
  <si>
    <t>2) Earnings charged with items affecting comparability for the full-year 2010 of SEK -27m.</t>
  </si>
  <si>
    <t>1) Earnings and average number of employees for 2010 and 2011 are pro forma taking into account a new group structure, acquisition of Biolin Bioscience</t>
  </si>
  <si>
    <t xml:space="preserve">    Net financial items are affected by unrealised exchange gains for the 3rd quarter with SEK 18m, SEK 84m for quarters 1-3 and SEK 93m for the full-year 2010.</t>
  </si>
  <si>
    <t>1) Earnings for 2011 are charged with costs affecting comparability of NOK -26m (0) for 3rd quarter and NOK -21m (0) for quarters 1-3.</t>
  </si>
  <si>
    <t xml:space="preserve">    Net financial items are affected by unrealised exchange losses for the 3rd quarter with SEK -13m and with SEK -31m for quarters 1-3.</t>
  </si>
  <si>
    <t>1) EBITA includes costs affecting comparability of SEK -30m for 3rd quarter and SEK -39m for quarters 1-3.</t>
  </si>
  <si>
    <t xml:space="preserve">2) EBITA includes costs affecting comparability of SEK -58m for the full-year 2010. 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</si>
</sst>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right" vertical="center"/>
    </xf>
    <xf numFmtId="1" fontId="9" fillId="34" borderId="0" xfId="0" applyNumberFormat="1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 vertical="top" wrapText="1"/>
    </xf>
    <xf numFmtId="1" fontId="10" fillId="34" borderId="0" xfId="0" applyNumberFormat="1" applyFont="1" applyFill="1" applyBorder="1" applyAlignment="1">
      <alignment horizontal="right" vertical="top" wrapText="1"/>
    </xf>
    <xf numFmtId="0" fontId="10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left" vertical="center"/>
    </xf>
    <xf numFmtId="164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2" fillId="35" borderId="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36" borderId="0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 vertical="center" wrapText="1"/>
    </xf>
    <xf numFmtId="3" fontId="10" fillId="34" borderId="0" xfId="0" applyNumberFormat="1" applyFont="1" applyFill="1" applyBorder="1" applyAlignment="1">
      <alignment horizontal="right" vertical="top" wrapText="1"/>
    </xf>
    <xf numFmtId="3" fontId="45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9" fillId="34" borderId="0" xfId="0" applyNumberFormat="1" applyFont="1" applyFill="1" applyBorder="1" applyAlignment="1">
      <alignment horizontal="right" vertical="center" wrapText="1"/>
    </xf>
    <xf numFmtId="165" fontId="10" fillId="34" borderId="0" xfId="0" applyNumberFormat="1" applyFont="1" applyFill="1" applyBorder="1" applyAlignment="1">
      <alignment horizontal="right" vertical="top" wrapText="1"/>
    </xf>
    <xf numFmtId="165" fontId="7" fillId="35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5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2" fillId="0" borderId="0" xfId="49" applyNumberFormat="1" applyFont="1" applyFill="1" applyBorder="1" applyAlignment="1">
      <alignment horizontal="right" vertical="center"/>
    </xf>
    <xf numFmtId="165" fontId="2" fillId="0" borderId="0" xfId="56" applyNumberFormat="1" applyFont="1" applyFill="1" applyBorder="1" applyAlignment="1">
      <alignment horizontal="right" vertical="center"/>
    </xf>
    <xf numFmtId="1" fontId="2" fillId="0" borderId="0" xfId="49" applyNumberFormat="1" applyFont="1" applyFill="1" applyBorder="1" applyAlignment="1">
      <alignment horizontal="right" vertical="center"/>
    </xf>
    <xf numFmtId="3" fontId="2" fillId="0" borderId="0" xfId="49" applyNumberFormat="1" applyFont="1" applyFill="1" applyBorder="1" applyAlignment="1">
      <alignment horizontal="right" vertical="center"/>
    </xf>
    <xf numFmtId="41" fontId="7" fillId="35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35" borderId="10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164" fontId="2" fillId="36" borderId="0" xfId="0" applyNumberFormat="1" applyFont="1" applyFill="1" applyBorder="1" applyAlignment="1">
      <alignment horizontal="right" vertical="center"/>
    </xf>
    <xf numFmtId="165" fontId="2" fillId="36" borderId="0" xfId="0" applyNumberFormat="1" applyFont="1" applyFill="1" applyBorder="1" applyAlignment="1">
      <alignment horizontal="right" vertical="center"/>
    </xf>
    <xf numFmtId="0" fontId="0" fillId="37" borderId="0" xfId="0" applyFill="1" applyAlignment="1">
      <alignment/>
    </xf>
    <xf numFmtId="164" fontId="2" fillId="38" borderId="0" xfId="0" applyNumberFormat="1" applyFont="1" applyFill="1" applyBorder="1" applyAlignment="1">
      <alignment horizontal="right" vertical="center"/>
    </xf>
    <xf numFmtId="3" fontId="7" fillId="38" borderId="0" xfId="0" applyNumberFormat="1" applyFont="1" applyFill="1" applyBorder="1" applyAlignment="1">
      <alignment horizontal="right" vertical="center" wrapText="1"/>
    </xf>
    <xf numFmtId="1" fontId="2" fillId="38" borderId="0" xfId="0" applyNumberFormat="1" applyFont="1" applyFill="1" applyBorder="1" applyAlignment="1">
      <alignment horizontal="right" vertical="center"/>
    </xf>
    <xf numFmtId="3" fontId="2" fillId="38" borderId="0" xfId="0" applyNumberFormat="1" applyFont="1" applyFill="1" applyBorder="1" applyAlignment="1">
      <alignment horizontal="right" vertical="center"/>
    </xf>
    <xf numFmtId="165" fontId="2" fillId="38" borderId="0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2" fillId="5" borderId="1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wrapText="1"/>
    </xf>
    <xf numFmtId="3" fontId="7" fillId="5" borderId="1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 wrapText="1"/>
    </xf>
    <xf numFmtId="165" fontId="7" fillId="38" borderId="0" xfId="0" applyNumberFormat="1" applyFont="1" applyFill="1" applyBorder="1" applyAlignment="1">
      <alignment horizontal="right" vertical="center" wrapText="1"/>
    </xf>
    <xf numFmtId="165" fontId="2" fillId="37" borderId="0" xfId="0" applyNumberFormat="1" applyFont="1" applyFill="1" applyBorder="1" applyAlignment="1">
      <alignment horizontal="right" vertical="center" wrapText="1"/>
    </xf>
    <xf numFmtId="165" fontId="2" fillId="37" borderId="10" xfId="0" applyNumberFormat="1" applyFont="1" applyFill="1" applyBorder="1" applyAlignment="1">
      <alignment horizontal="right" vertical="center" wrapText="1"/>
    </xf>
    <xf numFmtId="165" fontId="7" fillId="38" borderId="10" xfId="0" applyNumberFormat="1" applyFont="1" applyFill="1" applyBorder="1" applyAlignment="1">
      <alignment horizontal="right" vertical="center" wrapText="1"/>
    </xf>
    <xf numFmtId="3" fontId="2" fillId="37" borderId="0" xfId="0" applyNumberFormat="1" applyFont="1" applyFill="1" applyBorder="1" applyAlignment="1">
      <alignment horizontal="right" vertical="center" wrapText="1"/>
    </xf>
    <xf numFmtId="3" fontId="2" fillId="37" borderId="10" xfId="0" applyNumberFormat="1" applyFont="1" applyFill="1" applyBorder="1" applyAlignment="1">
      <alignment horizontal="right" vertical="center" wrapText="1"/>
    </xf>
    <xf numFmtId="165" fontId="7" fillId="38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7" fillId="35" borderId="11" xfId="0" applyNumberFormat="1" applyFont="1" applyFill="1" applyBorder="1" applyAlignment="1">
      <alignment horizontal="right" vertical="center" wrapText="1"/>
    </xf>
    <xf numFmtId="41" fontId="7" fillId="0" borderId="11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66" fontId="7" fillId="0" borderId="11" xfId="0" applyNumberFormat="1" applyFont="1" applyFill="1" applyBorder="1" applyAlignment="1">
      <alignment horizontal="right" vertical="center" wrapText="1"/>
    </xf>
    <xf numFmtId="41" fontId="7" fillId="38" borderId="0" xfId="0" applyNumberFormat="1" applyFont="1" applyFill="1" applyBorder="1" applyAlignment="1">
      <alignment horizontal="right" vertical="center" wrapText="1"/>
    </xf>
    <xf numFmtId="41" fontId="7" fillId="38" borderId="10" xfId="0" applyNumberFormat="1" applyFont="1" applyFill="1" applyBorder="1" applyAlignment="1">
      <alignment horizontal="right" vertical="center" wrapText="1"/>
    </xf>
    <xf numFmtId="41" fontId="7" fillId="5" borderId="0" xfId="0" applyNumberFormat="1" applyFont="1" applyFill="1" applyBorder="1" applyAlignment="1">
      <alignment horizontal="right" vertical="center" wrapText="1"/>
    </xf>
    <xf numFmtId="3" fontId="2" fillId="39" borderId="10" xfId="0" applyNumberFormat="1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readingOrder="1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3" fontId="7" fillId="37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37" borderId="12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46" fillId="0" borderId="0" xfId="0" applyFont="1" applyAlignment="1">
      <alignment vertical="center"/>
    </xf>
    <xf numFmtId="41" fontId="7" fillId="36" borderId="0" xfId="0" applyNumberFormat="1" applyFont="1" applyFill="1" applyBorder="1" applyAlignment="1">
      <alignment horizontal="right" vertical="center" wrapText="1"/>
    </xf>
    <xf numFmtId="3" fontId="2" fillId="36" borderId="0" xfId="0" applyNumberFormat="1" applyFont="1" applyFill="1" applyBorder="1" applyAlignment="1">
      <alignment horizontal="right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2" fillId="36" borderId="0" xfId="0" applyNumberFormat="1" applyFont="1" applyFill="1" applyBorder="1" applyAlignment="1">
      <alignment horizontal="right" vertical="center" wrapText="1"/>
    </xf>
    <xf numFmtId="41" fontId="7" fillId="36" borderId="11" xfId="0" applyNumberFormat="1" applyFont="1" applyFill="1" applyBorder="1" applyAlignment="1">
      <alignment horizontal="right" vertical="center" wrapText="1"/>
    </xf>
    <xf numFmtId="3" fontId="7" fillId="36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3" fontId="2" fillId="37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3" fontId="6" fillId="34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tabSelected="1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45" customWidth="1"/>
    <col min="2" max="2" width="16.00390625" style="45" customWidth="1"/>
    <col min="3" max="3" width="8.28125" style="45" customWidth="1"/>
    <col min="4" max="4" width="4.8515625" style="45" customWidth="1"/>
    <col min="5" max="12" width="9.7109375" style="45" customWidth="1"/>
    <col min="13" max="16384" width="9.140625" style="45" customWidth="1"/>
  </cols>
  <sheetData>
    <row r="1" spans="1:12" ht="18" customHeight="1">
      <c r="A1" s="167" t="s">
        <v>69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customHeight="1">
      <c r="A2" s="33" t="s">
        <v>65</v>
      </c>
      <c r="B2" s="15"/>
      <c r="C2" s="15"/>
      <c r="D2" s="15"/>
      <c r="E2" s="47"/>
      <c r="F2" s="47"/>
      <c r="G2" s="47"/>
      <c r="H2" s="47"/>
      <c r="I2" s="47"/>
      <c r="J2" s="17"/>
      <c r="K2" s="17"/>
      <c r="L2" s="18"/>
    </row>
    <row r="3" spans="1:12" ht="12.75" customHeight="1">
      <c r="A3" s="59"/>
      <c r="B3" s="59"/>
      <c r="C3" s="60"/>
      <c r="D3" s="61"/>
      <c r="E3" s="62">
        <v>2011</v>
      </c>
      <c r="F3" s="62">
        <v>2010</v>
      </c>
      <c r="G3" s="62">
        <v>2011</v>
      </c>
      <c r="H3" s="62">
        <v>2010</v>
      </c>
      <c r="I3" s="62">
        <v>2010</v>
      </c>
      <c r="J3" s="62">
        <v>2009</v>
      </c>
      <c r="K3" s="62">
        <v>2008</v>
      </c>
      <c r="L3" s="62">
        <v>2007</v>
      </c>
    </row>
    <row r="4" spans="1:12" ht="12.75" customHeight="1">
      <c r="A4" s="63"/>
      <c r="B4" s="63"/>
      <c r="C4" s="60"/>
      <c r="D4" s="61"/>
      <c r="E4" s="62" t="s">
        <v>116</v>
      </c>
      <c r="F4" s="62" t="s">
        <v>116</v>
      </c>
      <c r="G4" s="62" t="s">
        <v>117</v>
      </c>
      <c r="H4" s="62" t="s">
        <v>117</v>
      </c>
      <c r="I4" s="62"/>
      <c r="J4" s="62"/>
      <c r="K4" s="62"/>
      <c r="L4" s="62"/>
    </row>
    <row r="5" spans="1:12" s="46" customFormat="1" ht="12.75" customHeight="1">
      <c r="A5" s="60" t="s">
        <v>1</v>
      </c>
      <c r="B5" s="63"/>
      <c r="C5" s="60"/>
      <c r="D5" s="64" t="s">
        <v>57</v>
      </c>
      <c r="E5" s="66"/>
      <c r="F5" s="66" t="s">
        <v>55</v>
      </c>
      <c r="G5" s="66"/>
      <c r="H5" s="66" t="s">
        <v>55</v>
      </c>
      <c r="I5" s="66" t="s">
        <v>55</v>
      </c>
      <c r="J5" s="66" t="s">
        <v>55</v>
      </c>
      <c r="K5" s="65"/>
      <c r="L5" s="66" t="s">
        <v>61</v>
      </c>
    </row>
    <row r="6" ht="1.5" customHeight="1"/>
    <row r="7" spans="1:12" ht="15" customHeight="1">
      <c r="A7" s="31" t="s">
        <v>2</v>
      </c>
      <c r="B7" s="9"/>
      <c r="C7" s="9"/>
      <c r="D7" s="9"/>
      <c r="E7" s="79">
        <v>174.65599999999995</v>
      </c>
      <c r="F7" s="55">
        <v>182.31400000000005</v>
      </c>
      <c r="G7" s="118">
        <v>543.756</v>
      </c>
      <c r="H7" s="55">
        <v>572.868</v>
      </c>
      <c r="I7" s="118">
        <v>763.296</v>
      </c>
      <c r="J7" s="55">
        <v>866.2</v>
      </c>
      <c r="K7" s="55">
        <v>582.782</v>
      </c>
      <c r="L7" s="55">
        <v>446</v>
      </c>
    </row>
    <row r="8" spans="1:12" ht="15" customHeight="1">
      <c r="A8" s="31" t="s">
        <v>3</v>
      </c>
      <c r="B8" s="3"/>
      <c r="C8" s="3"/>
      <c r="D8" s="3"/>
      <c r="E8" s="78">
        <v>-165.674</v>
      </c>
      <c r="F8" s="50">
        <v>-164.6090000000001</v>
      </c>
      <c r="G8" s="119">
        <v>-514.9190000000001</v>
      </c>
      <c r="H8" s="50">
        <v>-495.23</v>
      </c>
      <c r="I8" s="119">
        <v>-677.6840000000001</v>
      </c>
      <c r="J8" s="50">
        <v>-766.75</v>
      </c>
      <c r="K8" s="50">
        <v>-478.47100000000006</v>
      </c>
      <c r="L8" s="50">
        <v>-358</v>
      </c>
    </row>
    <row r="9" spans="1:12" ht="15" customHeight="1">
      <c r="A9" s="31" t="s">
        <v>4</v>
      </c>
      <c r="B9" s="3"/>
      <c r="C9" s="3"/>
      <c r="D9" s="3"/>
      <c r="E9" s="78">
        <v>0.7199999999999989</v>
      </c>
      <c r="F9" s="50">
        <v>0.821</v>
      </c>
      <c r="G9" s="119">
        <v>19.053</v>
      </c>
      <c r="H9" s="50">
        <v>1.391</v>
      </c>
      <c r="I9" s="119">
        <v>1.6050000000000002</v>
      </c>
      <c r="J9" s="50">
        <v>0.032</v>
      </c>
      <c r="K9" s="50">
        <v>1.326</v>
      </c>
      <c r="L9" s="50"/>
    </row>
    <row r="10" spans="1:12" ht="15" customHeight="1">
      <c r="A10" s="31" t="s">
        <v>5</v>
      </c>
      <c r="B10" s="3"/>
      <c r="C10" s="3"/>
      <c r="D10" s="3"/>
      <c r="E10" s="78"/>
      <c r="F10" s="50"/>
      <c r="G10" s="119"/>
      <c r="H10" s="50"/>
      <c r="I10" s="119"/>
      <c r="J10" s="50"/>
      <c r="K10" s="50"/>
      <c r="L10" s="50"/>
    </row>
    <row r="11" spans="1:12" ht="15" customHeight="1">
      <c r="A11" s="32" t="s">
        <v>6</v>
      </c>
      <c r="B11" s="25"/>
      <c r="C11" s="25"/>
      <c r="D11" s="25"/>
      <c r="E11" s="77"/>
      <c r="F11" s="52"/>
      <c r="G11" s="120"/>
      <c r="H11" s="52"/>
      <c r="I11" s="120"/>
      <c r="J11" s="52"/>
      <c r="K11" s="52"/>
      <c r="L11" s="52">
        <v>4</v>
      </c>
    </row>
    <row r="12" spans="1:12" ht="15" customHeight="1">
      <c r="A12" s="13" t="s">
        <v>7</v>
      </c>
      <c r="B12" s="13"/>
      <c r="C12" s="13"/>
      <c r="D12" s="13"/>
      <c r="E12" s="79">
        <f>SUM(E7:E11)</f>
        <v>9.701999999999941</v>
      </c>
      <c r="F12" s="55">
        <f aca="true" t="shared" si="0" ref="F12:L12">SUM(F7:F11)</f>
        <v>18.525999999999957</v>
      </c>
      <c r="G12" s="118">
        <f t="shared" si="0"/>
        <v>47.88999999999987</v>
      </c>
      <c r="H12" s="55">
        <f t="shared" si="0"/>
        <v>79.02900000000004</v>
      </c>
      <c r="I12" s="118">
        <f>SUM(I7:I11)</f>
        <v>87.21699999999997</v>
      </c>
      <c r="J12" s="55">
        <f>SUM(J7:J11)</f>
        <v>99.48200000000004</v>
      </c>
      <c r="K12" s="55">
        <f t="shared" si="0"/>
        <v>105.63699999999997</v>
      </c>
      <c r="L12" s="55">
        <f t="shared" si="0"/>
        <v>92</v>
      </c>
    </row>
    <row r="13" spans="1:12" ht="15" customHeight="1">
      <c r="A13" s="32" t="s">
        <v>76</v>
      </c>
      <c r="B13" s="25"/>
      <c r="C13" s="25"/>
      <c r="D13" s="25"/>
      <c r="E13" s="77">
        <v>-11.244</v>
      </c>
      <c r="F13" s="52">
        <v>-11.617</v>
      </c>
      <c r="G13" s="120">
        <v>-33.919000000000004</v>
      </c>
      <c r="H13" s="52">
        <v>-33.153000000000006</v>
      </c>
      <c r="I13" s="120">
        <v>-44.532</v>
      </c>
      <c r="J13" s="52">
        <v>-38.877</v>
      </c>
      <c r="K13" s="52">
        <v>-19.951999999999998</v>
      </c>
      <c r="L13" s="52">
        <v>-13</v>
      </c>
    </row>
    <row r="14" spans="1:12" ht="15" customHeight="1">
      <c r="A14" s="13" t="s">
        <v>8</v>
      </c>
      <c r="B14" s="13"/>
      <c r="C14" s="13"/>
      <c r="D14" s="13"/>
      <c r="E14" s="79">
        <f>SUM(E12:E13)</f>
        <v>-1.5420000000000584</v>
      </c>
      <c r="F14" s="55">
        <f aca="true" t="shared" si="1" ref="F14:L14">SUM(F12:F13)</f>
        <v>6.908999999999956</v>
      </c>
      <c r="G14" s="118">
        <f t="shared" si="1"/>
        <v>13.970999999999869</v>
      </c>
      <c r="H14" s="55">
        <f t="shared" si="1"/>
        <v>45.87600000000003</v>
      </c>
      <c r="I14" s="118">
        <f>SUM(I12:I13)</f>
        <v>42.684999999999974</v>
      </c>
      <c r="J14" s="55">
        <f>SUM(J12:J13)</f>
        <v>60.60500000000004</v>
      </c>
      <c r="K14" s="55">
        <f t="shared" si="1"/>
        <v>85.68499999999997</v>
      </c>
      <c r="L14" s="55">
        <f t="shared" si="1"/>
        <v>79</v>
      </c>
    </row>
    <row r="15" spans="1:12" ht="15" customHeight="1">
      <c r="A15" s="31" t="s">
        <v>9</v>
      </c>
      <c r="B15" s="4"/>
      <c r="C15" s="4"/>
      <c r="D15" s="4"/>
      <c r="E15" s="78"/>
      <c r="F15" s="50"/>
      <c r="G15" s="119"/>
      <c r="H15" s="50"/>
      <c r="I15" s="119"/>
      <c r="J15" s="50"/>
      <c r="K15" s="50"/>
      <c r="L15" s="50"/>
    </row>
    <row r="16" spans="1:12" ht="15" customHeight="1">
      <c r="A16" s="32" t="s">
        <v>10</v>
      </c>
      <c r="B16" s="25"/>
      <c r="C16" s="25"/>
      <c r="D16" s="25"/>
      <c r="E16" s="77"/>
      <c r="F16" s="52"/>
      <c r="G16" s="120"/>
      <c r="H16" s="52"/>
      <c r="I16" s="120"/>
      <c r="J16" s="52"/>
      <c r="K16" s="52"/>
      <c r="L16" s="52"/>
    </row>
    <row r="17" spans="1:12" ht="15" customHeight="1">
      <c r="A17" s="13" t="s">
        <v>11</v>
      </c>
      <c r="B17" s="13"/>
      <c r="C17" s="13"/>
      <c r="D17" s="13"/>
      <c r="E17" s="79">
        <f>SUM(E14:E16)</f>
        <v>-1.5420000000000584</v>
      </c>
      <c r="F17" s="55">
        <f aca="true" t="shared" si="2" ref="F17:L17">SUM(F14:F16)</f>
        <v>6.908999999999956</v>
      </c>
      <c r="G17" s="118">
        <f t="shared" si="2"/>
        <v>13.970999999999869</v>
      </c>
      <c r="H17" s="55">
        <f t="shared" si="2"/>
        <v>45.87600000000003</v>
      </c>
      <c r="I17" s="118">
        <f>SUM(I14:I16)</f>
        <v>42.684999999999974</v>
      </c>
      <c r="J17" s="55">
        <f>SUM(J14:J16)</f>
        <v>60.60500000000004</v>
      </c>
      <c r="K17" s="55">
        <f t="shared" si="2"/>
        <v>85.68499999999997</v>
      </c>
      <c r="L17" s="55">
        <f t="shared" si="2"/>
        <v>79</v>
      </c>
    </row>
    <row r="18" spans="1:12" ht="15" customHeight="1">
      <c r="A18" s="31" t="s">
        <v>12</v>
      </c>
      <c r="B18" s="3"/>
      <c r="C18" s="3"/>
      <c r="D18" s="3"/>
      <c r="E18" s="78">
        <v>1.6050000000000004</v>
      </c>
      <c r="F18" s="50">
        <v>0.554</v>
      </c>
      <c r="G18" s="119">
        <v>4.7860000000000005</v>
      </c>
      <c r="H18" s="50">
        <v>2.138</v>
      </c>
      <c r="I18" s="119">
        <v>2.6870000000000003</v>
      </c>
      <c r="J18" s="50">
        <v>2.567</v>
      </c>
      <c r="K18" s="50">
        <v>1.744</v>
      </c>
      <c r="L18" s="50">
        <v>1</v>
      </c>
    </row>
    <row r="19" spans="1:12" ht="15" customHeight="1">
      <c r="A19" s="32" t="s">
        <v>13</v>
      </c>
      <c r="B19" s="25"/>
      <c r="C19" s="25"/>
      <c r="D19" s="25"/>
      <c r="E19" s="77">
        <v>-7.465999999999998</v>
      </c>
      <c r="F19" s="52">
        <v>-6.970000000000001</v>
      </c>
      <c r="G19" s="120">
        <v>-21.959999999999997</v>
      </c>
      <c r="H19" s="52">
        <v>-17.732999999999997</v>
      </c>
      <c r="I19" s="120">
        <v>-25.088000000000005</v>
      </c>
      <c r="J19" s="52">
        <v>-25.082</v>
      </c>
      <c r="K19" s="52">
        <v>-23.213</v>
      </c>
      <c r="L19" s="52">
        <v>-21</v>
      </c>
    </row>
    <row r="20" spans="1:12" ht="15" customHeight="1">
      <c r="A20" s="13" t="s">
        <v>14</v>
      </c>
      <c r="B20" s="13"/>
      <c r="C20" s="13"/>
      <c r="D20" s="13"/>
      <c r="E20" s="79">
        <f>SUM(E17:E19)</f>
        <v>-7.403000000000056</v>
      </c>
      <c r="F20" s="55">
        <f aca="true" t="shared" si="3" ref="F20:L20">SUM(F17:F19)</f>
        <v>0.4929999999999559</v>
      </c>
      <c r="G20" s="118">
        <f t="shared" si="3"/>
        <v>-3.2030000000001273</v>
      </c>
      <c r="H20" s="55">
        <f t="shared" si="3"/>
        <v>30.281000000000034</v>
      </c>
      <c r="I20" s="118">
        <f>SUM(I17:I19)</f>
        <v>20.283999999999967</v>
      </c>
      <c r="J20" s="55">
        <f>SUM(J17:J19)</f>
        <v>38.09000000000004</v>
      </c>
      <c r="K20" s="55">
        <f t="shared" si="3"/>
        <v>64.21599999999998</v>
      </c>
      <c r="L20" s="55">
        <f t="shared" si="3"/>
        <v>59</v>
      </c>
    </row>
    <row r="21" spans="1:12" ht="15" customHeight="1">
      <c r="A21" s="31" t="s">
        <v>15</v>
      </c>
      <c r="B21" s="3"/>
      <c r="C21" s="3"/>
      <c r="D21" s="3"/>
      <c r="E21" s="78">
        <v>-0.9770000000000001</v>
      </c>
      <c r="F21" s="50">
        <v>-5.936</v>
      </c>
      <c r="G21" s="119">
        <v>-0.64</v>
      </c>
      <c r="H21" s="50">
        <v>-12.013</v>
      </c>
      <c r="I21" s="119">
        <v>-3.6270000000000007</v>
      </c>
      <c r="J21" s="50">
        <v>-7.3580000000000005</v>
      </c>
      <c r="K21" s="50">
        <v>-16.433</v>
      </c>
      <c r="L21" s="50">
        <v>-15</v>
      </c>
    </row>
    <row r="22" spans="1:12" ht="15" customHeight="1">
      <c r="A22" s="32" t="s">
        <v>16</v>
      </c>
      <c r="B22" s="27"/>
      <c r="C22" s="27"/>
      <c r="D22" s="27"/>
      <c r="E22" s="77"/>
      <c r="F22" s="52"/>
      <c r="G22" s="120"/>
      <c r="H22" s="52"/>
      <c r="I22" s="120"/>
      <c r="J22" s="52"/>
      <c r="K22" s="52"/>
      <c r="L22" s="52"/>
    </row>
    <row r="23" spans="1:12" ht="15" customHeight="1">
      <c r="A23" s="35" t="s">
        <v>94</v>
      </c>
      <c r="B23" s="14"/>
      <c r="C23" s="14"/>
      <c r="D23" s="14"/>
      <c r="E23" s="79">
        <f>SUM(E20:E22)</f>
        <v>-8.380000000000056</v>
      </c>
      <c r="F23" s="55">
        <f aca="true" t="shared" si="4" ref="F23:L23">SUM(F20:F22)</f>
        <v>-5.443000000000044</v>
      </c>
      <c r="G23" s="118">
        <f t="shared" si="4"/>
        <v>-3.8430000000001274</v>
      </c>
      <c r="H23" s="55">
        <f t="shared" si="4"/>
        <v>18.268000000000036</v>
      </c>
      <c r="I23" s="118">
        <f>SUM(I20:I22)</f>
        <v>16.656999999999968</v>
      </c>
      <c r="J23" s="55">
        <f>SUM(J20:J22)</f>
        <v>30.73200000000004</v>
      </c>
      <c r="K23" s="55">
        <f t="shared" si="4"/>
        <v>47.78299999999998</v>
      </c>
      <c r="L23" s="55">
        <f t="shared" si="4"/>
        <v>44</v>
      </c>
    </row>
    <row r="24" spans="1:12" ht="15" customHeight="1">
      <c r="A24" s="31" t="s">
        <v>85</v>
      </c>
      <c r="B24" s="3"/>
      <c r="C24" s="3"/>
      <c r="D24" s="3"/>
      <c r="E24" s="76">
        <f aca="true" t="shared" si="5" ref="E24:L24">E23-E25</f>
        <v>-8.380000000000056</v>
      </c>
      <c r="F24" s="53">
        <f t="shared" si="5"/>
        <v>-5.443000000000044</v>
      </c>
      <c r="G24" s="121">
        <f t="shared" si="5"/>
        <v>-3.8430000000001274</v>
      </c>
      <c r="H24" s="53">
        <f t="shared" si="5"/>
        <v>18.268000000000036</v>
      </c>
      <c r="I24" s="121">
        <f>I23-I25</f>
        <v>16.656999999999968</v>
      </c>
      <c r="J24" s="53">
        <f>J23-J25</f>
        <v>30.73200000000004</v>
      </c>
      <c r="K24" s="53">
        <f t="shared" si="5"/>
        <v>47.78299999999998</v>
      </c>
      <c r="L24" s="53">
        <f t="shared" si="5"/>
        <v>44</v>
      </c>
    </row>
    <row r="25" spans="1:12" ht="15" customHeight="1">
      <c r="A25" s="31" t="s">
        <v>92</v>
      </c>
      <c r="B25" s="3"/>
      <c r="C25" s="3"/>
      <c r="D25" s="3"/>
      <c r="E25" s="78"/>
      <c r="F25" s="50"/>
      <c r="G25" s="119"/>
      <c r="H25" s="50"/>
      <c r="I25" s="119"/>
      <c r="J25" s="50"/>
      <c r="K25" s="50"/>
      <c r="L25" s="50"/>
    </row>
    <row r="26" spans="1:12" ht="10.5">
      <c r="A26" s="3"/>
      <c r="B26" s="3"/>
      <c r="C26" s="3"/>
      <c r="D26" s="3"/>
      <c r="E26" s="50"/>
      <c r="F26" s="50"/>
      <c r="G26" s="50"/>
      <c r="H26" s="50"/>
      <c r="I26" s="50"/>
      <c r="J26" s="50"/>
      <c r="K26" s="50"/>
      <c r="L26" s="50"/>
    </row>
    <row r="27" spans="1:12" ht="12.75" customHeight="1">
      <c r="A27" s="59"/>
      <c r="B27" s="59"/>
      <c r="C27" s="60"/>
      <c r="D27" s="61"/>
      <c r="E27" s="62">
        <f>E$3</f>
        <v>2011</v>
      </c>
      <c r="F27" s="62">
        <f aca="true" t="shared" si="6" ref="F27:L27">F$3</f>
        <v>2010</v>
      </c>
      <c r="G27" s="62">
        <f t="shared" si="6"/>
        <v>2011</v>
      </c>
      <c r="H27" s="62">
        <f t="shared" si="6"/>
        <v>2010</v>
      </c>
      <c r="I27" s="62">
        <f t="shared" si="6"/>
        <v>2010</v>
      </c>
      <c r="J27" s="62">
        <f t="shared" si="6"/>
        <v>2009</v>
      </c>
      <c r="K27" s="62">
        <f t="shared" si="6"/>
        <v>2008</v>
      </c>
      <c r="L27" s="62">
        <f t="shared" si="6"/>
        <v>2007</v>
      </c>
    </row>
    <row r="28" spans="1:12" ht="12.75" customHeight="1">
      <c r="A28" s="63"/>
      <c r="B28" s="63"/>
      <c r="C28" s="60"/>
      <c r="D28" s="61"/>
      <c r="E28" s="82" t="str">
        <f>E$4</f>
        <v>Q3</v>
      </c>
      <c r="F28" s="82" t="str">
        <f>F$4</f>
        <v>Q3</v>
      </c>
      <c r="G28" s="82" t="str">
        <f>G$4</f>
        <v>Q1-3</v>
      </c>
      <c r="H28" s="82" t="str">
        <f>H$4</f>
        <v>Q1-3</v>
      </c>
      <c r="I28" s="82"/>
      <c r="J28" s="82"/>
      <c r="K28" s="82"/>
      <c r="L28" s="82"/>
    </row>
    <row r="29" spans="1:12" s="49" customFormat="1" ht="15" customHeight="1">
      <c r="A29" s="60" t="s">
        <v>83</v>
      </c>
      <c r="B29" s="68"/>
      <c r="C29" s="60"/>
      <c r="D29" s="64"/>
      <c r="E29" s="83"/>
      <c r="F29" s="83"/>
      <c r="G29" s="83"/>
      <c r="H29" s="83"/>
      <c r="I29" s="83"/>
      <c r="J29" s="83"/>
      <c r="K29" s="83"/>
      <c r="L29" s="83"/>
    </row>
    <row r="30" spans="5:12" ht="1.5" customHeight="1">
      <c r="E30" s="84"/>
      <c r="F30" s="84"/>
      <c r="G30" s="84"/>
      <c r="H30" s="84"/>
      <c r="I30" s="84"/>
      <c r="J30" s="84"/>
      <c r="K30" s="84"/>
      <c r="L30" s="84"/>
    </row>
    <row r="31" spans="1:12" ht="15" customHeight="1">
      <c r="A31" s="31" t="s">
        <v>17</v>
      </c>
      <c r="B31" s="10"/>
      <c r="C31" s="10"/>
      <c r="D31" s="10"/>
      <c r="E31" s="78"/>
      <c r="F31" s="50"/>
      <c r="G31" s="119">
        <v>671.5400000000001</v>
      </c>
      <c r="H31" s="50"/>
      <c r="I31" s="119">
        <v>669.932</v>
      </c>
      <c r="J31" s="50"/>
      <c r="K31" s="50">
        <v>510.30400000000003</v>
      </c>
      <c r="L31" s="50">
        <v>510</v>
      </c>
    </row>
    <row r="32" spans="1:12" ht="15" customHeight="1">
      <c r="A32" s="31" t="s">
        <v>18</v>
      </c>
      <c r="B32" s="9"/>
      <c r="C32" s="9"/>
      <c r="D32" s="9"/>
      <c r="E32" s="78"/>
      <c r="F32" s="50"/>
      <c r="G32" s="119">
        <v>2.9610000000000003</v>
      </c>
      <c r="H32" s="50"/>
      <c r="I32" s="119">
        <v>2.091</v>
      </c>
      <c r="J32" s="50"/>
      <c r="K32" s="50">
        <v>2.314</v>
      </c>
      <c r="L32" s="50"/>
    </row>
    <row r="33" spans="1:12" ht="15" customHeight="1">
      <c r="A33" s="31" t="s">
        <v>86</v>
      </c>
      <c r="B33" s="9"/>
      <c r="C33" s="9"/>
      <c r="D33" s="9"/>
      <c r="E33" s="78"/>
      <c r="F33" s="50"/>
      <c r="G33" s="119">
        <v>222.64</v>
      </c>
      <c r="H33" s="50"/>
      <c r="I33" s="119">
        <v>225.038</v>
      </c>
      <c r="J33" s="50"/>
      <c r="K33" s="50">
        <v>162.526</v>
      </c>
      <c r="L33" s="50">
        <v>124</v>
      </c>
    </row>
    <row r="34" spans="1:12" ht="15" customHeight="1">
      <c r="A34" s="31" t="s">
        <v>19</v>
      </c>
      <c r="B34" s="9"/>
      <c r="C34" s="9"/>
      <c r="D34" s="9"/>
      <c r="E34" s="78"/>
      <c r="F34" s="50"/>
      <c r="G34" s="119"/>
      <c r="H34" s="50"/>
      <c r="I34" s="119"/>
      <c r="J34" s="50"/>
      <c r="K34" s="50"/>
      <c r="L34" s="50"/>
    </row>
    <row r="35" spans="1:12" ht="15" customHeight="1">
      <c r="A35" s="32" t="s">
        <v>20</v>
      </c>
      <c r="B35" s="25"/>
      <c r="C35" s="25"/>
      <c r="D35" s="25"/>
      <c r="E35" s="77"/>
      <c r="F35" s="52"/>
      <c r="G35" s="120">
        <v>27.791000000000004</v>
      </c>
      <c r="H35" s="52"/>
      <c r="I35" s="120">
        <v>25.742</v>
      </c>
      <c r="J35" s="52"/>
      <c r="K35" s="52">
        <v>1.768</v>
      </c>
      <c r="L35" s="52">
        <v>3</v>
      </c>
    </row>
    <row r="36" spans="1:12" ht="15" customHeight="1">
      <c r="A36" s="33" t="s">
        <v>21</v>
      </c>
      <c r="B36" s="13"/>
      <c r="C36" s="13"/>
      <c r="D36" s="13"/>
      <c r="E36" s="106">
        <v>0</v>
      </c>
      <c r="F36" s="107">
        <v>0</v>
      </c>
      <c r="G36" s="118">
        <f>SUM(G31:G35)</f>
        <v>924.9320000000001</v>
      </c>
      <c r="H36" s="107">
        <v>0</v>
      </c>
      <c r="I36" s="118">
        <f>SUM(I31:I35)</f>
        <v>922.803</v>
      </c>
      <c r="J36" s="55" t="s">
        <v>78</v>
      </c>
      <c r="K36" s="55">
        <f>SUM(K31:K35)</f>
        <v>676.912</v>
      </c>
      <c r="L36" s="55">
        <f>SUM(L31:L35)</f>
        <v>637</v>
      </c>
    </row>
    <row r="37" spans="1:12" ht="15" customHeight="1">
      <c r="A37" s="31" t="s">
        <v>22</v>
      </c>
      <c r="B37" s="3"/>
      <c r="C37" s="3"/>
      <c r="D37" s="3"/>
      <c r="E37" s="78"/>
      <c r="F37" s="50"/>
      <c r="G37" s="119">
        <v>113.51800000000001</v>
      </c>
      <c r="H37" s="50"/>
      <c r="I37" s="119">
        <v>105.02600000000001</v>
      </c>
      <c r="J37" s="50"/>
      <c r="K37" s="50">
        <v>58.419000000000004</v>
      </c>
      <c r="L37" s="50">
        <v>61</v>
      </c>
    </row>
    <row r="38" spans="1:12" ht="15" customHeight="1">
      <c r="A38" s="31" t="s">
        <v>23</v>
      </c>
      <c r="B38" s="3"/>
      <c r="C38" s="3"/>
      <c r="D38" s="3"/>
      <c r="E38" s="78"/>
      <c r="F38" s="50"/>
      <c r="G38" s="119"/>
      <c r="H38" s="50"/>
      <c r="I38" s="119"/>
      <c r="J38" s="50"/>
      <c r="K38" s="50"/>
      <c r="L38" s="50"/>
    </row>
    <row r="39" spans="1:12" ht="15" customHeight="1">
      <c r="A39" s="31" t="s">
        <v>24</v>
      </c>
      <c r="B39" s="3"/>
      <c r="C39" s="3"/>
      <c r="D39" s="3"/>
      <c r="E39" s="78"/>
      <c r="F39" s="50"/>
      <c r="G39" s="119">
        <v>171.232</v>
      </c>
      <c r="H39" s="50"/>
      <c r="I39" s="119">
        <v>149.09799999999998</v>
      </c>
      <c r="J39" s="50"/>
      <c r="K39" s="50">
        <v>109.475</v>
      </c>
      <c r="L39" s="50">
        <v>67</v>
      </c>
    </row>
    <row r="40" spans="1:12" ht="15" customHeight="1">
      <c r="A40" s="31" t="s">
        <v>25</v>
      </c>
      <c r="B40" s="3"/>
      <c r="C40" s="3"/>
      <c r="D40" s="3"/>
      <c r="E40" s="78"/>
      <c r="F40" s="50"/>
      <c r="G40" s="119">
        <v>51.531000000000006</v>
      </c>
      <c r="H40" s="50"/>
      <c r="I40" s="119">
        <v>54.834</v>
      </c>
      <c r="J40" s="50"/>
      <c r="K40" s="50">
        <v>4.2620000000000005</v>
      </c>
      <c r="L40" s="50">
        <v>2</v>
      </c>
    </row>
    <row r="41" spans="1:12" ht="15" customHeight="1">
      <c r="A41" s="32" t="s">
        <v>26</v>
      </c>
      <c r="B41" s="25"/>
      <c r="C41" s="25"/>
      <c r="D41" s="25"/>
      <c r="E41" s="77"/>
      <c r="F41" s="52"/>
      <c r="G41" s="120"/>
      <c r="H41" s="52"/>
      <c r="I41" s="120"/>
      <c r="J41" s="52"/>
      <c r="K41" s="52"/>
      <c r="L41" s="52"/>
    </row>
    <row r="42" spans="1:12" ht="15" customHeight="1">
      <c r="A42" s="34" t="s">
        <v>27</v>
      </c>
      <c r="B42" s="22"/>
      <c r="C42" s="22"/>
      <c r="D42" s="22"/>
      <c r="E42" s="108">
        <v>0</v>
      </c>
      <c r="F42" s="109">
        <v>0</v>
      </c>
      <c r="G42" s="122">
        <f>SUM(G37:G41)</f>
        <v>336.281</v>
      </c>
      <c r="H42" s="109">
        <v>0</v>
      </c>
      <c r="I42" s="122">
        <f>SUM(I37:I41)</f>
        <v>308.95799999999997</v>
      </c>
      <c r="J42" s="86" t="s">
        <v>78</v>
      </c>
      <c r="K42" s="86">
        <f>SUM(K37:K41)</f>
        <v>172.156</v>
      </c>
      <c r="L42" s="86">
        <f>SUM(L37:L41)</f>
        <v>130</v>
      </c>
    </row>
    <row r="43" spans="1:12" ht="15" customHeight="1">
      <c r="A43" s="33" t="s">
        <v>59</v>
      </c>
      <c r="B43" s="12"/>
      <c r="C43" s="12"/>
      <c r="D43" s="12"/>
      <c r="E43" s="106">
        <v>0</v>
      </c>
      <c r="F43" s="107">
        <v>0</v>
      </c>
      <c r="G43" s="118">
        <f>G36+G42</f>
        <v>1261.2130000000002</v>
      </c>
      <c r="H43" s="107">
        <v>0</v>
      </c>
      <c r="I43" s="118">
        <f>I36+I42</f>
        <v>1231.761</v>
      </c>
      <c r="J43" s="55" t="s">
        <v>78</v>
      </c>
      <c r="K43" s="55">
        <f>K36+K42</f>
        <v>849.068</v>
      </c>
      <c r="L43" s="55">
        <f>L36+L42</f>
        <v>767</v>
      </c>
    </row>
    <row r="44" spans="1:12" ht="15" customHeight="1">
      <c r="A44" s="31" t="s">
        <v>87</v>
      </c>
      <c r="B44" s="3"/>
      <c r="C44" s="3"/>
      <c r="D44" s="3"/>
      <c r="E44" s="78"/>
      <c r="F44" s="50"/>
      <c r="G44" s="119">
        <v>727.89</v>
      </c>
      <c r="H44" s="50"/>
      <c r="I44" s="119">
        <v>733.95</v>
      </c>
      <c r="J44" s="50"/>
      <c r="K44" s="50">
        <v>418.18000000000006</v>
      </c>
      <c r="L44" s="50">
        <v>370</v>
      </c>
    </row>
    <row r="45" spans="1:12" ht="15" customHeight="1">
      <c r="A45" s="31" t="s">
        <v>93</v>
      </c>
      <c r="B45" s="3"/>
      <c r="C45" s="3"/>
      <c r="D45" s="3"/>
      <c r="E45" s="78"/>
      <c r="F45" s="50"/>
      <c r="G45" s="119"/>
      <c r="H45" s="50"/>
      <c r="I45" s="119"/>
      <c r="J45" s="50"/>
      <c r="K45" s="50"/>
      <c r="L45" s="50"/>
    </row>
    <row r="46" spans="1:12" ht="15" customHeight="1">
      <c r="A46" s="31" t="s">
        <v>80</v>
      </c>
      <c r="B46" s="3"/>
      <c r="C46" s="3"/>
      <c r="D46" s="3"/>
      <c r="E46" s="78"/>
      <c r="F46" s="50"/>
      <c r="G46" s="119"/>
      <c r="H46" s="50"/>
      <c r="I46" s="119"/>
      <c r="J46" s="50"/>
      <c r="K46" s="50"/>
      <c r="L46" s="50"/>
    </row>
    <row r="47" spans="1:12" ht="15" customHeight="1">
      <c r="A47" s="31" t="s">
        <v>29</v>
      </c>
      <c r="B47" s="3"/>
      <c r="C47" s="3"/>
      <c r="D47" s="3"/>
      <c r="E47" s="78"/>
      <c r="F47" s="50"/>
      <c r="G47" s="119">
        <v>30.98</v>
      </c>
      <c r="H47" s="50"/>
      <c r="I47" s="119">
        <v>30.98</v>
      </c>
      <c r="J47" s="50"/>
      <c r="K47" s="50">
        <v>0.1</v>
      </c>
      <c r="L47" s="50"/>
    </row>
    <row r="48" spans="1:12" ht="15" customHeight="1">
      <c r="A48" s="31" t="s">
        <v>30</v>
      </c>
      <c r="B48" s="3"/>
      <c r="C48" s="3"/>
      <c r="D48" s="3"/>
      <c r="E48" s="78"/>
      <c r="F48" s="50"/>
      <c r="G48" s="119">
        <v>365.41499999999996</v>
      </c>
      <c r="H48" s="50"/>
      <c r="I48" s="119">
        <v>354.966</v>
      </c>
      <c r="J48" s="50"/>
      <c r="K48" s="50">
        <v>387.76500000000004</v>
      </c>
      <c r="L48" s="50">
        <v>348</v>
      </c>
    </row>
    <row r="49" spans="1:12" ht="15" customHeight="1">
      <c r="A49" s="31" t="s">
        <v>31</v>
      </c>
      <c r="B49" s="3"/>
      <c r="C49" s="3"/>
      <c r="D49" s="3"/>
      <c r="E49" s="78"/>
      <c r="F49" s="50"/>
      <c r="G49" s="119">
        <v>136.928</v>
      </c>
      <c r="H49" s="50"/>
      <c r="I49" s="119">
        <v>111.86500000000001</v>
      </c>
      <c r="J49" s="50"/>
      <c r="K49" s="50">
        <v>43.022999999999996</v>
      </c>
      <c r="L49" s="50">
        <v>49</v>
      </c>
    </row>
    <row r="50" spans="1:12" ht="15" customHeight="1">
      <c r="A50" s="31" t="s">
        <v>32</v>
      </c>
      <c r="B50" s="3"/>
      <c r="C50" s="3"/>
      <c r="D50" s="3"/>
      <c r="E50" s="78"/>
      <c r="F50" s="50"/>
      <c r="G50" s="119"/>
      <c r="H50" s="50"/>
      <c r="I50" s="119"/>
      <c r="J50" s="50"/>
      <c r="K50" s="50"/>
      <c r="L50" s="50"/>
    </row>
    <row r="51" spans="1:12" ht="15" customHeight="1">
      <c r="A51" s="32" t="s">
        <v>88</v>
      </c>
      <c r="B51" s="25"/>
      <c r="C51" s="25"/>
      <c r="D51" s="25"/>
      <c r="E51" s="77"/>
      <c r="F51" s="52"/>
      <c r="G51" s="120"/>
      <c r="H51" s="52"/>
      <c r="I51" s="120"/>
      <c r="J51" s="52"/>
      <c r="K51" s="52"/>
      <c r="L51" s="52"/>
    </row>
    <row r="52" spans="1:12" ht="15" customHeight="1">
      <c r="A52" s="33" t="s">
        <v>79</v>
      </c>
      <c r="B52" s="12"/>
      <c r="C52" s="12"/>
      <c r="D52" s="12"/>
      <c r="E52" s="106">
        <v>0</v>
      </c>
      <c r="F52" s="107">
        <v>0</v>
      </c>
      <c r="G52" s="118">
        <f>SUM(G44:G51)</f>
        <v>1261.2129999999997</v>
      </c>
      <c r="H52" s="107">
        <v>0</v>
      </c>
      <c r="I52" s="118">
        <f>SUM(I44:I51)</f>
        <v>1231.7610000000002</v>
      </c>
      <c r="J52" s="55" t="s">
        <v>78</v>
      </c>
      <c r="K52" s="55">
        <f>SUM(K44:K51)</f>
        <v>849.0680000000001</v>
      </c>
      <c r="L52" s="55">
        <f>SUM(L44:L51)</f>
        <v>767</v>
      </c>
    </row>
    <row r="53" spans="1:12" ht="15" customHeight="1">
      <c r="A53" s="12"/>
      <c r="B53" s="12"/>
      <c r="C53" s="12"/>
      <c r="D53" s="12"/>
      <c r="E53" s="50"/>
      <c r="F53" s="50"/>
      <c r="G53" s="50"/>
      <c r="H53" s="50"/>
      <c r="I53" s="50"/>
      <c r="J53" s="50"/>
      <c r="K53" s="50"/>
      <c r="L53" s="50"/>
    </row>
    <row r="54" spans="1:12" ht="12.75" customHeight="1">
      <c r="A54" s="70"/>
      <c r="B54" s="59"/>
      <c r="C54" s="61"/>
      <c r="D54" s="61"/>
      <c r="E54" s="62">
        <f aca="true" t="shared" si="7" ref="E54:L54">E$3</f>
        <v>2011</v>
      </c>
      <c r="F54" s="62">
        <f t="shared" si="7"/>
        <v>2010</v>
      </c>
      <c r="G54" s="62">
        <f t="shared" si="7"/>
        <v>2011</v>
      </c>
      <c r="H54" s="62">
        <f t="shared" si="7"/>
        <v>2010</v>
      </c>
      <c r="I54" s="62">
        <f t="shared" si="7"/>
        <v>2010</v>
      </c>
      <c r="J54" s="62">
        <f t="shared" si="7"/>
        <v>2009</v>
      </c>
      <c r="K54" s="62">
        <f t="shared" si="7"/>
        <v>2008</v>
      </c>
      <c r="L54" s="62">
        <f t="shared" si="7"/>
        <v>2007</v>
      </c>
    </row>
    <row r="55" spans="1:12" ht="12.75" customHeight="1">
      <c r="A55" s="63"/>
      <c r="B55" s="63"/>
      <c r="C55" s="61"/>
      <c r="D55" s="61"/>
      <c r="E55" s="82" t="str">
        <f>E$4</f>
        <v>Q3</v>
      </c>
      <c r="F55" s="82" t="str">
        <f>F$4</f>
        <v>Q3</v>
      </c>
      <c r="G55" s="82" t="str">
        <f>G$4</f>
        <v>Q1-3</v>
      </c>
      <c r="H55" s="82" t="str">
        <f>H$4</f>
        <v>Q1-3</v>
      </c>
      <c r="I55" s="82"/>
      <c r="J55" s="82"/>
      <c r="K55" s="82"/>
      <c r="L55" s="82"/>
    </row>
    <row r="56" spans="1:12" s="49" customFormat="1" ht="15" customHeight="1">
      <c r="A56" s="70" t="s">
        <v>84</v>
      </c>
      <c r="B56" s="68"/>
      <c r="C56" s="64"/>
      <c r="D56" s="64"/>
      <c r="E56" s="83"/>
      <c r="F56" s="83"/>
      <c r="G56" s="83"/>
      <c r="H56" s="83"/>
      <c r="I56" s="83"/>
      <c r="J56" s="83"/>
      <c r="K56" s="83"/>
      <c r="L56" s="83"/>
    </row>
    <row r="57" spans="5:12" ht="1.5" customHeight="1">
      <c r="E57" s="84"/>
      <c r="F57" s="84"/>
      <c r="G57" s="84"/>
      <c r="H57" s="84"/>
      <c r="I57" s="84"/>
      <c r="J57" s="84"/>
      <c r="K57" s="84"/>
      <c r="L57" s="84"/>
    </row>
    <row r="58" spans="1:12" ht="24.75" customHeight="1">
      <c r="A58" s="164" t="s">
        <v>33</v>
      </c>
      <c r="B58" s="164"/>
      <c r="C58" s="11"/>
      <c r="D58" s="11"/>
      <c r="E58" s="76">
        <v>2.986000000000007</v>
      </c>
      <c r="F58" s="53"/>
      <c r="G58" s="157">
        <v>30.662000000000003</v>
      </c>
      <c r="H58" s="53"/>
      <c r="I58" s="121"/>
      <c r="J58" s="53"/>
      <c r="K58" s="53">
        <v>63.530000000000015</v>
      </c>
      <c r="L58" s="53"/>
    </row>
    <row r="59" spans="1:12" ht="15" customHeight="1">
      <c r="A59" s="165" t="s">
        <v>34</v>
      </c>
      <c r="B59" s="165"/>
      <c r="C59" s="26"/>
      <c r="D59" s="26"/>
      <c r="E59" s="77">
        <v>52.387</v>
      </c>
      <c r="F59" s="52"/>
      <c r="G59" s="158">
        <v>-8.251999999999999</v>
      </c>
      <c r="H59" s="52"/>
      <c r="I59" s="120"/>
      <c r="J59" s="52"/>
      <c r="K59" s="52">
        <v>-39.650999999999996</v>
      </c>
      <c r="L59" s="52"/>
    </row>
    <row r="60" spans="1:12" ht="16.5" customHeight="1">
      <c r="A60" s="166" t="s">
        <v>35</v>
      </c>
      <c r="B60" s="166"/>
      <c r="C60" s="28"/>
      <c r="D60" s="28"/>
      <c r="E60" s="81">
        <f>SUM(E58:E59)</f>
        <v>55.373000000000005</v>
      </c>
      <c r="F60" s="107" t="s">
        <v>78</v>
      </c>
      <c r="G60" s="81">
        <f>SUM(G58:G59)</f>
        <v>22.410000000000004</v>
      </c>
      <c r="H60" s="107" t="s">
        <v>78</v>
      </c>
      <c r="I60" s="156" t="s">
        <v>78</v>
      </c>
      <c r="J60" s="55" t="s">
        <v>58</v>
      </c>
      <c r="K60" s="55">
        <f>SUM(K58:K59)</f>
        <v>23.87900000000002</v>
      </c>
      <c r="L60" s="55" t="s">
        <v>58</v>
      </c>
    </row>
    <row r="61" spans="1:12" ht="15" customHeight="1">
      <c r="A61" s="164" t="s">
        <v>89</v>
      </c>
      <c r="B61" s="164"/>
      <c r="C61" s="3"/>
      <c r="D61" s="3"/>
      <c r="E61" s="78">
        <v>-20.933000000000003</v>
      </c>
      <c r="F61" s="50"/>
      <c r="G61" s="159">
        <v>-31.957000000000004</v>
      </c>
      <c r="H61" s="50"/>
      <c r="I61" s="159"/>
      <c r="J61" s="50"/>
      <c r="K61" s="50">
        <v>-61.757000000000005</v>
      </c>
      <c r="L61" s="50"/>
    </row>
    <row r="62" spans="1:12" ht="15" customHeight="1">
      <c r="A62" s="165" t="s">
        <v>90</v>
      </c>
      <c r="B62" s="165"/>
      <c r="C62" s="25"/>
      <c r="D62" s="25"/>
      <c r="E62" s="77"/>
      <c r="F62" s="52"/>
      <c r="G62" s="158"/>
      <c r="H62" s="52"/>
      <c r="I62" s="158"/>
      <c r="J62" s="52"/>
      <c r="K62" s="52"/>
      <c r="L62" s="52"/>
    </row>
    <row r="63" spans="1:12" ht="16.5" customHeight="1">
      <c r="A63" s="149" t="s">
        <v>91</v>
      </c>
      <c r="B63" s="149"/>
      <c r="C63" s="29"/>
      <c r="D63" s="29"/>
      <c r="E63" s="81">
        <f>SUM(E60:E62)</f>
        <v>34.44</v>
      </c>
      <c r="F63" s="107">
        <v>0</v>
      </c>
      <c r="G63" s="81">
        <f>SUM(G60:G62)</f>
        <v>-9.547</v>
      </c>
      <c r="H63" s="107" t="s">
        <v>78</v>
      </c>
      <c r="I63" s="156" t="s">
        <v>78</v>
      </c>
      <c r="J63" s="55" t="s">
        <v>58</v>
      </c>
      <c r="K63" s="55">
        <f>SUM(K60:K62)</f>
        <v>-37.877999999999986</v>
      </c>
      <c r="L63" s="55" t="s">
        <v>58</v>
      </c>
    </row>
    <row r="64" spans="1:12" ht="15" customHeight="1">
      <c r="A64" s="165" t="s">
        <v>36</v>
      </c>
      <c r="B64" s="165"/>
      <c r="C64" s="30"/>
      <c r="D64" s="30"/>
      <c r="E64" s="77"/>
      <c r="F64" s="52"/>
      <c r="G64" s="158"/>
      <c r="H64" s="52"/>
      <c r="I64" s="158"/>
      <c r="J64" s="52"/>
      <c r="K64" s="52"/>
      <c r="L64" s="52"/>
    </row>
    <row r="65" spans="1:12" ht="16.5" customHeight="1">
      <c r="A65" s="166" t="s">
        <v>37</v>
      </c>
      <c r="B65" s="166"/>
      <c r="C65" s="12"/>
      <c r="D65" s="12"/>
      <c r="E65" s="81">
        <f>SUM(E63:E64)</f>
        <v>34.44</v>
      </c>
      <c r="F65" s="107">
        <v>0</v>
      </c>
      <c r="G65" s="81">
        <f>SUM(G63:G64)</f>
        <v>-9.547</v>
      </c>
      <c r="H65" s="107" t="s">
        <v>78</v>
      </c>
      <c r="I65" s="156" t="s">
        <v>78</v>
      </c>
      <c r="J65" s="55" t="s">
        <v>58</v>
      </c>
      <c r="K65" s="55">
        <f>SUM(K63:K64)</f>
        <v>-37.877999999999986</v>
      </c>
      <c r="L65" s="55" t="s">
        <v>58</v>
      </c>
    </row>
    <row r="66" spans="1:12" ht="15" customHeight="1">
      <c r="A66" s="164" t="s">
        <v>38</v>
      </c>
      <c r="B66" s="164"/>
      <c r="C66" s="3"/>
      <c r="D66" s="3"/>
      <c r="E66" s="78">
        <v>6.352</v>
      </c>
      <c r="F66" s="50"/>
      <c r="G66" s="159">
        <v>6.561</v>
      </c>
      <c r="H66" s="50"/>
      <c r="I66" s="159"/>
      <c r="J66" s="50"/>
      <c r="K66" s="50">
        <v>39.984</v>
      </c>
      <c r="L66" s="50"/>
    </row>
    <row r="67" spans="1:12" ht="15" customHeight="1">
      <c r="A67" s="164" t="s">
        <v>39</v>
      </c>
      <c r="B67" s="164"/>
      <c r="C67" s="3"/>
      <c r="D67" s="3"/>
      <c r="E67" s="78"/>
      <c r="F67" s="50"/>
      <c r="G67" s="159"/>
      <c r="H67" s="50"/>
      <c r="I67" s="159"/>
      <c r="J67" s="50"/>
      <c r="K67" s="50"/>
      <c r="L67" s="50"/>
    </row>
    <row r="68" spans="1:12" ht="15" customHeight="1">
      <c r="A68" s="164" t="s">
        <v>40</v>
      </c>
      <c r="B68" s="164"/>
      <c r="C68" s="3"/>
      <c r="D68" s="3"/>
      <c r="E68" s="78"/>
      <c r="F68" s="50"/>
      <c r="G68" s="159"/>
      <c r="H68" s="50"/>
      <c r="I68" s="159"/>
      <c r="J68" s="50"/>
      <c r="K68" s="50"/>
      <c r="L68" s="50"/>
    </row>
    <row r="69" spans="1:12" ht="15" customHeight="1">
      <c r="A69" s="165" t="s">
        <v>41</v>
      </c>
      <c r="B69" s="165"/>
      <c r="C69" s="25"/>
      <c r="D69" s="25"/>
      <c r="E69" s="77"/>
      <c r="F69" s="52"/>
      <c r="G69" s="158"/>
      <c r="H69" s="52"/>
      <c r="I69" s="158"/>
      <c r="J69" s="52"/>
      <c r="K69" s="52"/>
      <c r="L69" s="52"/>
    </row>
    <row r="70" spans="1:12" ht="16.5" customHeight="1">
      <c r="A70" s="36" t="s">
        <v>42</v>
      </c>
      <c r="B70" s="36"/>
      <c r="C70" s="23"/>
      <c r="D70" s="23"/>
      <c r="E70" s="160">
        <f>SUM(E66:E69)</f>
        <v>6.352</v>
      </c>
      <c r="F70" s="141">
        <v>0</v>
      </c>
      <c r="G70" s="160">
        <f>SUM(G66:G69)</f>
        <v>6.561</v>
      </c>
      <c r="H70" s="141" t="s">
        <v>78</v>
      </c>
      <c r="I70" s="160" t="s">
        <v>78</v>
      </c>
      <c r="J70" s="141" t="s">
        <v>58</v>
      </c>
      <c r="K70" s="54">
        <f>SUM(K66:K69)</f>
        <v>39.984</v>
      </c>
      <c r="L70" s="54" t="s">
        <v>58</v>
      </c>
    </row>
    <row r="71" spans="1:12" ht="16.5" customHeight="1">
      <c r="A71" s="166" t="s">
        <v>43</v>
      </c>
      <c r="B71" s="166"/>
      <c r="C71" s="12"/>
      <c r="D71" s="12"/>
      <c r="E71" s="81">
        <f>SUM(E70+E65)</f>
        <v>40.792</v>
      </c>
      <c r="F71" s="107">
        <v>0</v>
      </c>
      <c r="G71" s="81">
        <f>SUM(G70+G65)</f>
        <v>-2.9860000000000007</v>
      </c>
      <c r="H71" s="107" t="s">
        <v>78</v>
      </c>
      <c r="I71" s="156" t="s">
        <v>78</v>
      </c>
      <c r="J71" s="55" t="s">
        <v>58</v>
      </c>
      <c r="K71" s="55">
        <f>SUM(K70+K65)</f>
        <v>2.106000000000016</v>
      </c>
      <c r="L71" s="55" t="s">
        <v>58</v>
      </c>
    </row>
    <row r="72" spans="1:12" ht="15" customHeight="1">
      <c r="A72" s="12"/>
      <c r="B72" s="12"/>
      <c r="C72" s="12"/>
      <c r="D72" s="12"/>
      <c r="E72" s="51"/>
      <c r="F72" s="51"/>
      <c r="G72" s="51"/>
      <c r="H72" s="51"/>
      <c r="I72" s="51"/>
      <c r="J72" s="51"/>
      <c r="K72" s="51"/>
      <c r="L72" s="51"/>
    </row>
    <row r="73" spans="1:12" ht="12.75" customHeight="1">
      <c r="A73" s="70"/>
      <c r="B73" s="59"/>
      <c r="C73" s="61"/>
      <c r="D73" s="61"/>
      <c r="E73" s="62">
        <f>E$3</f>
        <v>2011</v>
      </c>
      <c r="F73" s="62">
        <f aca="true" t="shared" si="8" ref="F73:L73">F$3</f>
        <v>2010</v>
      </c>
      <c r="G73" s="62">
        <f t="shared" si="8"/>
        <v>2011</v>
      </c>
      <c r="H73" s="62">
        <f t="shared" si="8"/>
        <v>2010</v>
      </c>
      <c r="I73" s="62">
        <f t="shared" si="8"/>
        <v>2010</v>
      </c>
      <c r="J73" s="62">
        <f t="shared" si="8"/>
        <v>2009</v>
      </c>
      <c r="K73" s="62">
        <f t="shared" si="8"/>
        <v>2008</v>
      </c>
      <c r="L73" s="62">
        <f t="shared" si="8"/>
        <v>2007</v>
      </c>
    </row>
    <row r="74" spans="1:12" ht="12.75" customHeight="1">
      <c r="A74" s="63"/>
      <c r="B74" s="63"/>
      <c r="C74" s="61"/>
      <c r="D74" s="61"/>
      <c r="E74" s="62" t="str">
        <f>E$4</f>
        <v>Q3</v>
      </c>
      <c r="F74" s="62" t="str">
        <f>F$4</f>
        <v>Q3</v>
      </c>
      <c r="G74" s="62" t="str">
        <f>G$4</f>
        <v>Q1-3</v>
      </c>
      <c r="H74" s="62" t="str">
        <f>H$4</f>
        <v>Q1-3</v>
      </c>
      <c r="I74" s="62"/>
      <c r="J74" s="62"/>
      <c r="K74" s="62"/>
      <c r="L74" s="62"/>
    </row>
    <row r="75" spans="1:12" s="49" customFormat="1" ht="15" customHeight="1">
      <c r="A75" s="70" t="s">
        <v>56</v>
      </c>
      <c r="B75" s="68"/>
      <c r="C75" s="60"/>
      <c r="D75" s="64"/>
      <c r="E75" s="66"/>
      <c r="F75" s="66"/>
      <c r="G75" s="66"/>
      <c r="H75" s="66"/>
      <c r="I75" s="66"/>
      <c r="J75" s="66"/>
      <c r="K75" s="66"/>
      <c r="L75" s="66"/>
    </row>
    <row r="76" ht="1.5" customHeight="1"/>
    <row r="77" spans="1:12" ht="15" customHeight="1">
      <c r="A77" s="164" t="s">
        <v>44</v>
      </c>
      <c r="B77" s="164"/>
      <c r="C77" s="9"/>
      <c r="D77" s="9"/>
      <c r="E77" s="71">
        <f>IF(E7=0,"",IF(E14=0,"",(E14/E7))*100)</f>
        <v>-0.8828783437156805</v>
      </c>
      <c r="F77" s="57">
        <f>IF(F14=0,"-",IF(F7=0,"-",F14/F7))*100</f>
        <v>3.78961571793716</v>
      </c>
      <c r="G77" s="123">
        <f>IF(G14=0,"-",IF(G7=0,"-",G14/G7))*100</f>
        <v>2.5693509588859467</v>
      </c>
      <c r="H77" s="57">
        <f>IF(H14=0,"-",IF(H7=0,"-",H14/H7))*100</f>
        <v>8.008127526760097</v>
      </c>
      <c r="I77" s="123">
        <f>IF(I14=0,"-",IF(I7=0,"-",I14/I7))*100</f>
        <v>5.592194902108746</v>
      </c>
      <c r="J77" s="57">
        <f>IF(J14=0,"-",IF(J7=0,"-",J14/J7)*100)</f>
        <v>6.996652043407993</v>
      </c>
      <c r="K77" s="57">
        <f>IF(K14=0,"-",IF(K7=0,"-",K14/K7)*100)</f>
        <v>14.702753345161652</v>
      </c>
      <c r="L77" s="57">
        <f>IF(L14=0,"-",IF(L7=0,"-",L14/L7)*100)</f>
        <v>17.713004484304935</v>
      </c>
    </row>
    <row r="78" spans="1:13" ht="15" customHeight="1">
      <c r="A78" s="164" t="s">
        <v>45</v>
      </c>
      <c r="B78" s="164"/>
      <c r="C78" s="9"/>
      <c r="D78" s="9"/>
      <c r="E78" s="71">
        <f aca="true" t="shared" si="9" ref="E78:L78">IF(E20=0,"-",IF(E7=0,"-",E20/E7)*100)</f>
        <v>-4.238617625503881</v>
      </c>
      <c r="F78" s="57">
        <f t="shared" si="9"/>
        <v>0.27041258488100517</v>
      </c>
      <c r="G78" s="123">
        <f t="shared" si="9"/>
        <v>-0.5890509713916036</v>
      </c>
      <c r="H78" s="57">
        <f t="shared" si="9"/>
        <v>5.285859918864387</v>
      </c>
      <c r="I78" s="123">
        <f t="shared" si="9"/>
        <v>2.657422546430214</v>
      </c>
      <c r="J78" s="57">
        <f t="shared" si="9"/>
        <v>4.397367813438009</v>
      </c>
      <c r="K78" s="57">
        <f t="shared" si="9"/>
        <v>11.01887155059696</v>
      </c>
      <c r="L78" s="57">
        <f t="shared" si="9"/>
        <v>13.228699551569505</v>
      </c>
      <c r="M78" s="47"/>
    </row>
    <row r="79" spans="1:13" ht="15" customHeight="1">
      <c r="A79" s="164" t="s">
        <v>46</v>
      </c>
      <c r="B79" s="164"/>
      <c r="C79" s="10"/>
      <c r="D79" s="10"/>
      <c r="E79" s="71" t="s">
        <v>58</v>
      </c>
      <c r="F79" s="58" t="s">
        <v>58</v>
      </c>
      <c r="G79" s="124">
        <f>IF((G44=0),"-",(G24/((G44+I44)/2)*100))</f>
        <v>-0.5257757346905444</v>
      </c>
      <c r="H79" s="58" t="str">
        <f>IF((H44=0),"-",(H24/((H44+J44)/2)*100))</f>
        <v>-</v>
      </c>
      <c r="I79" s="124" t="s">
        <v>78</v>
      </c>
      <c r="J79" s="58" t="s">
        <v>78</v>
      </c>
      <c r="K79" s="58">
        <f>IF((K44=0),"-",(K24/((K44+L44)/2)*100))</f>
        <v>12.12489532847826</v>
      </c>
      <c r="L79" s="58" t="s">
        <v>58</v>
      </c>
      <c r="M79" s="47"/>
    </row>
    <row r="80" spans="1:13" ht="15" customHeight="1">
      <c r="A80" s="164" t="s">
        <v>47</v>
      </c>
      <c r="B80" s="164"/>
      <c r="C80" s="10"/>
      <c r="D80" s="10"/>
      <c r="E80" s="71" t="s">
        <v>58</v>
      </c>
      <c r="F80" s="58" t="s">
        <v>58</v>
      </c>
      <c r="G80" s="124" t="s">
        <v>58</v>
      </c>
      <c r="H80" s="58" t="s">
        <v>58</v>
      </c>
      <c r="I80" s="124" t="s">
        <v>78</v>
      </c>
      <c r="J80" s="58" t="s">
        <v>78</v>
      </c>
      <c r="K80" s="58">
        <f>IF((K44=0),"-",((K17+K18)/((K44+K45+K46+K48+L44+L45+L46+L48)/2)*100))</f>
        <v>11.474036136474737</v>
      </c>
      <c r="L80" s="58" t="s">
        <v>58</v>
      </c>
      <c r="M80" s="47"/>
    </row>
    <row r="81" spans="1:13" ht="15" customHeight="1">
      <c r="A81" s="164" t="s">
        <v>48</v>
      </c>
      <c r="B81" s="164"/>
      <c r="C81" s="9"/>
      <c r="D81" s="9"/>
      <c r="E81" s="75" t="s">
        <v>58</v>
      </c>
      <c r="F81" s="104" t="s">
        <v>58</v>
      </c>
      <c r="G81" s="125">
        <f>IF(G44=0,"-",((G44+G45)/G52*100))</f>
        <v>57.713486936782296</v>
      </c>
      <c r="H81" s="104" t="str">
        <f>IF(H44=0,"-",((H44+H45)/H52*100))</f>
        <v>-</v>
      </c>
      <c r="I81" s="125">
        <f>IF(I44=0,"-",((I44+I45)/I52*100))</f>
        <v>59.58542282147267</v>
      </c>
      <c r="J81" s="104" t="s">
        <v>78</v>
      </c>
      <c r="K81" s="104">
        <f>IF(K44=0,"-",((K44+K45)/K52*100))</f>
        <v>49.2516500445194</v>
      </c>
      <c r="L81" s="104">
        <f>IF(L44=0,"-",((L44+L45)/L52*100))</f>
        <v>48.23989569752282</v>
      </c>
      <c r="M81" s="47"/>
    </row>
    <row r="82" spans="1:13" ht="15" customHeight="1">
      <c r="A82" s="164" t="s">
        <v>49</v>
      </c>
      <c r="B82" s="164"/>
      <c r="C82" s="9"/>
      <c r="D82" s="9"/>
      <c r="E82" s="72" t="s">
        <v>58</v>
      </c>
      <c r="F82" s="1" t="s">
        <v>58</v>
      </c>
      <c r="G82" s="126">
        <f aca="true" t="shared" si="10" ref="G82:L82">IF((G48+G46-G40-G38-G34)=0,"-",(G48+G46-G40-G38-G34))</f>
        <v>313.88399999999996</v>
      </c>
      <c r="H82" s="1" t="str">
        <f t="shared" si="10"/>
        <v>-</v>
      </c>
      <c r="I82" s="126">
        <f t="shared" si="10"/>
        <v>300.132</v>
      </c>
      <c r="J82" s="1" t="str">
        <f t="shared" si="10"/>
        <v>-</v>
      </c>
      <c r="K82" s="1">
        <f t="shared" si="10"/>
        <v>383.50300000000004</v>
      </c>
      <c r="L82" s="1">
        <f t="shared" si="10"/>
        <v>346</v>
      </c>
      <c r="M82" s="47"/>
    </row>
    <row r="83" spans="1:12" ht="15" customHeight="1">
      <c r="A83" s="164" t="s">
        <v>50</v>
      </c>
      <c r="B83" s="164"/>
      <c r="C83" s="3"/>
      <c r="D83" s="3"/>
      <c r="E83" s="73" t="s">
        <v>58</v>
      </c>
      <c r="F83" s="2" t="s">
        <v>58</v>
      </c>
      <c r="G83" s="127">
        <f>IF((G44=0),"-",((G48+G46)/(G44+G45)))</f>
        <v>0.5020195359188888</v>
      </c>
      <c r="H83" s="2" t="str">
        <f>IF((H44=0),"-",((H48+H46)/(H44+H45)))</f>
        <v>-</v>
      </c>
      <c r="I83" s="127">
        <f>IF((I44=0),"-",((I48+I46)/(I44+I45)))</f>
        <v>0.4836378499897813</v>
      </c>
      <c r="J83" s="2" t="s">
        <v>78</v>
      </c>
      <c r="K83" s="2">
        <f>IF((K44=0),"-",((K48+K46)/(K44+K45)))</f>
        <v>0.9272681620354871</v>
      </c>
      <c r="L83" s="2">
        <f>IF((L44=0),"-",((L48+L46)/(L44+L45)))</f>
        <v>0.9405405405405406</v>
      </c>
    </row>
    <row r="84" spans="1:12" ht="15" customHeight="1">
      <c r="A84" s="165" t="s">
        <v>51</v>
      </c>
      <c r="B84" s="165"/>
      <c r="C84" s="25"/>
      <c r="D84" s="25"/>
      <c r="E84" s="74" t="s">
        <v>58</v>
      </c>
      <c r="F84" s="21" t="s">
        <v>58</v>
      </c>
      <c r="G84" s="128" t="s">
        <v>58</v>
      </c>
      <c r="H84" s="21" t="s">
        <v>58</v>
      </c>
      <c r="I84" s="128">
        <v>420</v>
      </c>
      <c r="J84" s="21">
        <v>405</v>
      </c>
      <c r="K84" s="21">
        <v>253</v>
      </c>
      <c r="L84" s="21">
        <v>210</v>
      </c>
    </row>
    <row r="85" spans="1:12" ht="15" customHeight="1">
      <c r="A85" s="4" t="s">
        <v>108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</row>
    <row r="86" spans="1:12" ht="15" customHeight="1">
      <c r="A86" s="6" t="s">
        <v>109</v>
      </c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8"/>
    </row>
    <row r="87" spans="1:12" ht="15" customHeight="1">
      <c r="A87" s="6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8"/>
    </row>
    <row r="88" spans="1:12" ht="10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</row>
    <row r="89" spans="1:12" ht="10.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1:12" ht="10.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1:12" ht="10.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1:12" ht="10.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</row>
    <row r="93" spans="1:12" ht="10.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</row>
    <row r="94" spans="1:12" ht="10.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1:12" ht="10.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</row>
    <row r="96" spans="1:12" ht="10.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</row>
    <row r="97" spans="1:12" ht="10.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</row>
    <row r="98" spans="1:12" ht="10.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1:12" ht="10.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</row>
  </sheetData>
  <sheetProtection/>
  <mergeCells count="21">
    <mergeCell ref="A78:B78"/>
    <mergeCell ref="A84:B84"/>
    <mergeCell ref="A67:B67"/>
    <mergeCell ref="A68:B68"/>
    <mergeCell ref="A69:B69"/>
    <mergeCell ref="A71:B71"/>
    <mergeCell ref="A1:L1"/>
    <mergeCell ref="A58:B58"/>
    <mergeCell ref="A59:B59"/>
    <mergeCell ref="A60:B60"/>
    <mergeCell ref="A61:B61"/>
    <mergeCell ref="A79:B79"/>
    <mergeCell ref="A82:B82"/>
    <mergeCell ref="A83:B83"/>
    <mergeCell ref="A66:B66"/>
    <mergeCell ref="A81:B81"/>
    <mergeCell ref="A62:B62"/>
    <mergeCell ref="A80:B80"/>
    <mergeCell ref="A64:B64"/>
    <mergeCell ref="A65:B65"/>
    <mergeCell ref="A77:B7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7" t="s">
        <v>73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customHeight="1">
      <c r="A2" s="33" t="s">
        <v>68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5"/>
    </row>
    <row r="3" spans="1:12" ht="12.75" customHeight="1">
      <c r="A3" s="59"/>
      <c r="B3" s="59"/>
      <c r="C3" s="64"/>
      <c r="D3" s="61"/>
      <c r="E3" s="62">
        <v>2011</v>
      </c>
      <c r="F3" s="62">
        <v>2010</v>
      </c>
      <c r="G3" s="62">
        <v>2011</v>
      </c>
      <c r="H3" s="62">
        <v>2010</v>
      </c>
      <c r="I3" s="62">
        <v>2010</v>
      </c>
      <c r="J3" s="62">
        <v>2009</v>
      </c>
      <c r="K3" s="62">
        <v>2008</v>
      </c>
      <c r="L3" s="62">
        <v>2007</v>
      </c>
    </row>
    <row r="4" spans="1:12" ht="12.75" customHeight="1">
      <c r="A4" s="63"/>
      <c r="B4" s="63"/>
      <c r="C4" s="64"/>
      <c r="D4" s="61"/>
      <c r="E4" s="62" t="s">
        <v>116</v>
      </c>
      <c r="F4" s="62" t="s">
        <v>116</v>
      </c>
      <c r="G4" s="62" t="s">
        <v>117</v>
      </c>
      <c r="H4" s="62" t="s">
        <v>117</v>
      </c>
      <c r="I4" s="62"/>
      <c r="J4" s="62"/>
      <c r="K4" s="62"/>
      <c r="L4" s="62"/>
    </row>
    <row r="5" spans="1:12" s="19" customFormat="1" ht="12.75" customHeight="1">
      <c r="A5" s="60" t="s">
        <v>1</v>
      </c>
      <c r="B5" s="67"/>
      <c r="C5" s="64"/>
      <c r="D5" s="64" t="s">
        <v>57</v>
      </c>
      <c r="E5" s="66"/>
      <c r="F5" s="66"/>
      <c r="G5" s="66"/>
      <c r="H5" s="66"/>
      <c r="I5" s="66"/>
      <c r="J5" s="66"/>
      <c r="K5" s="66" t="s">
        <v>55</v>
      </c>
      <c r="L5" s="66"/>
    </row>
    <row r="6" ht="1.5" customHeight="1"/>
    <row r="7" spans="1:13" ht="15" customHeight="1">
      <c r="A7" s="31" t="s">
        <v>2</v>
      </c>
      <c r="B7" s="9"/>
      <c r="C7" s="9"/>
      <c r="D7" s="9"/>
      <c r="E7" s="88">
        <v>28.547000000000004</v>
      </c>
      <c r="F7" s="89">
        <v>30.081000000000003</v>
      </c>
      <c r="G7" s="88">
        <v>84.62100000000001</v>
      </c>
      <c r="H7" s="89">
        <v>98.42</v>
      </c>
      <c r="I7" s="88">
        <v>130.345</v>
      </c>
      <c r="J7" s="89">
        <v>140.734</v>
      </c>
      <c r="K7" s="89">
        <v>159.03300000000002</v>
      </c>
      <c r="L7" s="89">
        <v>141.8</v>
      </c>
      <c r="M7" s="40"/>
    </row>
    <row r="8" spans="1:13" ht="15" customHeight="1">
      <c r="A8" s="31" t="s">
        <v>3</v>
      </c>
      <c r="B8" s="3"/>
      <c r="C8" s="3"/>
      <c r="D8" s="3"/>
      <c r="E8" s="90">
        <v>-27.245000000000008</v>
      </c>
      <c r="F8" s="91">
        <v>-28.790000000000013</v>
      </c>
      <c r="G8" s="90">
        <v>-80.714</v>
      </c>
      <c r="H8" s="91">
        <v>-90.852</v>
      </c>
      <c r="I8" s="90">
        <v>-124.61500000000001</v>
      </c>
      <c r="J8" s="91">
        <v>-127.443</v>
      </c>
      <c r="K8" s="91">
        <v>-139.024</v>
      </c>
      <c r="L8" s="91">
        <v>-123.4</v>
      </c>
      <c r="M8" s="40"/>
    </row>
    <row r="9" spans="1:13" ht="15" customHeight="1">
      <c r="A9" s="31" t="s">
        <v>4</v>
      </c>
      <c r="B9" s="3"/>
      <c r="C9" s="3"/>
      <c r="D9" s="3"/>
      <c r="E9" s="90">
        <v>0.055</v>
      </c>
      <c r="F9" s="91"/>
      <c r="G9" s="90">
        <v>0.055</v>
      </c>
      <c r="H9" s="91"/>
      <c r="I9" s="90"/>
      <c r="J9" s="91"/>
      <c r="K9" s="91"/>
      <c r="L9" s="91"/>
      <c r="M9" s="40"/>
    </row>
    <row r="10" spans="1:13" ht="15" customHeight="1">
      <c r="A10" s="31" t="s">
        <v>5</v>
      </c>
      <c r="B10" s="3"/>
      <c r="C10" s="3"/>
      <c r="D10" s="3"/>
      <c r="E10" s="90"/>
      <c r="F10" s="91"/>
      <c r="G10" s="90"/>
      <c r="H10" s="91"/>
      <c r="I10" s="90"/>
      <c r="J10" s="91"/>
      <c r="K10" s="91"/>
      <c r="L10" s="91"/>
      <c r="M10" s="40"/>
    </row>
    <row r="11" spans="1:13" ht="15" customHeight="1">
      <c r="A11" s="32" t="s">
        <v>6</v>
      </c>
      <c r="B11" s="25"/>
      <c r="C11" s="25"/>
      <c r="D11" s="25"/>
      <c r="E11" s="92"/>
      <c r="F11" s="93"/>
      <c r="G11" s="92"/>
      <c r="H11" s="93"/>
      <c r="I11" s="92"/>
      <c r="J11" s="93"/>
      <c r="K11" s="93"/>
      <c r="L11" s="93">
        <v>3.6</v>
      </c>
      <c r="M11" s="40"/>
    </row>
    <row r="12" spans="1:13" ht="15" customHeight="1">
      <c r="A12" s="13" t="s">
        <v>7</v>
      </c>
      <c r="B12" s="13"/>
      <c r="C12" s="13"/>
      <c r="D12" s="13"/>
      <c r="E12" s="88">
        <f>SUM(E7:E11)</f>
        <v>1.356999999999996</v>
      </c>
      <c r="F12" s="89">
        <f aca="true" t="shared" si="0" ref="F12:L12">SUM(F7:F11)</f>
        <v>1.2909999999999897</v>
      </c>
      <c r="G12" s="88">
        <f>SUM(G7:G11)</f>
        <v>3.962000000000011</v>
      </c>
      <c r="H12" s="89">
        <f>SUM(H7:H11)</f>
        <v>7.567999999999998</v>
      </c>
      <c r="I12" s="88">
        <f>SUM(I7:I11)</f>
        <v>5.72999999999999</v>
      </c>
      <c r="J12" s="89">
        <f t="shared" si="0"/>
        <v>13.291000000000011</v>
      </c>
      <c r="K12" s="89">
        <f t="shared" si="0"/>
        <v>20.009000000000015</v>
      </c>
      <c r="L12" s="89">
        <f t="shared" si="0"/>
        <v>22.000000000000007</v>
      </c>
      <c r="M12" s="40"/>
    </row>
    <row r="13" spans="1:13" ht="15" customHeight="1">
      <c r="A13" s="32" t="s">
        <v>76</v>
      </c>
      <c r="B13" s="25"/>
      <c r="C13" s="25"/>
      <c r="D13" s="25"/>
      <c r="E13" s="92">
        <v>-0.5780000000000001</v>
      </c>
      <c r="F13" s="93">
        <v>-0.7080000000000002</v>
      </c>
      <c r="G13" s="92">
        <v>-2.086</v>
      </c>
      <c r="H13" s="93">
        <v>-2.194</v>
      </c>
      <c r="I13" s="92">
        <v>-2.947</v>
      </c>
      <c r="J13" s="93">
        <v>-2.685</v>
      </c>
      <c r="K13" s="93">
        <v>-2.415</v>
      </c>
      <c r="L13" s="93">
        <v>-2.1</v>
      </c>
      <c r="M13" s="40"/>
    </row>
    <row r="14" spans="1:13" ht="15" customHeight="1">
      <c r="A14" s="13" t="s">
        <v>8</v>
      </c>
      <c r="B14" s="13"/>
      <c r="C14" s="13"/>
      <c r="D14" s="13"/>
      <c r="E14" s="88">
        <f>SUM(E12:E13)</f>
        <v>0.7789999999999959</v>
      </c>
      <c r="F14" s="89">
        <f aca="true" t="shared" si="1" ref="F14:L14">SUM(F12:F13)</f>
        <v>0.5829999999999895</v>
      </c>
      <c r="G14" s="88">
        <f>SUM(G12:G13)</f>
        <v>1.876000000000011</v>
      </c>
      <c r="H14" s="89">
        <f>SUM(H12:H13)</f>
        <v>5.373999999999998</v>
      </c>
      <c r="I14" s="88">
        <f>SUM(I12:I13)</f>
        <v>2.7829999999999897</v>
      </c>
      <c r="J14" s="89">
        <f t="shared" si="1"/>
        <v>10.60600000000001</v>
      </c>
      <c r="K14" s="89">
        <f t="shared" si="1"/>
        <v>17.594000000000015</v>
      </c>
      <c r="L14" s="89">
        <f t="shared" si="1"/>
        <v>19.900000000000006</v>
      </c>
      <c r="M14" s="40"/>
    </row>
    <row r="15" spans="1:13" ht="15" customHeight="1">
      <c r="A15" s="31" t="s">
        <v>9</v>
      </c>
      <c r="B15" s="4"/>
      <c r="C15" s="4"/>
      <c r="D15" s="4"/>
      <c r="E15" s="90"/>
      <c r="F15" s="91"/>
      <c r="G15" s="90"/>
      <c r="H15" s="91"/>
      <c r="I15" s="90"/>
      <c r="J15" s="91"/>
      <c r="K15" s="91"/>
      <c r="L15" s="91"/>
      <c r="M15" s="40"/>
    </row>
    <row r="16" spans="1:13" ht="15" customHeight="1">
      <c r="A16" s="32" t="s">
        <v>10</v>
      </c>
      <c r="B16" s="25"/>
      <c r="C16" s="25"/>
      <c r="D16" s="25"/>
      <c r="E16" s="92"/>
      <c r="F16" s="93"/>
      <c r="G16" s="92"/>
      <c r="H16" s="93"/>
      <c r="I16" s="92">
        <v>-0.801</v>
      </c>
      <c r="J16" s="93"/>
      <c r="K16" s="93"/>
      <c r="L16" s="93"/>
      <c r="M16" s="40"/>
    </row>
    <row r="17" spans="1:13" ht="15" customHeight="1">
      <c r="A17" s="13" t="s">
        <v>11</v>
      </c>
      <c r="B17" s="13"/>
      <c r="C17" s="13"/>
      <c r="D17" s="13"/>
      <c r="E17" s="88">
        <f>SUM(E14:E16)</f>
        <v>0.7789999999999959</v>
      </c>
      <c r="F17" s="89">
        <f aca="true" t="shared" si="2" ref="F17:L17">SUM(F14:F16)</f>
        <v>0.5829999999999895</v>
      </c>
      <c r="G17" s="88">
        <f>SUM(G14:G16)</f>
        <v>1.876000000000011</v>
      </c>
      <c r="H17" s="89">
        <f>SUM(H14:H16)</f>
        <v>5.373999999999998</v>
      </c>
      <c r="I17" s="88">
        <f>SUM(I14:I16)</f>
        <v>1.9819999999999895</v>
      </c>
      <c r="J17" s="89">
        <f t="shared" si="2"/>
        <v>10.60600000000001</v>
      </c>
      <c r="K17" s="89">
        <f t="shared" si="2"/>
        <v>17.594000000000015</v>
      </c>
      <c r="L17" s="89">
        <f t="shared" si="2"/>
        <v>19.900000000000006</v>
      </c>
      <c r="M17" s="40"/>
    </row>
    <row r="18" spans="1:13" ht="15" customHeight="1">
      <c r="A18" s="31" t="s">
        <v>12</v>
      </c>
      <c r="B18" s="3"/>
      <c r="C18" s="3"/>
      <c r="D18" s="3"/>
      <c r="E18" s="90">
        <v>-0.012</v>
      </c>
      <c r="F18" s="91">
        <v>0.13399999999999995</v>
      </c>
      <c r="G18" s="90">
        <v>0.005</v>
      </c>
      <c r="H18" s="91">
        <v>1.091</v>
      </c>
      <c r="I18" s="90">
        <v>0.606</v>
      </c>
      <c r="J18" s="91">
        <v>0.49500000000000005</v>
      </c>
      <c r="K18" s="91"/>
      <c r="L18" s="91"/>
      <c r="M18" s="40"/>
    </row>
    <row r="19" spans="1:13" ht="15" customHeight="1">
      <c r="A19" s="32" t="s">
        <v>13</v>
      </c>
      <c r="B19" s="25"/>
      <c r="C19" s="25"/>
      <c r="D19" s="25"/>
      <c r="E19" s="92">
        <v>-1.294</v>
      </c>
      <c r="F19" s="93">
        <v>-1.8170000000000002</v>
      </c>
      <c r="G19" s="92">
        <v>-4.3580000000000005</v>
      </c>
      <c r="H19" s="93">
        <v>-4.288</v>
      </c>
      <c r="I19" s="92">
        <v>-5.438000000000001</v>
      </c>
      <c r="J19" s="93">
        <v>-5.616</v>
      </c>
      <c r="K19" s="93">
        <v>-8.908000000000001</v>
      </c>
      <c r="L19" s="93">
        <v>-3.3000000000000003</v>
      </c>
      <c r="M19" s="40"/>
    </row>
    <row r="20" spans="1:13" ht="15" customHeight="1">
      <c r="A20" s="13" t="s">
        <v>14</v>
      </c>
      <c r="B20" s="13"/>
      <c r="C20" s="13"/>
      <c r="D20" s="13"/>
      <c r="E20" s="88">
        <f>SUM(E17:E19)</f>
        <v>-0.5270000000000041</v>
      </c>
      <c r="F20" s="89">
        <f aca="true" t="shared" si="3" ref="F20:L20">SUM(F17:F19)</f>
        <v>-1.1000000000000107</v>
      </c>
      <c r="G20" s="88">
        <f>SUM(G17:G19)</f>
        <v>-2.4769999999999897</v>
      </c>
      <c r="H20" s="89">
        <f>SUM(H17:H19)</f>
        <v>2.176999999999998</v>
      </c>
      <c r="I20" s="88">
        <f>SUM(I17:I19)</f>
        <v>-2.850000000000011</v>
      </c>
      <c r="J20" s="89">
        <f t="shared" si="3"/>
        <v>5.48500000000001</v>
      </c>
      <c r="K20" s="89">
        <f t="shared" si="3"/>
        <v>8.686000000000014</v>
      </c>
      <c r="L20" s="89">
        <f t="shared" si="3"/>
        <v>16.600000000000005</v>
      </c>
      <c r="M20" s="40"/>
    </row>
    <row r="21" spans="1:13" ht="15" customHeight="1">
      <c r="A21" s="31" t="s">
        <v>15</v>
      </c>
      <c r="B21" s="3"/>
      <c r="C21" s="3"/>
      <c r="D21" s="3"/>
      <c r="E21" s="90">
        <v>0.15800000000000003</v>
      </c>
      <c r="F21" s="91">
        <v>-0.05500000000000016</v>
      </c>
      <c r="G21" s="90">
        <v>-0.07900000000000001</v>
      </c>
      <c r="H21" s="91">
        <v>-1.04</v>
      </c>
      <c r="I21" s="90">
        <v>-0.131</v>
      </c>
      <c r="J21" s="91">
        <v>-2.4530000000000003</v>
      </c>
      <c r="K21" s="91">
        <v>-4.109</v>
      </c>
      <c r="L21" s="91">
        <v>-5.6000000000000005</v>
      </c>
      <c r="M21" s="40"/>
    </row>
    <row r="22" spans="1:13" ht="15" customHeight="1">
      <c r="A22" s="32" t="s">
        <v>16</v>
      </c>
      <c r="B22" s="27"/>
      <c r="C22" s="27"/>
      <c r="D22" s="27"/>
      <c r="E22" s="92"/>
      <c r="F22" s="93"/>
      <c r="G22" s="92"/>
      <c r="H22" s="93"/>
      <c r="I22" s="92"/>
      <c r="J22" s="93"/>
      <c r="K22" s="93"/>
      <c r="L22" s="93"/>
      <c r="M22" s="40"/>
    </row>
    <row r="23" spans="1:13" ht="15" customHeight="1">
      <c r="A23" s="35" t="s">
        <v>94</v>
      </c>
      <c r="B23" s="14"/>
      <c r="C23" s="14"/>
      <c r="D23" s="14"/>
      <c r="E23" s="88">
        <f>SUM(E20:E22)</f>
        <v>-0.3690000000000041</v>
      </c>
      <c r="F23" s="89">
        <f aca="true" t="shared" si="4" ref="F23:L23">SUM(F20:F22)</f>
        <v>-1.155000000000011</v>
      </c>
      <c r="G23" s="88">
        <f>SUM(G20:G22)</f>
        <v>-2.55599999999999</v>
      </c>
      <c r="H23" s="89">
        <f>SUM(H20:H22)</f>
        <v>1.1369999999999978</v>
      </c>
      <c r="I23" s="88">
        <f>SUM(I20:I22)</f>
        <v>-2.9810000000000114</v>
      </c>
      <c r="J23" s="89">
        <f t="shared" si="4"/>
        <v>3.03200000000001</v>
      </c>
      <c r="K23" s="89">
        <f t="shared" si="4"/>
        <v>4.577000000000014</v>
      </c>
      <c r="L23" s="89">
        <f t="shared" si="4"/>
        <v>11.000000000000004</v>
      </c>
      <c r="M23" s="40"/>
    </row>
    <row r="24" spans="1:13" ht="15" customHeight="1">
      <c r="A24" s="31" t="s">
        <v>85</v>
      </c>
      <c r="B24" s="3"/>
      <c r="C24" s="3"/>
      <c r="D24" s="3"/>
      <c r="E24" s="94">
        <f aca="true" t="shared" si="5" ref="E24:L24">E23-E25</f>
        <v>-0.3690000000000041</v>
      </c>
      <c r="F24" s="95">
        <f t="shared" si="5"/>
        <v>-1.155000000000011</v>
      </c>
      <c r="G24" s="94">
        <f>G23-G25</f>
        <v>-2.55599999999999</v>
      </c>
      <c r="H24" s="95">
        <f>H23-H25</f>
        <v>1.1369999999999978</v>
      </c>
      <c r="I24" s="94">
        <f t="shared" si="5"/>
        <v>-2.9810000000000114</v>
      </c>
      <c r="J24" s="95">
        <f t="shared" si="5"/>
        <v>3.03200000000001</v>
      </c>
      <c r="K24" s="95">
        <f t="shared" si="5"/>
        <v>4.577000000000014</v>
      </c>
      <c r="L24" s="95">
        <f t="shared" si="5"/>
        <v>11.000000000000004</v>
      </c>
      <c r="M24" s="40"/>
    </row>
    <row r="25" spans="1:13" ht="15" customHeight="1">
      <c r="A25" s="31" t="s">
        <v>92</v>
      </c>
      <c r="B25" s="3"/>
      <c r="C25" s="3"/>
      <c r="D25" s="3"/>
      <c r="E25" s="90"/>
      <c r="F25" s="91"/>
      <c r="G25" s="90"/>
      <c r="H25" s="91"/>
      <c r="I25" s="90"/>
      <c r="J25" s="91"/>
      <c r="K25" s="91"/>
      <c r="L25" s="91"/>
      <c r="M25" s="40"/>
    </row>
    <row r="26" spans="1:13" ht="15">
      <c r="A26" s="3"/>
      <c r="B26" s="3"/>
      <c r="C26" s="3"/>
      <c r="D26" s="3"/>
      <c r="E26" s="50"/>
      <c r="F26" s="50"/>
      <c r="G26" s="50"/>
      <c r="H26" s="50"/>
      <c r="I26" s="50"/>
      <c r="J26" s="50"/>
      <c r="K26" s="50"/>
      <c r="L26" s="50"/>
      <c r="M26" s="40"/>
    </row>
    <row r="27" spans="1:13" ht="12.75" customHeight="1">
      <c r="A27" s="59"/>
      <c r="B27" s="59"/>
      <c r="C27" s="64"/>
      <c r="D27" s="61"/>
      <c r="E27" s="62">
        <f>E$3</f>
        <v>2011</v>
      </c>
      <c r="F27" s="62">
        <f aca="true" t="shared" si="6" ref="F27:L27">F$3</f>
        <v>2010</v>
      </c>
      <c r="G27" s="62">
        <f t="shared" si="6"/>
        <v>2011</v>
      </c>
      <c r="H27" s="62">
        <f t="shared" si="6"/>
        <v>2010</v>
      </c>
      <c r="I27" s="62">
        <f t="shared" si="6"/>
        <v>2010</v>
      </c>
      <c r="J27" s="62">
        <f t="shared" si="6"/>
        <v>2009</v>
      </c>
      <c r="K27" s="62">
        <f t="shared" si="6"/>
        <v>2008</v>
      </c>
      <c r="L27" s="62">
        <f t="shared" si="6"/>
        <v>2007</v>
      </c>
      <c r="M27" s="40"/>
    </row>
    <row r="28" spans="1:13" ht="12.75" customHeight="1">
      <c r="A28" s="63"/>
      <c r="B28" s="63"/>
      <c r="C28" s="64"/>
      <c r="D28" s="61"/>
      <c r="E28" s="82" t="str">
        <f>E$4</f>
        <v>Q3</v>
      </c>
      <c r="F28" s="82" t="str">
        <f>F$4</f>
        <v>Q3</v>
      </c>
      <c r="G28" s="82" t="str">
        <f>IF(G$4="","",G$4)</f>
        <v>Q1-3</v>
      </c>
      <c r="H28" s="82" t="str">
        <f>H$4</f>
        <v>Q1-3</v>
      </c>
      <c r="I28" s="82"/>
      <c r="J28" s="82"/>
      <c r="K28" s="82"/>
      <c r="L28" s="82"/>
      <c r="M28" s="40"/>
    </row>
    <row r="29" spans="1:13" s="20" customFormat="1" ht="15" customHeight="1">
      <c r="A29" s="60" t="s">
        <v>83</v>
      </c>
      <c r="B29" s="69"/>
      <c r="C29" s="64"/>
      <c r="D29" s="64"/>
      <c r="E29" s="83">
        <f>IF(E$5=0,"",E$5)</f>
      </c>
      <c r="F29" s="83">
        <f aca="true" t="shared" si="7" ref="F29:L29">IF(F$5=0,"",F$5)</f>
      </c>
      <c r="G29" s="83">
        <f t="shared" si="7"/>
      </c>
      <c r="H29" s="83">
        <f t="shared" si="7"/>
      </c>
      <c r="I29" s="83">
        <f t="shared" si="7"/>
      </c>
      <c r="J29" s="83"/>
      <c r="K29" s="83"/>
      <c r="L29" s="83">
        <f t="shared" si="7"/>
      </c>
      <c r="M29" s="40"/>
    </row>
    <row r="30" spans="5:13" ht="1.5" customHeight="1">
      <c r="E30" s="41"/>
      <c r="F30" s="41"/>
      <c r="G30" s="41"/>
      <c r="H30" s="41"/>
      <c r="I30" s="41"/>
      <c r="J30" s="41"/>
      <c r="K30" s="41"/>
      <c r="L30" s="41"/>
      <c r="M30" s="40"/>
    </row>
    <row r="31" spans="1:13" ht="15" customHeight="1">
      <c r="A31" s="31" t="s">
        <v>17</v>
      </c>
      <c r="B31" s="10"/>
      <c r="C31" s="10"/>
      <c r="D31" s="10"/>
      <c r="E31" s="78"/>
      <c r="F31" s="50"/>
      <c r="G31" s="90">
        <v>56.078</v>
      </c>
      <c r="H31" s="91">
        <v>56.929</v>
      </c>
      <c r="I31" s="90">
        <v>56.155</v>
      </c>
      <c r="J31" s="91">
        <v>56.837</v>
      </c>
      <c r="K31" s="91">
        <v>56.790000000000006</v>
      </c>
      <c r="L31" s="91">
        <v>15.100000000000001</v>
      </c>
      <c r="M31" s="40"/>
    </row>
    <row r="32" spans="1:13" ht="15" customHeight="1">
      <c r="A32" s="31" t="s">
        <v>18</v>
      </c>
      <c r="B32" s="9"/>
      <c r="C32" s="9"/>
      <c r="D32" s="9"/>
      <c r="E32" s="78"/>
      <c r="F32" s="50"/>
      <c r="G32" s="90">
        <v>0.9090000000000003</v>
      </c>
      <c r="H32" s="91"/>
      <c r="I32" s="90"/>
      <c r="J32" s="91"/>
      <c r="K32" s="91"/>
      <c r="L32" s="91"/>
      <c r="M32" s="40"/>
    </row>
    <row r="33" spans="1:13" ht="15" customHeight="1">
      <c r="A33" s="31" t="s">
        <v>86</v>
      </c>
      <c r="B33" s="9"/>
      <c r="C33" s="9"/>
      <c r="D33" s="9"/>
      <c r="E33" s="78"/>
      <c r="F33" s="50"/>
      <c r="G33" s="90">
        <v>6.527000000000001</v>
      </c>
      <c r="H33" s="91">
        <v>9.030000000000001</v>
      </c>
      <c r="I33" s="90">
        <v>8.796999999999997</v>
      </c>
      <c r="J33" s="91">
        <v>9.618000000000002</v>
      </c>
      <c r="K33" s="91">
        <v>8.750000000000004</v>
      </c>
      <c r="L33" s="91">
        <v>7.2</v>
      </c>
      <c r="M33" s="40"/>
    </row>
    <row r="34" spans="1:13" ht="15" customHeight="1">
      <c r="A34" s="31" t="s">
        <v>19</v>
      </c>
      <c r="B34" s="9"/>
      <c r="C34" s="9"/>
      <c r="D34" s="9"/>
      <c r="E34" s="78"/>
      <c r="F34" s="50"/>
      <c r="G34" s="90"/>
      <c r="H34" s="91"/>
      <c r="I34" s="90"/>
      <c r="J34" s="91"/>
      <c r="K34" s="91"/>
      <c r="L34" s="91"/>
      <c r="M34" s="40"/>
    </row>
    <row r="35" spans="1:13" ht="15" customHeight="1">
      <c r="A35" s="32" t="s">
        <v>20</v>
      </c>
      <c r="B35" s="25"/>
      <c r="C35" s="25"/>
      <c r="D35" s="25"/>
      <c r="E35" s="77"/>
      <c r="F35" s="52"/>
      <c r="G35" s="92">
        <v>1.662</v>
      </c>
      <c r="H35" s="93">
        <v>1.205</v>
      </c>
      <c r="I35" s="92">
        <v>1.235</v>
      </c>
      <c r="J35" s="93">
        <v>0.922</v>
      </c>
      <c r="K35" s="93">
        <v>1.85</v>
      </c>
      <c r="L35" s="93">
        <v>0.9</v>
      </c>
      <c r="M35" s="40"/>
    </row>
    <row r="36" spans="1:13" ht="15" customHeight="1">
      <c r="A36" s="33" t="s">
        <v>21</v>
      </c>
      <c r="B36" s="13"/>
      <c r="C36" s="13"/>
      <c r="D36" s="13"/>
      <c r="E36" s="106">
        <v>0</v>
      </c>
      <c r="F36" s="107">
        <v>0</v>
      </c>
      <c r="G36" s="88">
        <f aca="true" t="shared" si="8" ref="G36:L36">SUM(G31:G35)</f>
        <v>65.176</v>
      </c>
      <c r="H36" s="130">
        <f t="shared" si="8"/>
        <v>67.164</v>
      </c>
      <c r="I36" s="88">
        <f t="shared" si="8"/>
        <v>66.187</v>
      </c>
      <c r="J36" s="89">
        <f t="shared" si="8"/>
        <v>67.37700000000001</v>
      </c>
      <c r="K36" s="89">
        <f t="shared" si="8"/>
        <v>67.39</v>
      </c>
      <c r="L36" s="89">
        <f t="shared" si="8"/>
        <v>23.2</v>
      </c>
      <c r="M36" s="40"/>
    </row>
    <row r="37" spans="1:13" ht="15" customHeight="1">
      <c r="A37" s="31" t="s">
        <v>22</v>
      </c>
      <c r="B37" s="3"/>
      <c r="C37" s="3"/>
      <c r="D37" s="3"/>
      <c r="E37" s="78"/>
      <c r="F37" s="50"/>
      <c r="G37" s="90">
        <v>25.308</v>
      </c>
      <c r="H37" s="131">
        <v>28.759</v>
      </c>
      <c r="I37" s="90">
        <v>26.061000000000003</v>
      </c>
      <c r="J37" s="91">
        <v>31.551000000000002</v>
      </c>
      <c r="K37" s="91">
        <v>34.656</v>
      </c>
      <c r="L37" s="91">
        <v>34.9</v>
      </c>
      <c r="M37" s="40"/>
    </row>
    <row r="38" spans="1:13" ht="15" customHeight="1">
      <c r="A38" s="31" t="s">
        <v>23</v>
      </c>
      <c r="B38" s="3"/>
      <c r="C38" s="3"/>
      <c r="D38" s="3"/>
      <c r="E38" s="78"/>
      <c r="F38" s="50"/>
      <c r="G38" s="90"/>
      <c r="H38" s="131"/>
      <c r="I38" s="90"/>
      <c r="J38" s="91"/>
      <c r="K38" s="91"/>
      <c r="L38" s="91"/>
      <c r="M38" s="40"/>
    </row>
    <row r="39" spans="1:13" ht="15" customHeight="1">
      <c r="A39" s="31" t="s">
        <v>24</v>
      </c>
      <c r="B39" s="3"/>
      <c r="C39" s="3"/>
      <c r="D39" s="3"/>
      <c r="E39" s="78"/>
      <c r="F39" s="50"/>
      <c r="G39" s="90">
        <v>27.191000000000003</v>
      </c>
      <c r="H39" s="131">
        <v>32.611000000000004</v>
      </c>
      <c r="I39" s="90">
        <v>34.421</v>
      </c>
      <c r="J39" s="91">
        <v>35.871</v>
      </c>
      <c r="K39" s="91">
        <v>40.303</v>
      </c>
      <c r="L39" s="91">
        <v>35.9</v>
      </c>
      <c r="M39" s="40"/>
    </row>
    <row r="40" spans="1:13" ht="15" customHeight="1">
      <c r="A40" s="31" t="s">
        <v>25</v>
      </c>
      <c r="B40" s="3"/>
      <c r="C40" s="3"/>
      <c r="D40" s="3"/>
      <c r="E40" s="78"/>
      <c r="F40" s="50"/>
      <c r="G40" s="90">
        <v>10.349</v>
      </c>
      <c r="H40" s="131">
        <v>9.475</v>
      </c>
      <c r="I40" s="90">
        <v>9.165000000000001</v>
      </c>
      <c r="J40" s="91">
        <v>6.9190000000000005</v>
      </c>
      <c r="K40" s="91">
        <v>11.592</v>
      </c>
      <c r="L40" s="91">
        <v>7.2</v>
      </c>
      <c r="M40" s="40"/>
    </row>
    <row r="41" spans="1:13" ht="15" customHeight="1">
      <c r="A41" s="32" t="s">
        <v>26</v>
      </c>
      <c r="B41" s="25"/>
      <c r="C41" s="25"/>
      <c r="D41" s="25"/>
      <c r="E41" s="77"/>
      <c r="F41" s="52"/>
      <c r="G41" s="92"/>
      <c r="H41" s="132"/>
      <c r="I41" s="92"/>
      <c r="J41" s="93"/>
      <c r="K41" s="93"/>
      <c r="L41" s="93"/>
      <c r="M41" s="40"/>
    </row>
    <row r="42" spans="1:13" ht="15" customHeight="1">
      <c r="A42" s="34" t="s">
        <v>27</v>
      </c>
      <c r="B42" s="22"/>
      <c r="C42" s="22"/>
      <c r="D42" s="22"/>
      <c r="E42" s="108">
        <v>0</v>
      </c>
      <c r="F42" s="109">
        <v>0</v>
      </c>
      <c r="G42" s="98">
        <f aca="true" t="shared" si="9" ref="G42:L42">SUM(G37:G41)</f>
        <v>62.848</v>
      </c>
      <c r="H42" s="133">
        <f t="shared" si="9"/>
        <v>70.845</v>
      </c>
      <c r="I42" s="98">
        <f t="shared" si="9"/>
        <v>69.647</v>
      </c>
      <c r="J42" s="99">
        <f t="shared" si="9"/>
        <v>74.341</v>
      </c>
      <c r="K42" s="99">
        <f t="shared" si="9"/>
        <v>86.551</v>
      </c>
      <c r="L42" s="99">
        <f t="shared" si="9"/>
        <v>78</v>
      </c>
      <c r="M42" s="40"/>
    </row>
    <row r="43" spans="1:13" ht="15" customHeight="1">
      <c r="A43" s="33" t="s">
        <v>59</v>
      </c>
      <c r="B43" s="12"/>
      <c r="C43" s="12"/>
      <c r="D43" s="12"/>
      <c r="E43" s="106">
        <v>0</v>
      </c>
      <c r="F43" s="107">
        <v>0</v>
      </c>
      <c r="G43" s="88">
        <f>G36+G42</f>
        <v>128.024</v>
      </c>
      <c r="H43" s="130">
        <f>H36+H42</f>
        <v>138.00900000000001</v>
      </c>
      <c r="I43" s="88">
        <f>I36+I42</f>
        <v>135.834</v>
      </c>
      <c r="J43" s="89">
        <f>J36+J42</f>
        <v>141.71800000000002</v>
      </c>
      <c r="K43" s="89">
        <f>K36+K42</f>
        <v>153.941</v>
      </c>
      <c r="L43" s="89">
        <f>L42+L36</f>
        <v>101.2</v>
      </c>
      <c r="M43" s="40"/>
    </row>
    <row r="44" spans="1:13" ht="15" customHeight="1">
      <c r="A44" s="31" t="s">
        <v>87</v>
      </c>
      <c r="B44" s="3"/>
      <c r="C44" s="3"/>
      <c r="D44" s="3"/>
      <c r="E44" s="78"/>
      <c r="F44" s="50"/>
      <c r="G44" s="90">
        <v>34.372</v>
      </c>
      <c r="H44" s="131">
        <v>37.440000000000005</v>
      </c>
      <c r="I44" s="90">
        <v>34.114000000000004</v>
      </c>
      <c r="J44" s="91">
        <v>34.79</v>
      </c>
      <c r="K44" s="91">
        <v>27.201</v>
      </c>
      <c r="L44" s="91">
        <v>34.400000000000006</v>
      </c>
      <c r="M44" s="40"/>
    </row>
    <row r="45" spans="1:13" ht="15" customHeight="1">
      <c r="A45" s="31" t="s">
        <v>93</v>
      </c>
      <c r="B45" s="3"/>
      <c r="C45" s="3"/>
      <c r="D45" s="3"/>
      <c r="E45" s="78"/>
      <c r="F45" s="50"/>
      <c r="G45" s="90"/>
      <c r="H45" s="131"/>
      <c r="I45" s="90"/>
      <c r="J45" s="91"/>
      <c r="K45" s="91"/>
      <c r="L45" s="91"/>
      <c r="M45" s="40"/>
    </row>
    <row r="46" spans="1:13" ht="15" customHeight="1">
      <c r="A46" s="31" t="s">
        <v>80</v>
      </c>
      <c r="B46" s="3"/>
      <c r="C46" s="3"/>
      <c r="D46" s="3"/>
      <c r="E46" s="78"/>
      <c r="F46" s="50"/>
      <c r="G46" s="90">
        <v>0.188</v>
      </c>
      <c r="H46" s="131">
        <v>-0.312</v>
      </c>
      <c r="I46" s="90">
        <v>-0.317</v>
      </c>
      <c r="J46" s="91">
        <v>-0.461</v>
      </c>
      <c r="K46" s="91"/>
      <c r="L46" s="91"/>
      <c r="M46" s="40"/>
    </row>
    <row r="47" spans="1:13" ht="15" customHeight="1">
      <c r="A47" s="31" t="s">
        <v>29</v>
      </c>
      <c r="B47" s="3"/>
      <c r="C47" s="3"/>
      <c r="D47" s="3"/>
      <c r="E47" s="78"/>
      <c r="F47" s="50"/>
      <c r="G47" s="90">
        <v>1.2349999999999999</v>
      </c>
      <c r="H47" s="131">
        <v>0.48000000000000004</v>
      </c>
      <c r="I47" s="90">
        <v>0.401</v>
      </c>
      <c r="J47" s="91">
        <v>0.487</v>
      </c>
      <c r="K47" s="91">
        <v>0.264</v>
      </c>
      <c r="L47" s="91">
        <v>0.2</v>
      </c>
      <c r="M47" s="40"/>
    </row>
    <row r="48" spans="1:13" ht="15" customHeight="1">
      <c r="A48" s="31" t="s">
        <v>30</v>
      </c>
      <c r="B48" s="3"/>
      <c r="C48" s="3"/>
      <c r="D48" s="3"/>
      <c r="E48" s="78"/>
      <c r="F48" s="50"/>
      <c r="G48" s="90">
        <v>69.72900000000001</v>
      </c>
      <c r="H48" s="131">
        <v>75.608</v>
      </c>
      <c r="I48" s="90">
        <v>78.021</v>
      </c>
      <c r="J48" s="91">
        <v>81.55100000000002</v>
      </c>
      <c r="K48" s="91">
        <v>92.30300000000001</v>
      </c>
      <c r="L48" s="91">
        <v>33.6</v>
      </c>
      <c r="M48" s="40"/>
    </row>
    <row r="49" spans="1:13" ht="15" customHeight="1">
      <c r="A49" s="31" t="s">
        <v>31</v>
      </c>
      <c r="B49" s="3"/>
      <c r="C49" s="3"/>
      <c r="D49" s="3"/>
      <c r="E49" s="78"/>
      <c r="F49" s="50"/>
      <c r="G49" s="90">
        <v>20.641000000000002</v>
      </c>
      <c r="H49" s="131">
        <v>22.808</v>
      </c>
      <c r="I49" s="90">
        <v>21.68</v>
      </c>
      <c r="J49" s="91">
        <v>23.414</v>
      </c>
      <c r="K49" s="91">
        <v>32.233000000000004</v>
      </c>
      <c r="L49" s="91">
        <v>30.6</v>
      </c>
      <c r="M49" s="40"/>
    </row>
    <row r="50" spans="1:13" ht="15" customHeight="1">
      <c r="A50" s="31" t="s">
        <v>32</v>
      </c>
      <c r="B50" s="3"/>
      <c r="C50" s="3"/>
      <c r="D50" s="3"/>
      <c r="E50" s="78"/>
      <c r="F50" s="50"/>
      <c r="G50" s="90">
        <v>1.859</v>
      </c>
      <c r="H50" s="131">
        <v>1.985</v>
      </c>
      <c r="I50" s="90">
        <v>1.935</v>
      </c>
      <c r="J50" s="91">
        <v>1.937</v>
      </c>
      <c r="K50" s="91">
        <v>1.9400000000000002</v>
      </c>
      <c r="L50" s="91">
        <v>2.4</v>
      </c>
      <c r="M50" s="40"/>
    </row>
    <row r="51" spans="1:13" ht="15" customHeight="1">
      <c r="A51" s="32" t="s">
        <v>88</v>
      </c>
      <c r="B51" s="25"/>
      <c r="C51" s="25"/>
      <c r="D51" s="25"/>
      <c r="E51" s="77"/>
      <c r="F51" s="52"/>
      <c r="G51" s="92"/>
      <c r="H51" s="132"/>
      <c r="I51" s="92"/>
      <c r="J51" s="93"/>
      <c r="K51" s="93"/>
      <c r="L51" s="93"/>
      <c r="M51" s="40"/>
    </row>
    <row r="52" spans="1:13" ht="15" customHeight="1">
      <c r="A52" s="33" t="s">
        <v>79</v>
      </c>
      <c r="B52" s="12"/>
      <c r="C52" s="12"/>
      <c r="D52" s="12"/>
      <c r="E52" s="106">
        <v>0</v>
      </c>
      <c r="F52" s="107">
        <v>0</v>
      </c>
      <c r="G52" s="88">
        <f aca="true" t="shared" si="10" ref="G52:L52">SUM(G44:G51)</f>
        <v>128.02400000000003</v>
      </c>
      <c r="H52" s="130">
        <f t="shared" si="10"/>
        <v>138.00900000000001</v>
      </c>
      <c r="I52" s="88">
        <f t="shared" si="10"/>
        <v>135.834</v>
      </c>
      <c r="J52" s="89">
        <f t="shared" si="10"/>
        <v>141.71800000000002</v>
      </c>
      <c r="K52" s="89">
        <f t="shared" si="10"/>
        <v>153.94100000000003</v>
      </c>
      <c r="L52" s="89">
        <f t="shared" si="10"/>
        <v>101.20000000000002</v>
      </c>
      <c r="M52" s="40"/>
    </row>
    <row r="53" spans="1:12" ht="15" customHeight="1">
      <c r="A53" s="12"/>
      <c r="B53" s="12"/>
      <c r="C53" s="12"/>
      <c r="D53" s="12"/>
      <c r="E53" s="50"/>
      <c r="F53" s="50"/>
      <c r="G53" s="50"/>
      <c r="H53" s="50"/>
      <c r="I53" s="50"/>
      <c r="J53" s="50"/>
      <c r="K53" s="50"/>
      <c r="L53" s="50"/>
    </row>
    <row r="54" spans="1:12" ht="12.75" customHeight="1">
      <c r="A54" s="70"/>
      <c r="B54" s="59"/>
      <c r="C54" s="61"/>
      <c r="D54" s="61"/>
      <c r="E54" s="62">
        <f>E$3</f>
        <v>2011</v>
      </c>
      <c r="F54" s="62">
        <f aca="true" t="shared" si="11" ref="F54:L54">F$3</f>
        <v>2010</v>
      </c>
      <c r="G54" s="62">
        <f t="shared" si="11"/>
        <v>2011</v>
      </c>
      <c r="H54" s="62">
        <f t="shared" si="11"/>
        <v>2010</v>
      </c>
      <c r="I54" s="62">
        <f t="shared" si="11"/>
        <v>2010</v>
      </c>
      <c r="J54" s="62">
        <f t="shared" si="11"/>
        <v>2009</v>
      </c>
      <c r="K54" s="62">
        <f t="shared" si="11"/>
        <v>2008</v>
      </c>
      <c r="L54" s="62">
        <f t="shared" si="11"/>
        <v>2007</v>
      </c>
    </row>
    <row r="55" spans="1:12" ht="12.75" customHeight="1">
      <c r="A55" s="63"/>
      <c r="B55" s="63"/>
      <c r="C55" s="61"/>
      <c r="D55" s="61"/>
      <c r="E55" s="82" t="str">
        <f>E$4</f>
        <v>Q3</v>
      </c>
      <c r="F55" s="82" t="str">
        <f>F$4</f>
        <v>Q3</v>
      </c>
      <c r="G55" s="82" t="str">
        <f>IF(G$4="","",G$4)</f>
        <v>Q1-3</v>
      </c>
      <c r="H55" s="82" t="str">
        <f>H$4</f>
        <v>Q1-3</v>
      </c>
      <c r="I55" s="82"/>
      <c r="J55" s="82"/>
      <c r="K55" s="82"/>
      <c r="L55" s="82"/>
    </row>
    <row r="56" spans="1:12" s="20" customFormat="1" ht="15" customHeight="1">
      <c r="A56" s="70" t="s">
        <v>84</v>
      </c>
      <c r="B56" s="69"/>
      <c r="C56" s="64"/>
      <c r="D56" s="64"/>
      <c r="E56" s="83">
        <f>IF(E$5=0,"",E$5)</f>
      </c>
      <c r="F56" s="83"/>
      <c r="G56" s="83">
        <f aca="true" t="shared" si="12" ref="G56:L56">IF(G$5=0,"",G$5)</f>
      </c>
      <c r="H56" s="83">
        <f t="shared" si="12"/>
      </c>
      <c r="I56" s="83"/>
      <c r="J56" s="83"/>
      <c r="K56" s="83"/>
      <c r="L56" s="83">
        <f t="shared" si="12"/>
      </c>
    </row>
    <row r="57" spans="5:12" ht="1.5" customHeight="1">
      <c r="E57" s="41"/>
      <c r="F57" s="41"/>
      <c r="G57" s="41"/>
      <c r="H57" s="41"/>
      <c r="I57" s="41"/>
      <c r="J57" s="41"/>
      <c r="K57" s="41"/>
      <c r="L57" s="41"/>
    </row>
    <row r="58" spans="1:12" ht="24.75" customHeight="1">
      <c r="A58" s="164" t="s">
        <v>33</v>
      </c>
      <c r="B58" s="164"/>
      <c r="C58" s="11"/>
      <c r="D58" s="11"/>
      <c r="E58" s="94">
        <v>0.05699999999999994</v>
      </c>
      <c r="F58" s="95">
        <v>-0.1549999999999998</v>
      </c>
      <c r="G58" s="94">
        <v>-0.2909999999999999</v>
      </c>
      <c r="H58" s="95">
        <v>3.81</v>
      </c>
      <c r="I58" s="94">
        <v>0.979</v>
      </c>
      <c r="J58" s="95">
        <v>6.606</v>
      </c>
      <c r="K58" s="95"/>
      <c r="L58" s="95">
        <v>14.100000000000001</v>
      </c>
    </row>
    <row r="59" spans="1:12" ht="15" customHeight="1">
      <c r="A59" s="165" t="s">
        <v>34</v>
      </c>
      <c r="B59" s="165"/>
      <c r="C59" s="26"/>
      <c r="D59" s="26"/>
      <c r="E59" s="92">
        <v>3.3409999999999997</v>
      </c>
      <c r="F59" s="93">
        <v>0.5739999999999994</v>
      </c>
      <c r="G59" s="92">
        <v>6.941000000000001</v>
      </c>
      <c r="H59" s="93">
        <v>4.048</v>
      </c>
      <c r="I59" s="92">
        <v>4.862</v>
      </c>
      <c r="J59" s="93">
        <v>0.9180000000000006</v>
      </c>
      <c r="K59" s="93"/>
      <c r="L59" s="93">
        <v>-13.4</v>
      </c>
    </row>
    <row r="60" spans="1:12" ht="16.5" customHeight="1">
      <c r="A60" s="168" t="s">
        <v>35</v>
      </c>
      <c r="B60" s="168"/>
      <c r="C60" s="28"/>
      <c r="D60" s="28"/>
      <c r="E60" s="88">
        <f aca="true" t="shared" si="13" ref="E60:J60">SUM(E58:E59)</f>
        <v>3.3979999999999997</v>
      </c>
      <c r="F60" s="89">
        <f t="shared" si="13"/>
        <v>0.4189999999999996</v>
      </c>
      <c r="G60" s="88">
        <f t="shared" si="13"/>
        <v>6.65</v>
      </c>
      <c r="H60" s="130">
        <f t="shared" si="13"/>
        <v>7.8580000000000005</v>
      </c>
      <c r="I60" s="88">
        <f t="shared" si="13"/>
        <v>5.841</v>
      </c>
      <c r="J60" s="130">
        <f t="shared" si="13"/>
        <v>7.524000000000001</v>
      </c>
      <c r="K60" s="89" t="s">
        <v>58</v>
      </c>
      <c r="L60" s="89">
        <f>SUM(L58:L59)</f>
        <v>0.7000000000000011</v>
      </c>
    </row>
    <row r="61" spans="1:12" ht="15" customHeight="1">
      <c r="A61" s="164" t="s">
        <v>89</v>
      </c>
      <c r="B61" s="164"/>
      <c r="C61" s="3"/>
      <c r="D61" s="3"/>
      <c r="E61" s="90">
        <v>-0.15699999999999995</v>
      </c>
      <c r="F61" s="91">
        <v>-0.6860000000000002</v>
      </c>
      <c r="G61" s="90">
        <v>-0.606</v>
      </c>
      <c r="H61" s="91">
        <v>-1.3030000000000002</v>
      </c>
      <c r="I61" s="90">
        <v>-1.58</v>
      </c>
      <c r="J61" s="91">
        <v>-2.58</v>
      </c>
      <c r="K61" s="91"/>
      <c r="L61" s="91">
        <v>-3.2</v>
      </c>
    </row>
    <row r="62" spans="1:12" ht="15" customHeight="1">
      <c r="A62" s="165" t="s">
        <v>90</v>
      </c>
      <c r="B62" s="165"/>
      <c r="C62" s="25"/>
      <c r="D62" s="25"/>
      <c r="E62" s="92"/>
      <c r="F62" s="93"/>
      <c r="G62" s="92"/>
      <c r="H62" s="93"/>
      <c r="I62" s="92"/>
      <c r="J62" s="93"/>
      <c r="K62" s="93"/>
      <c r="L62" s="93"/>
    </row>
    <row r="63" spans="1:12" s="45" customFormat="1" ht="16.5" customHeight="1">
      <c r="A63" s="149" t="s">
        <v>91</v>
      </c>
      <c r="B63" s="149"/>
      <c r="C63" s="29"/>
      <c r="D63" s="29"/>
      <c r="E63" s="88">
        <f aca="true" t="shared" si="14" ref="E63:J63">SUM(E60:E62)</f>
        <v>3.2409999999999997</v>
      </c>
      <c r="F63" s="89">
        <f t="shared" si="14"/>
        <v>-0.26700000000000057</v>
      </c>
      <c r="G63" s="88">
        <f t="shared" si="14"/>
        <v>6.0440000000000005</v>
      </c>
      <c r="H63" s="130">
        <f t="shared" si="14"/>
        <v>6.555000000000001</v>
      </c>
      <c r="I63" s="88">
        <f t="shared" si="14"/>
        <v>4.261</v>
      </c>
      <c r="J63" s="130">
        <f t="shared" si="14"/>
        <v>4.944000000000001</v>
      </c>
      <c r="K63" s="55" t="s">
        <v>58</v>
      </c>
      <c r="L63" s="89">
        <f>SUM(L60:L62)</f>
        <v>-2.499999999999999</v>
      </c>
    </row>
    <row r="64" spans="1:12" ht="15" customHeight="1">
      <c r="A64" s="165" t="s">
        <v>36</v>
      </c>
      <c r="B64" s="165"/>
      <c r="C64" s="30"/>
      <c r="D64" s="30"/>
      <c r="E64" s="92"/>
      <c r="F64" s="93"/>
      <c r="G64" s="92"/>
      <c r="H64" s="93"/>
      <c r="I64" s="92"/>
      <c r="J64" s="93"/>
      <c r="K64" s="93"/>
      <c r="L64" s="93">
        <v>6.4</v>
      </c>
    </row>
    <row r="65" spans="1:12" ht="16.5" customHeight="1">
      <c r="A65" s="168" t="s">
        <v>37</v>
      </c>
      <c r="B65" s="168"/>
      <c r="C65" s="12"/>
      <c r="D65" s="12"/>
      <c r="E65" s="88">
        <f aca="true" t="shared" si="15" ref="E65:J65">SUM(E63:E64)</f>
        <v>3.2409999999999997</v>
      </c>
      <c r="F65" s="89">
        <f t="shared" si="15"/>
        <v>-0.26700000000000057</v>
      </c>
      <c r="G65" s="88">
        <f t="shared" si="15"/>
        <v>6.0440000000000005</v>
      </c>
      <c r="H65" s="130">
        <f t="shared" si="15"/>
        <v>6.555000000000001</v>
      </c>
      <c r="I65" s="88">
        <f t="shared" si="15"/>
        <v>4.261</v>
      </c>
      <c r="J65" s="130">
        <f t="shared" si="15"/>
        <v>4.944000000000001</v>
      </c>
      <c r="K65" s="89" t="s">
        <v>58</v>
      </c>
      <c r="L65" s="89">
        <f>SUM(L63:L64)</f>
        <v>3.9000000000000012</v>
      </c>
    </row>
    <row r="66" spans="1:12" ht="15" customHeight="1">
      <c r="A66" s="164" t="s">
        <v>38</v>
      </c>
      <c r="B66" s="164"/>
      <c r="C66" s="3"/>
      <c r="D66" s="3"/>
      <c r="E66" s="90">
        <v>-9.352</v>
      </c>
      <c r="F66" s="91">
        <v>-4.625</v>
      </c>
      <c r="G66" s="90">
        <v>-10.731</v>
      </c>
      <c r="H66" s="91">
        <v>-5.934</v>
      </c>
      <c r="I66" s="90">
        <v>-4.0200000000000005</v>
      </c>
      <c r="J66" s="91">
        <v>-10.912</v>
      </c>
      <c r="K66" s="91"/>
      <c r="L66" s="91">
        <v>3.1</v>
      </c>
    </row>
    <row r="67" spans="1:12" ht="15" customHeight="1">
      <c r="A67" s="164" t="s">
        <v>39</v>
      </c>
      <c r="B67" s="164"/>
      <c r="C67" s="3"/>
      <c r="D67" s="3"/>
      <c r="E67" s="90">
        <v>6</v>
      </c>
      <c r="F67" s="91"/>
      <c r="G67" s="90">
        <v>6</v>
      </c>
      <c r="H67" s="91"/>
      <c r="I67" s="90"/>
      <c r="J67" s="91"/>
      <c r="K67" s="91"/>
      <c r="L67" s="91"/>
    </row>
    <row r="68" spans="1:12" ht="15" customHeight="1">
      <c r="A68" s="164" t="s">
        <v>40</v>
      </c>
      <c r="B68" s="164"/>
      <c r="C68" s="3"/>
      <c r="D68" s="3"/>
      <c r="E68" s="90"/>
      <c r="F68" s="91"/>
      <c r="G68" s="90"/>
      <c r="H68" s="91"/>
      <c r="I68" s="90"/>
      <c r="J68" s="91"/>
      <c r="K68" s="91"/>
      <c r="L68" s="91"/>
    </row>
    <row r="69" spans="1:12" ht="15" customHeight="1">
      <c r="A69" s="165" t="s">
        <v>41</v>
      </c>
      <c r="B69" s="165"/>
      <c r="C69" s="25"/>
      <c r="D69" s="25"/>
      <c r="E69" s="92"/>
      <c r="F69" s="93">
        <v>-1.9000000000000004</v>
      </c>
      <c r="G69" s="92"/>
      <c r="H69" s="93">
        <v>1.3710000000000004</v>
      </c>
      <c r="I69" s="92">
        <v>1.3710000000000004</v>
      </c>
      <c r="J69" s="93"/>
      <c r="K69" s="93"/>
      <c r="L69" s="93"/>
    </row>
    <row r="70" spans="1:12" ht="16.5" customHeight="1">
      <c r="A70" s="36" t="s">
        <v>42</v>
      </c>
      <c r="B70" s="36"/>
      <c r="C70" s="23"/>
      <c r="D70" s="23"/>
      <c r="E70" s="100">
        <f aca="true" t="shared" si="16" ref="E70:J70">SUM(E66:E69)</f>
        <v>-3.3520000000000003</v>
      </c>
      <c r="F70" s="101">
        <f t="shared" si="16"/>
        <v>-6.525</v>
      </c>
      <c r="G70" s="100">
        <f t="shared" si="16"/>
        <v>-4.731</v>
      </c>
      <c r="H70" s="136">
        <f t="shared" si="16"/>
        <v>-4.563</v>
      </c>
      <c r="I70" s="100">
        <f t="shared" si="16"/>
        <v>-2.649</v>
      </c>
      <c r="J70" s="136">
        <f t="shared" si="16"/>
        <v>-10.912</v>
      </c>
      <c r="K70" s="101" t="s">
        <v>58</v>
      </c>
      <c r="L70" s="101">
        <f>SUM(L66:L69)</f>
        <v>3.1</v>
      </c>
    </row>
    <row r="71" spans="1:12" ht="16.5" customHeight="1">
      <c r="A71" s="168" t="s">
        <v>43</v>
      </c>
      <c r="B71" s="168"/>
      <c r="C71" s="12"/>
      <c r="D71" s="12"/>
      <c r="E71" s="88">
        <f>SUM(E70+E65)</f>
        <v>-0.11100000000000065</v>
      </c>
      <c r="F71" s="89">
        <f>F70+F65</f>
        <v>-6.792000000000001</v>
      </c>
      <c r="G71" s="88">
        <f>SUM(G70+G65)</f>
        <v>1.3130000000000006</v>
      </c>
      <c r="H71" s="130">
        <f>SUM(H70+H65)</f>
        <v>1.9920000000000009</v>
      </c>
      <c r="I71" s="88">
        <f>SUM(I70+I65)</f>
        <v>1.612</v>
      </c>
      <c r="J71" s="130">
        <f>SUM(J70+J65)</f>
        <v>-5.968</v>
      </c>
      <c r="K71" s="89" t="s">
        <v>58</v>
      </c>
      <c r="L71" s="89">
        <f>SUM(L70+L65)</f>
        <v>7.000000000000002</v>
      </c>
    </row>
    <row r="72" spans="1:12" ht="15" customHeight="1">
      <c r="A72" s="12"/>
      <c r="B72" s="12"/>
      <c r="C72" s="12"/>
      <c r="D72" s="12"/>
      <c r="E72" s="50"/>
      <c r="F72" s="50"/>
      <c r="G72" s="50"/>
      <c r="H72" s="50"/>
      <c r="I72" s="50"/>
      <c r="J72" s="50"/>
      <c r="K72" s="50"/>
      <c r="L72" s="50"/>
    </row>
    <row r="73" spans="1:12" ht="12.75" customHeight="1">
      <c r="A73" s="70"/>
      <c r="B73" s="59"/>
      <c r="C73" s="61"/>
      <c r="D73" s="61"/>
      <c r="E73" s="62">
        <f>E$3</f>
        <v>2011</v>
      </c>
      <c r="F73" s="62">
        <f aca="true" t="shared" si="17" ref="F73:L73">F$3</f>
        <v>2010</v>
      </c>
      <c r="G73" s="62">
        <f t="shared" si="17"/>
        <v>2011</v>
      </c>
      <c r="H73" s="62">
        <f t="shared" si="17"/>
        <v>2010</v>
      </c>
      <c r="I73" s="62">
        <f t="shared" si="17"/>
        <v>2010</v>
      </c>
      <c r="J73" s="62">
        <f t="shared" si="17"/>
        <v>2009</v>
      </c>
      <c r="K73" s="62">
        <f t="shared" si="17"/>
        <v>2008</v>
      </c>
      <c r="L73" s="62">
        <f t="shared" si="17"/>
        <v>2007</v>
      </c>
    </row>
    <row r="74" spans="1:12" ht="12.75" customHeight="1">
      <c r="A74" s="63"/>
      <c r="B74" s="63"/>
      <c r="C74" s="61"/>
      <c r="D74" s="61"/>
      <c r="E74" s="62" t="str">
        <f>E$4</f>
        <v>Q3</v>
      </c>
      <c r="F74" s="62" t="str">
        <f>F$4</f>
        <v>Q3</v>
      </c>
      <c r="G74" s="62" t="str">
        <f>IF(G$4="","",G$4)</f>
        <v>Q1-3</v>
      </c>
      <c r="H74" s="62" t="str">
        <f>H$4</f>
        <v>Q1-3</v>
      </c>
      <c r="I74" s="62"/>
      <c r="J74" s="62"/>
      <c r="K74" s="62"/>
      <c r="L74" s="62"/>
    </row>
    <row r="75" spans="1:12" s="20" customFormat="1" ht="15" customHeight="1">
      <c r="A75" s="70" t="s">
        <v>56</v>
      </c>
      <c r="B75" s="69"/>
      <c r="C75" s="64"/>
      <c r="D75" s="64"/>
      <c r="E75" s="66"/>
      <c r="F75" s="66"/>
      <c r="G75" s="66"/>
      <c r="H75" s="66"/>
      <c r="I75" s="66"/>
      <c r="J75" s="66"/>
      <c r="K75" s="66"/>
      <c r="L75" s="66">
        <f>IF(L$5=0,"",L$5)</f>
      </c>
    </row>
    <row r="76" ht="1.5" customHeight="1"/>
    <row r="77" spans="1:12" ht="15" customHeight="1">
      <c r="A77" s="164" t="s">
        <v>44</v>
      </c>
      <c r="B77" s="164"/>
      <c r="C77" s="9"/>
      <c r="D77" s="9"/>
      <c r="E77" s="71">
        <f>IF(E7=0,"-",IF(E14=0,"-",(E14/E7))*100)</f>
        <v>2.7288331523452407</v>
      </c>
      <c r="F77" s="57">
        <f>IF(F14=0,"-",IF(F7=0,"-",F14/F7))*100</f>
        <v>1.9381004620856668</v>
      </c>
      <c r="G77" s="110">
        <f>IF(G14=0,"-",IF(G7=0,"-",G14/G7))*100</f>
        <v>2.2169437846397595</v>
      </c>
      <c r="H77" s="57">
        <f>IF(H14=0,"-",IF(H7=0,"-",H14/H7))*100</f>
        <v>5.460272302377564</v>
      </c>
      <c r="I77" s="110">
        <f>IF(I14=0,"-",IF(I7=0,"-",I14/I7))*100</f>
        <v>2.1351029958955</v>
      </c>
      <c r="J77" s="57">
        <f>IF(J14=0,"-",IF(J7=0,"-",J14/J7)*100)</f>
        <v>7.536203049725019</v>
      </c>
      <c r="K77" s="57">
        <f>IF(K14=0,"-",IF(K7=0,"-",K14/K7)*100)</f>
        <v>11.063112687303901</v>
      </c>
      <c r="L77" s="57">
        <f>IF(L14=0,"-",IF(L7=0,"-",L14/L7)*100)</f>
        <v>14.033850493653036</v>
      </c>
    </row>
    <row r="78" spans="1:12" ht="15" customHeight="1">
      <c r="A78" s="164" t="s">
        <v>45</v>
      </c>
      <c r="B78" s="164"/>
      <c r="C78" s="9"/>
      <c r="D78" s="9"/>
      <c r="E78" s="71">
        <f aca="true" t="shared" si="18" ref="E78:J78">IF(E20=0,"-",IF(E7=0,"-",E20/E7)*100)</f>
        <v>-1.8460783970294745</v>
      </c>
      <c r="F78" s="57">
        <f t="shared" si="18"/>
        <v>-3.6567933246900393</v>
      </c>
      <c r="G78" s="71">
        <f>IF(G20=0,"-",IF(G7=0,"-",G20/G7)*100)</f>
        <v>-2.927169378759397</v>
      </c>
      <c r="H78" s="57">
        <f>IF(H20=0,"-",IF(H7=0,"-",H20/H7)*100)</f>
        <v>2.211948790896157</v>
      </c>
      <c r="I78" s="71">
        <f t="shared" si="18"/>
        <v>-2.1865050443055054</v>
      </c>
      <c r="J78" s="57">
        <f t="shared" si="18"/>
        <v>3.897423508178557</v>
      </c>
      <c r="K78" s="57">
        <f>IF(K20=0,"-",IF(K7=0,"-",K20/K7)*100)</f>
        <v>5.461759509032725</v>
      </c>
      <c r="L78" s="57">
        <f>IF(L20=0,"-",IF(L7=0,"-",L20/L7)*100)</f>
        <v>11.706629055007054</v>
      </c>
    </row>
    <row r="79" spans="1:12" ht="15" customHeight="1">
      <c r="A79" s="164" t="s">
        <v>46</v>
      </c>
      <c r="B79" s="164"/>
      <c r="C79" s="10"/>
      <c r="D79" s="10"/>
      <c r="E79" s="71" t="s">
        <v>58</v>
      </c>
      <c r="F79" s="58" t="s">
        <v>58</v>
      </c>
      <c r="G79" s="71" t="s">
        <v>58</v>
      </c>
      <c r="H79" s="58" t="s">
        <v>58</v>
      </c>
      <c r="I79" s="71">
        <f>IF((I44=0),"-",(I24/((I44+J44)/2)*100))</f>
        <v>-8.65261813537679</v>
      </c>
      <c r="J79" s="57">
        <f>IF((J44=0),"-",(J24/((J44+K44)/2)*100))</f>
        <v>9.782065138487877</v>
      </c>
      <c r="K79" s="57" t="s">
        <v>78</v>
      </c>
      <c r="L79" s="58">
        <v>38.3</v>
      </c>
    </row>
    <row r="80" spans="1:12" ht="15" customHeight="1">
      <c r="A80" s="164" t="s">
        <v>47</v>
      </c>
      <c r="B80" s="164"/>
      <c r="C80" s="10"/>
      <c r="D80" s="10"/>
      <c r="E80" s="71" t="s">
        <v>58</v>
      </c>
      <c r="F80" s="58" t="s">
        <v>58</v>
      </c>
      <c r="G80" s="71" t="s">
        <v>58</v>
      </c>
      <c r="H80" s="58" t="s">
        <v>58</v>
      </c>
      <c r="I80" s="71">
        <f>IF((I44=0),"-",((I17+I18)/((I44+I45+I46+I48+J44+J45+J46+J48)/2)*100))</f>
        <v>2.273186413582894</v>
      </c>
      <c r="J80" s="58">
        <f>IF((J44=0),"-",((J17+J18)/((J44+J45+J46+J48+K44+K45+K46+K48)/2)*100))</f>
        <v>9.432246881691201</v>
      </c>
      <c r="K80" s="58" t="s">
        <v>58</v>
      </c>
      <c r="L80" s="58">
        <v>32.7</v>
      </c>
    </row>
    <row r="81" spans="1:12" ht="15" customHeight="1">
      <c r="A81" s="164" t="s">
        <v>48</v>
      </c>
      <c r="B81" s="164"/>
      <c r="C81" s="9"/>
      <c r="D81" s="9"/>
      <c r="E81" s="75" t="s">
        <v>58</v>
      </c>
      <c r="F81" s="104" t="s">
        <v>58</v>
      </c>
      <c r="G81" s="75">
        <f aca="true" t="shared" si="19" ref="G81:L81">IF(G44=0,"-",((G44+G45)/G52*100))</f>
        <v>26.848090982940693</v>
      </c>
      <c r="H81" s="115">
        <f t="shared" si="19"/>
        <v>27.128665521813794</v>
      </c>
      <c r="I81" s="75">
        <f t="shared" si="19"/>
        <v>25.114477965752318</v>
      </c>
      <c r="J81" s="104">
        <f t="shared" si="19"/>
        <v>24.548751746426</v>
      </c>
      <c r="K81" s="104">
        <f t="shared" si="19"/>
        <v>17.669756595059145</v>
      </c>
      <c r="L81" s="104">
        <f t="shared" si="19"/>
        <v>33.99209486166008</v>
      </c>
    </row>
    <row r="82" spans="1:12" ht="15" customHeight="1">
      <c r="A82" s="164" t="s">
        <v>49</v>
      </c>
      <c r="B82" s="164"/>
      <c r="C82" s="9"/>
      <c r="D82" s="9"/>
      <c r="E82" s="73" t="s">
        <v>58</v>
      </c>
      <c r="F82" s="38" t="s">
        <v>58</v>
      </c>
      <c r="G82" s="73">
        <f aca="true" t="shared" si="20" ref="G82:L82">IF((G48+G46-G40-G38-G34)=0,"-",(G48+G46-G40-G38-G34))</f>
        <v>59.56800000000001</v>
      </c>
      <c r="H82" s="117">
        <f t="shared" si="20"/>
        <v>65.82100000000001</v>
      </c>
      <c r="I82" s="73">
        <f t="shared" si="20"/>
        <v>68.539</v>
      </c>
      <c r="J82" s="38">
        <f t="shared" si="20"/>
        <v>74.17100000000002</v>
      </c>
      <c r="K82" s="38">
        <f t="shared" si="20"/>
        <v>80.71100000000001</v>
      </c>
      <c r="L82" s="38">
        <f t="shared" si="20"/>
        <v>26.400000000000002</v>
      </c>
    </row>
    <row r="83" spans="1:12" ht="15" customHeight="1">
      <c r="A83" s="164" t="s">
        <v>50</v>
      </c>
      <c r="B83" s="164"/>
      <c r="C83" s="3"/>
      <c r="D83" s="3"/>
      <c r="E83" s="71" t="s">
        <v>58</v>
      </c>
      <c r="F83" s="2" t="s">
        <v>58</v>
      </c>
      <c r="G83" s="71">
        <f aca="true" t="shared" si="21" ref="G83:L83">IF((G44=0),"-",((G48+G46)/(G44+G45)))</f>
        <v>2.034126614686373</v>
      </c>
      <c r="H83" s="113">
        <f t="shared" si="21"/>
        <v>2.011111111111111</v>
      </c>
      <c r="I83" s="71">
        <f t="shared" si="21"/>
        <v>2.277774520724629</v>
      </c>
      <c r="J83" s="2">
        <f t="shared" si="21"/>
        <v>2.3308421960333434</v>
      </c>
      <c r="K83" s="2">
        <f t="shared" si="21"/>
        <v>3.3933678908863647</v>
      </c>
      <c r="L83" s="2">
        <f t="shared" si="21"/>
        <v>0.9767441860465115</v>
      </c>
    </row>
    <row r="84" spans="1:12" ht="15" customHeight="1">
      <c r="A84" s="165" t="s">
        <v>51</v>
      </c>
      <c r="B84" s="165"/>
      <c r="C84" s="25"/>
      <c r="D84" s="25"/>
      <c r="E84" s="74" t="s">
        <v>58</v>
      </c>
      <c r="F84" s="21" t="s">
        <v>58</v>
      </c>
      <c r="G84" s="74" t="s">
        <v>58</v>
      </c>
      <c r="H84" s="21" t="s">
        <v>58</v>
      </c>
      <c r="I84" s="74">
        <v>626</v>
      </c>
      <c r="J84" s="21">
        <v>623</v>
      </c>
      <c r="K84" s="21">
        <v>641</v>
      </c>
      <c r="L84" s="21">
        <v>527</v>
      </c>
    </row>
    <row r="85" spans="1:12" ht="15" customHeight="1">
      <c r="A85" s="137" t="s">
        <v>106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</row>
    <row r="86" spans="1:12" ht="15">
      <c r="A86" s="138"/>
      <c r="B86" s="138"/>
      <c r="C86" s="138"/>
      <c r="D86" s="138"/>
      <c r="E86" s="139"/>
      <c r="F86" s="139"/>
      <c r="G86" s="139"/>
      <c r="H86" s="139"/>
      <c r="I86" s="139"/>
      <c r="J86" s="139"/>
      <c r="K86" s="139"/>
      <c r="L86" s="138"/>
    </row>
    <row r="87" spans="1:12" ht="15">
      <c r="A87" s="138"/>
      <c r="B87" s="138"/>
      <c r="C87" s="138"/>
      <c r="D87" s="138"/>
      <c r="E87" s="139"/>
      <c r="F87" s="139"/>
      <c r="G87" s="139"/>
      <c r="H87" s="139"/>
      <c r="I87" s="139"/>
      <c r="J87" s="139"/>
      <c r="K87" s="139"/>
      <c r="L87" s="138"/>
    </row>
    <row r="88" spans="1:12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</sheetData>
  <sheetProtection/>
  <mergeCells count="21">
    <mergeCell ref="A1:L1"/>
    <mergeCell ref="A58:B58"/>
    <mergeCell ref="A59:B59"/>
    <mergeCell ref="A60:B60"/>
    <mergeCell ref="A61:B61"/>
    <mergeCell ref="A84:B84"/>
    <mergeCell ref="A78:B78"/>
    <mergeCell ref="A79:B79"/>
    <mergeCell ref="A81:B81"/>
    <mergeCell ref="A82:B82"/>
    <mergeCell ref="A64:B64"/>
    <mergeCell ref="A65:B65"/>
    <mergeCell ref="A66:B66"/>
    <mergeCell ref="A67:B67"/>
    <mergeCell ref="A68:B68"/>
    <mergeCell ref="A80:B80"/>
    <mergeCell ref="A83:B83"/>
    <mergeCell ref="A69:B69"/>
    <mergeCell ref="A71:B71"/>
    <mergeCell ref="A77:B77"/>
    <mergeCell ref="A62:B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7" t="s">
        <v>52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customHeight="1">
      <c r="A2" s="33" t="s">
        <v>0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59"/>
      <c r="B3" s="59"/>
      <c r="C3" s="64"/>
      <c r="D3" s="61"/>
      <c r="E3" s="62">
        <v>2011</v>
      </c>
      <c r="F3" s="62">
        <v>2010</v>
      </c>
      <c r="G3" s="62">
        <v>2011</v>
      </c>
      <c r="H3" s="62">
        <v>2010</v>
      </c>
      <c r="I3" s="62">
        <v>2010</v>
      </c>
      <c r="J3" s="62">
        <v>2009</v>
      </c>
      <c r="K3" s="62">
        <v>2008</v>
      </c>
      <c r="L3" s="62">
        <v>2007</v>
      </c>
    </row>
    <row r="4" spans="1:12" ht="12.75" customHeight="1">
      <c r="A4" s="63"/>
      <c r="B4" s="63"/>
      <c r="C4" s="64"/>
      <c r="D4" s="61"/>
      <c r="E4" s="62" t="s">
        <v>116</v>
      </c>
      <c r="F4" s="62" t="s">
        <v>116</v>
      </c>
      <c r="G4" s="62" t="s">
        <v>117</v>
      </c>
      <c r="H4" s="62" t="s">
        <v>117</v>
      </c>
      <c r="I4" s="62"/>
      <c r="J4" s="62"/>
      <c r="K4" s="62"/>
      <c r="L4" s="62"/>
    </row>
    <row r="5" spans="1:12" s="19" customFormat="1" ht="12.75" customHeight="1">
      <c r="A5" s="60" t="s">
        <v>1</v>
      </c>
      <c r="B5" s="67"/>
      <c r="C5" s="64"/>
      <c r="D5" s="64" t="s">
        <v>57</v>
      </c>
      <c r="E5" s="66" t="s">
        <v>55</v>
      </c>
      <c r="F5" s="66" t="s">
        <v>55</v>
      </c>
      <c r="G5" s="66" t="s">
        <v>55</v>
      </c>
      <c r="H5" s="66" t="s">
        <v>55</v>
      </c>
      <c r="I5" s="66" t="s">
        <v>55</v>
      </c>
      <c r="J5" s="66"/>
      <c r="K5" s="66"/>
      <c r="L5" s="66"/>
    </row>
    <row r="6" ht="1.5" customHeight="1"/>
    <row r="7" spans="1:13" ht="15" customHeight="1">
      <c r="A7" s="31" t="s">
        <v>2</v>
      </c>
      <c r="B7" s="9"/>
      <c r="C7" s="9"/>
      <c r="D7" s="9"/>
      <c r="E7" s="79">
        <v>74.90699999999998</v>
      </c>
      <c r="F7" s="55">
        <v>91.46399999999997</v>
      </c>
      <c r="G7" s="79">
        <v>244.607</v>
      </c>
      <c r="H7" s="55">
        <v>310.801</v>
      </c>
      <c r="I7" s="79">
        <v>406.987</v>
      </c>
      <c r="J7" s="55">
        <v>390.03200000000004</v>
      </c>
      <c r="K7" s="55">
        <v>390.877</v>
      </c>
      <c r="L7" s="55">
        <v>409</v>
      </c>
      <c r="M7" s="41"/>
    </row>
    <row r="8" spans="1:13" ht="15" customHeight="1">
      <c r="A8" s="31" t="s">
        <v>3</v>
      </c>
      <c r="B8" s="3"/>
      <c r="C8" s="3"/>
      <c r="D8" s="3"/>
      <c r="E8" s="78">
        <v>-76.163</v>
      </c>
      <c r="F8" s="50">
        <v>-81.363</v>
      </c>
      <c r="G8" s="78">
        <v>-239.957</v>
      </c>
      <c r="H8" s="50">
        <v>-262.778</v>
      </c>
      <c r="I8" s="78">
        <v>-356.616</v>
      </c>
      <c r="J8" s="50">
        <v>-334.2</v>
      </c>
      <c r="K8" s="50">
        <v>-343.84000000000003</v>
      </c>
      <c r="L8" s="50">
        <v>-388</v>
      </c>
      <c r="M8" s="41"/>
    </row>
    <row r="9" spans="1:13" ht="15" customHeight="1">
      <c r="A9" s="31" t="s">
        <v>4</v>
      </c>
      <c r="B9" s="3"/>
      <c r="C9" s="3"/>
      <c r="D9" s="3"/>
      <c r="E9" s="78"/>
      <c r="F9" s="50"/>
      <c r="G9" s="78"/>
      <c r="H9" s="50"/>
      <c r="I9" s="78"/>
      <c r="J9" s="50"/>
      <c r="K9" s="50">
        <v>-0.65</v>
      </c>
      <c r="L9" s="50"/>
      <c r="M9" s="41"/>
    </row>
    <row r="10" spans="1:13" ht="15" customHeight="1">
      <c r="A10" s="31" t="s">
        <v>5</v>
      </c>
      <c r="B10" s="3"/>
      <c r="C10" s="3"/>
      <c r="D10" s="3"/>
      <c r="E10" s="78"/>
      <c r="F10" s="50"/>
      <c r="G10" s="78"/>
      <c r="H10" s="50"/>
      <c r="I10" s="78"/>
      <c r="J10" s="50"/>
      <c r="K10" s="50"/>
      <c r="L10" s="50"/>
      <c r="M10" s="41"/>
    </row>
    <row r="11" spans="1:13" ht="15" customHeight="1">
      <c r="A11" s="32" t="s">
        <v>6</v>
      </c>
      <c r="B11" s="25"/>
      <c r="C11" s="25"/>
      <c r="D11" s="25"/>
      <c r="E11" s="77"/>
      <c r="F11" s="52"/>
      <c r="G11" s="77"/>
      <c r="H11" s="52"/>
      <c r="I11" s="77"/>
      <c r="J11" s="52"/>
      <c r="K11" s="52"/>
      <c r="L11" s="52"/>
      <c r="M11" s="41"/>
    </row>
    <row r="12" spans="1:13" ht="15" customHeight="1">
      <c r="A12" s="13" t="s">
        <v>7</v>
      </c>
      <c r="B12" s="13"/>
      <c r="C12" s="13"/>
      <c r="D12" s="13"/>
      <c r="E12" s="79">
        <f>SUM(E7:E11)</f>
        <v>-1.2560000000000144</v>
      </c>
      <c r="F12" s="55">
        <f aca="true" t="shared" si="0" ref="F12:L12">SUM(F7:F11)</f>
        <v>10.10099999999997</v>
      </c>
      <c r="G12" s="79">
        <f>SUM(G7:G11)</f>
        <v>4.650000000000006</v>
      </c>
      <c r="H12" s="55">
        <f>SUM(H7:H11)</f>
        <v>48.02299999999997</v>
      </c>
      <c r="I12" s="79">
        <f>SUM(I7:I11)</f>
        <v>50.37100000000004</v>
      </c>
      <c r="J12" s="55">
        <f t="shared" si="0"/>
        <v>55.83200000000005</v>
      </c>
      <c r="K12" s="55">
        <f t="shared" si="0"/>
        <v>46.38699999999998</v>
      </c>
      <c r="L12" s="55">
        <f t="shared" si="0"/>
        <v>21</v>
      </c>
      <c r="M12" s="41"/>
    </row>
    <row r="13" spans="1:13" ht="15" customHeight="1">
      <c r="A13" s="32" t="s">
        <v>76</v>
      </c>
      <c r="B13" s="25"/>
      <c r="C13" s="25"/>
      <c r="D13" s="25"/>
      <c r="E13" s="77">
        <v>-1.5670000000000002</v>
      </c>
      <c r="F13" s="52">
        <v>-1.1709999999999998</v>
      </c>
      <c r="G13" s="77">
        <v>-3.696</v>
      </c>
      <c r="H13" s="52">
        <v>-3.307</v>
      </c>
      <c r="I13" s="77">
        <v>-4.391</v>
      </c>
      <c r="J13" s="52">
        <v>-4.9990000000000006</v>
      </c>
      <c r="K13" s="52">
        <v>-5.787</v>
      </c>
      <c r="L13" s="52">
        <v>-5</v>
      </c>
      <c r="M13" s="41"/>
    </row>
    <row r="14" spans="1:13" ht="15" customHeight="1">
      <c r="A14" s="13" t="s">
        <v>8</v>
      </c>
      <c r="B14" s="13"/>
      <c r="C14" s="13"/>
      <c r="D14" s="13"/>
      <c r="E14" s="79">
        <f>SUM(E12:E13)</f>
        <v>-2.8230000000000146</v>
      </c>
      <c r="F14" s="55">
        <f aca="true" t="shared" si="1" ref="F14:L14">SUM(F12:F13)</f>
        <v>8.929999999999971</v>
      </c>
      <c r="G14" s="79">
        <f>SUM(G12:G13)</f>
        <v>0.9540000000000055</v>
      </c>
      <c r="H14" s="55">
        <f>SUM(H12:H13)</f>
        <v>44.715999999999966</v>
      </c>
      <c r="I14" s="79">
        <f>SUM(I12:I13)</f>
        <v>45.98000000000004</v>
      </c>
      <c r="J14" s="55">
        <f t="shared" si="1"/>
        <v>50.83300000000005</v>
      </c>
      <c r="K14" s="55">
        <f t="shared" si="1"/>
        <v>40.59999999999998</v>
      </c>
      <c r="L14" s="55">
        <f t="shared" si="1"/>
        <v>16</v>
      </c>
      <c r="M14" s="41"/>
    </row>
    <row r="15" spans="1:13" ht="15" customHeight="1">
      <c r="A15" s="31" t="s">
        <v>9</v>
      </c>
      <c r="B15" s="4"/>
      <c r="C15" s="4"/>
      <c r="D15" s="4"/>
      <c r="E15" s="78"/>
      <c r="F15" s="50"/>
      <c r="G15" s="78"/>
      <c r="H15" s="50"/>
      <c r="I15" s="78"/>
      <c r="J15" s="50"/>
      <c r="K15" s="50"/>
      <c r="L15" s="50"/>
      <c r="M15" s="41"/>
    </row>
    <row r="16" spans="1:13" ht="15" customHeight="1">
      <c r="A16" s="32" t="s">
        <v>10</v>
      </c>
      <c r="B16" s="25"/>
      <c r="C16" s="25"/>
      <c r="D16" s="25"/>
      <c r="E16" s="77"/>
      <c r="F16" s="52"/>
      <c r="G16" s="77"/>
      <c r="H16" s="52"/>
      <c r="I16" s="77"/>
      <c r="J16" s="52"/>
      <c r="K16" s="52"/>
      <c r="L16" s="52"/>
      <c r="M16" s="41"/>
    </row>
    <row r="17" spans="1:13" ht="15" customHeight="1">
      <c r="A17" s="13" t="s">
        <v>11</v>
      </c>
      <c r="B17" s="13"/>
      <c r="C17" s="13"/>
      <c r="D17" s="13"/>
      <c r="E17" s="79">
        <f>SUM(E14:E16)</f>
        <v>-2.8230000000000146</v>
      </c>
      <c r="F17" s="55">
        <f aca="true" t="shared" si="2" ref="F17:L17">SUM(F14:F16)</f>
        <v>8.929999999999971</v>
      </c>
      <c r="G17" s="79">
        <f>SUM(G14:G16)</f>
        <v>0.9540000000000055</v>
      </c>
      <c r="H17" s="55">
        <f>SUM(H14:H16)</f>
        <v>44.715999999999966</v>
      </c>
      <c r="I17" s="79">
        <f>SUM(I14:I16)</f>
        <v>45.98000000000004</v>
      </c>
      <c r="J17" s="55">
        <f t="shared" si="2"/>
        <v>50.83300000000005</v>
      </c>
      <c r="K17" s="55">
        <f t="shared" si="2"/>
        <v>40.59999999999998</v>
      </c>
      <c r="L17" s="55">
        <f t="shared" si="2"/>
        <v>16</v>
      </c>
      <c r="M17" s="41"/>
    </row>
    <row r="18" spans="1:13" ht="15" customHeight="1">
      <c r="A18" s="31" t="s">
        <v>12</v>
      </c>
      <c r="B18" s="3"/>
      <c r="C18" s="3"/>
      <c r="D18" s="3"/>
      <c r="E18" s="78"/>
      <c r="F18" s="50"/>
      <c r="G18" s="78">
        <v>0.28600000000000003</v>
      </c>
      <c r="H18" s="50"/>
      <c r="I18" s="78">
        <v>0.774</v>
      </c>
      <c r="J18" s="50"/>
      <c r="K18" s="50"/>
      <c r="L18" s="50"/>
      <c r="M18" s="41"/>
    </row>
    <row r="19" spans="1:13" ht="15" customHeight="1">
      <c r="A19" s="32" t="s">
        <v>13</v>
      </c>
      <c r="B19" s="25"/>
      <c r="C19" s="25"/>
      <c r="D19" s="25"/>
      <c r="E19" s="77">
        <v>-0.9029999999999998</v>
      </c>
      <c r="F19" s="52">
        <v>-0.576</v>
      </c>
      <c r="G19" s="77">
        <v>-2.706</v>
      </c>
      <c r="H19" s="52">
        <v>-0.872</v>
      </c>
      <c r="I19" s="77">
        <v>-1.6380000000000001</v>
      </c>
      <c r="J19" s="52">
        <v>-10.51</v>
      </c>
      <c r="K19" s="52">
        <v>-5.734</v>
      </c>
      <c r="L19" s="52">
        <v>-6</v>
      </c>
      <c r="M19" s="41"/>
    </row>
    <row r="20" spans="1:13" ht="15" customHeight="1">
      <c r="A20" s="13" t="s">
        <v>14</v>
      </c>
      <c r="B20" s="13"/>
      <c r="C20" s="13"/>
      <c r="D20" s="13"/>
      <c r="E20" s="79">
        <f>SUM(E17:E19)</f>
        <v>-3.726000000000014</v>
      </c>
      <c r="F20" s="55">
        <f aca="true" t="shared" si="3" ref="F20:L20">SUM(F17:F19)</f>
        <v>8.35399999999997</v>
      </c>
      <c r="G20" s="79">
        <f>SUM(G17:G19)</f>
        <v>-1.4659999999999944</v>
      </c>
      <c r="H20" s="55">
        <f>SUM(H17:H19)</f>
        <v>43.843999999999966</v>
      </c>
      <c r="I20" s="79">
        <f>SUM(I17:I19)</f>
        <v>45.11600000000004</v>
      </c>
      <c r="J20" s="55">
        <f t="shared" si="3"/>
        <v>40.32300000000005</v>
      </c>
      <c r="K20" s="55">
        <f t="shared" si="3"/>
        <v>34.86599999999998</v>
      </c>
      <c r="L20" s="55">
        <f t="shared" si="3"/>
        <v>10</v>
      </c>
      <c r="M20" s="41"/>
    </row>
    <row r="21" spans="1:13" ht="15" customHeight="1">
      <c r="A21" s="31" t="s">
        <v>15</v>
      </c>
      <c r="B21" s="3"/>
      <c r="C21" s="3"/>
      <c r="D21" s="3"/>
      <c r="E21" s="78">
        <v>1.078</v>
      </c>
      <c r="F21" s="50">
        <v>-2.2710000000000017</v>
      </c>
      <c r="G21" s="78">
        <v>0.396</v>
      </c>
      <c r="H21" s="50">
        <v>-15.997</v>
      </c>
      <c r="I21" s="78">
        <v>-16.029000000000003</v>
      </c>
      <c r="J21" s="50">
        <v>-9.482</v>
      </c>
      <c r="K21" s="50">
        <v>-7.880000000000001</v>
      </c>
      <c r="L21" s="50">
        <v>-4</v>
      </c>
      <c r="M21" s="41"/>
    </row>
    <row r="22" spans="1:13" ht="15" customHeight="1">
      <c r="A22" s="32" t="s">
        <v>16</v>
      </c>
      <c r="B22" s="27"/>
      <c r="C22" s="27"/>
      <c r="D22" s="27"/>
      <c r="E22" s="77">
        <v>-10.763</v>
      </c>
      <c r="F22" s="52">
        <v>-1.9669999999999996</v>
      </c>
      <c r="G22" s="77">
        <v>-14.202</v>
      </c>
      <c r="H22" s="52">
        <v>-4.489</v>
      </c>
      <c r="I22" s="77">
        <v>-8.596</v>
      </c>
      <c r="J22" s="52"/>
      <c r="K22" s="52"/>
      <c r="L22" s="52"/>
      <c r="M22" s="41"/>
    </row>
    <row r="23" spans="1:13" ht="15" customHeight="1">
      <c r="A23" s="35" t="s">
        <v>94</v>
      </c>
      <c r="B23" s="14"/>
      <c r="C23" s="14"/>
      <c r="D23" s="14"/>
      <c r="E23" s="79">
        <f>SUM(E20:E22)</f>
        <v>-13.411000000000014</v>
      </c>
      <c r="F23" s="55">
        <f aca="true" t="shared" si="4" ref="F23:L23">SUM(F20:F22)</f>
        <v>4.1159999999999695</v>
      </c>
      <c r="G23" s="79">
        <f>SUM(G20:G22)</f>
        <v>-15.271999999999995</v>
      </c>
      <c r="H23" s="55">
        <f>SUM(H20:H22)</f>
        <v>23.357999999999965</v>
      </c>
      <c r="I23" s="79">
        <f>SUM(I20:I22)</f>
        <v>20.49100000000004</v>
      </c>
      <c r="J23" s="55">
        <f t="shared" si="4"/>
        <v>30.84100000000005</v>
      </c>
      <c r="K23" s="55">
        <f t="shared" si="4"/>
        <v>26.985999999999976</v>
      </c>
      <c r="L23" s="55">
        <f t="shared" si="4"/>
        <v>6</v>
      </c>
      <c r="M23" s="41"/>
    </row>
    <row r="24" spans="1:13" ht="15" customHeight="1">
      <c r="A24" s="31" t="s">
        <v>85</v>
      </c>
      <c r="B24" s="3"/>
      <c r="C24" s="3"/>
      <c r="D24" s="3"/>
      <c r="E24" s="76">
        <f aca="true" t="shared" si="5" ref="E24:L24">E23-E25</f>
        <v>-13.411000000000014</v>
      </c>
      <c r="F24" s="53">
        <f t="shared" si="5"/>
        <v>4.1159999999999695</v>
      </c>
      <c r="G24" s="76">
        <f>G23-G25</f>
        <v>-15.271999999999995</v>
      </c>
      <c r="H24" s="53">
        <f>H23-H25</f>
        <v>23.357999999999965</v>
      </c>
      <c r="I24" s="76">
        <f>I23-I25</f>
        <v>20.49100000000004</v>
      </c>
      <c r="J24" s="53">
        <f t="shared" si="5"/>
        <v>30.84100000000005</v>
      </c>
      <c r="K24" s="53">
        <f t="shared" si="5"/>
        <v>26.985999999999976</v>
      </c>
      <c r="L24" s="53">
        <f t="shared" si="5"/>
        <v>6</v>
      </c>
      <c r="M24" s="41"/>
    </row>
    <row r="25" spans="1:12" ht="15" customHeight="1">
      <c r="A25" s="31" t="s">
        <v>92</v>
      </c>
      <c r="B25" s="3"/>
      <c r="C25" s="3"/>
      <c r="D25" s="3"/>
      <c r="E25" s="78"/>
      <c r="F25" s="50"/>
      <c r="G25" s="78"/>
      <c r="H25" s="50"/>
      <c r="I25" s="78"/>
      <c r="J25" s="50"/>
      <c r="K25" s="50"/>
      <c r="L25" s="50"/>
    </row>
    <row r="26" spans="1:12" ht="15">
      <c r="A26" s="3"/>
      <c r="B26" s="3"/>
      <c r="C26" s="3"/>
      <c r="D26" s="3"/>
      <c r="E26" s="50"/>
      <c r="F26" s="50"/>
      <c r="G26" s="50"/>
      <c r="H26" s="50"/>
      <c r="I26" s="50"/>
      <c r="J26" s="50"/>
      <c r="K26" s="50"/>
      <c r="L26" s="50"/>
    </row>
    <row r="27" spans="1:12" ht="12.75" customHeight="1">
      <c r="A27" s="59"/>
      <c r="B27" s="59"/>
      <c r="C27" s="64"/>
      <c r="D27" s="61"/>
      <c r="E27" s="62">
        <f>E$3</f>
        <v>2011</v>
      </c>
      <c r="F27" s="62">
        <f aca="true" t="shared" si="6" ref="F27:L27">F$3</f>
        <v>2010</v>
      </c>
      <c r="G27" s="62">
        <f t="shared" si="6"/>
        <v>2011</v>
      </c>
      <c r="H27" s="62">
        <f t="shared" si="6"/>
        <v>2010</v>
      </c>
      <c r="I27" s="62">
        <f t="shared" si="6"/>
        <v>2010</v>
      </c>
      <c r="J27" s="62">
        <f t="shared" si="6"/>
        <v>2009</v>
      </c>
      <c r="K27" s="62">
        <f t="shared" si="6"/>
        <v>2008</v>
      </c>
      <c r="L27" s="62">
        <f t="shared" si="6"/>
        <v>2007</v>
      </c>
    </row>
    <row r="28" spans="1:12" ht="12.75" customHeight="1">
      <c r="A28" s="63"/>
      <c r="B28" s="63"/>
      <c r="C28" s="64"/>
      <c r="D28" s="61"/>
      <c r="E28" s="82" t="str">
        <f>E$4</f>
        <v>Q3</v>
      </c>
      <c r="F28" s="82" t="str">
        <f>F$4</f>
        <v>Q3</v>
      </c>
      <c r="G28" s="82" t="str">
        <f>IF(G$4="","",G$4)</f>
        <v>Q1-3</v>
      </c>
      <c r="H28" s="82" t="str">
        <f>H$4</f>
        <v>Q1-3</v>
      </c>
      <c r="I28" s="82"/>
      <c r="J28" s="82"/>
      <c r="K28" s="82"/>
      <c r="L28" s="82"/>
    </row>
    <row r="29" spans="1:12" s="20" customFormat="1" ht="15" customHeight="1">
      <c r="A29" s="60" t="s">
        <v>83</v>
      </c>
      <c r="B29" s="69"/>
      <c r="C29" s="64"/>
      <c r="D29" s="64"/>
      <c r="E29" s="83"/>
      <c r="F29" s="83"/>
      <c r="G29" s="83"/>
      <c r="H29" s="83"/>
      <c r="I29" s="83"/>
      <c r="J29" s="83">
        <f>IF(J$5=0,"",J$5)</f>
      </c>
      <c r="K29" s="83">
        <f>IF(K$5=0,"",K$5)</f>
      </c>
      <c r="L29" s="83">
        <f>IF(L$5=0,"",L$5)</f>
      </c>
    </row>
    <row r="30" spans="5:12" ht="1.5" customHeight="1">
      <c r="E30" s="41"/>
      <c r="F30" s="41"/>
      <c r="G30" s="41"/>
      <c r="H30" s="41"/>
      <c r="I30" s="41"/>
      <c r="J30" s="41"/>
      <c r="K30" s="41"/>
      <c r="L30" s="41"/>
    </row>
    <row r="31" spans="1:12" ht="15" customHeight="1">
      <c r="A31" s="31" t="s">
        <v>17</v>
      </c>
      <c r="B31" s="10"/>
      <c r="C31" s="10"/>
      <c r="D31" s="10"/>
      <c r="E31" s="78"/>
      <c r="F31" s="50"/>
      <c r="G31" s="78">
        <v>40.388000000000005</v>
      </c>
      <c r="H31" s="50">
        <v>42.112</v>
      </c>
      <c r="I31" s="78">
        <v>42.081</v>
      </c>
      <c r="J31" s="50">
        <v>42.339</v>
      </c>
      <c r="K31" s="50">
        <v>42.446000000000005</v>
      </c>
      <c r="L31" s="50">
        <v>42</v>
      </c>
    </row>
    <row r="32" spans="1:12" ht="15" customHeight="1">
      <c r="A32" s="31" t="s">
        <v>18</v>
      </c>
      <c r="B32" s="9"/>
      <c r="C32" s="9"/>
      <c r="D32" s="9"/>
      <c r="E32" s="78"/>
      <c r="F32" s="50"/>
      <c r="G32" s="78">
        <v>0.936</v>
      </c>
      <c r="H32" s="50">
        <v>1.907</v>
      </c>
      <c r="I32" s="78">
        <v>1.2640000000000002</v>
      </c>
      <c r="J32" s="50">
        <v>0.8819999999999999</v>
      </c>
      <c r="K32" s="50">
        <v>0.22299999999999998</v>
      </c>
      <c r="L32" s="50"/>
    </row>
    <row r="33" spans="1:12" ht="15" customHeight="1">
      <c r="A33" s="31" t="s">
        <v>86</v>
      </c>
      <c r="B33" s="9"/>
      <c r="C33" s="9"/>
      <c r="D33" s="9"/>
      <c r="E33" s="78"/>
      <c r="F33" s="50"/>
      <c r="G33" s="78">
        <v>5.677999999999997</v>
      </c>
      <c r="H33" s="50">
        <v>9.951</v>
      </c>
      <c r="I33" s="78">
        <v>9.008999999999997</v>
      </c>
      <c r="J33" s="50">
        <v>11.673000000000002</v>
      </c>
      <c r="K33" s="50">
        <v>12.45</v>
      </c>
      <c r="L33" s="50">
        <v>18</v>
      </c>
    </row>
    <row r="34" spans="1:12" ht="15" customHeight="1">
      <c r="A34" s="31" t="s">
        <v>19</v>
      </c>
      <c r="B34" s="9"/>
      <c r="C34" s="9"/>
      <c r="D34" s="9"/>
      <c r="E34" s="78"/>
      <c r="F34" s="50"/>
      <c r="G34" s="78"/>
      <c r="H34" s="50"/>
      <c r="I34" s="78"/>
      <c r="J34" s="50"/>
      <c r="K34" s="50"/>
      <c r="L34" s="50"/>
    </row>
    <row r="35" spans="1:12" ht="15" customHeight="1">
      <c r="A35" s="32" t="s">
        <v>20</v>
      </c>
      <c r="B35" s="25"/>
      <c r="C35" s="25"/>
      <c r="D35" s="25"/>
      <c r="E35" s="77"/>
      <c r="F35" s="52"/>
      <c r="G35" s="77">
        <v>4.9030000000000005</v>
      </c>
      <c r="H35" s="52">
        <v>4.7330000000000005</v>
      </c>
      <c r="I35" s="77">
        <v>4.807</v>
      </c>
      <c r="J35" s="52">
        <v>5.597</v>
      </c>
      <c r="K35" s="52">
        <v>3.362</v>
      </c>
      <c r="L35" s="52">
        <v>1</v>
      </c>
    </row>
    <row r="36" spans="1:12" ht="15" customHeight="1">
      <c r="A36" s="33" t="s">
        <v>21</v>
      </c>
      <c r="B36" s="13"/>
      <c r="C36" s="13"/>
      <c r="D36" s="13"/>
      <c r="E36" s="106">
        <v>0</v>
      </c>
      <c r="F36" s="107">
        <v>0</v>
      </c>
      <c r="G36" s="79">
        <f aca="true" t="shared" si="7" ref="G36:L36">SUM(G31:G35)</f>
        <v>51.905</v>
      </c>
      <c r="H36" s="114">
        <f t="shared" si="7"/>
        <v>58.703</v>
      </c>
      <c r="I36" s="79">
        <f t="shared" si="7"/>
        <v>57.161</v>
      </c>
      <c r="J36" s="55">
        <f t="shared" si="7"/>
        <v>60.491</v>
      </c>
      <c r="K36" s="55">
        <f t="shared" si="7"/>
        <v>58.481</v>
      </c>
      <c r="L36" s="55">
        <f t="shared" si="7"/>
        <v>61</v>
      </c>
    </row>
    <row r="37" spans="1:12" ht="15" customHeight="1">
      <c r="A37" s="31" t="s">
        <v>22</v>
      </c>
      <c r="B37" s="3"/>
      <c r="C37" s="3"/>
      <c r="D37" s="3"/>
      <c r="E37" s="78"/>
      <c r="F37" s="50"/>
      <c r="G37" s="78">
        <v>86.185</v>
      </c>
      <c r="H37" s="134">
        <v>120.98</v>
      </c>
      <c r="I37" s="78">
        <v>109.82300000000001</v>
      </c>
      <c r="J37" s="50">
        <v>91.568</v>
      </c>
      <c r="K37" s="50">
        <v>111.355</v>
      </c>
      <c r="L37" s="50">
        <v>117</v>
      </c>
    </row>
    <row r="38" spans="1:12" ht="15" customHeight="1">
      <c r="A38" s="31" t="s">
        <v>23</v>
      </c>
      <c r="B38" s="3"/>
      <c r="C38" s="3"/>
      <c r="D38" s="3"/>
      <c r="E38" s="78"/>
      <c r="F38" s="50"/>
      <c r="G38" s="78"/>
      <c r="H38" s="134"/>
      <c r="I38" s="78"/>
      <c r="J38" s="50"/>
      <c r="K38" s="50"/>
      <c r="L38" s="50"/>
    </row>
    <row r="39" spans="1:12" ht="15" customHeight="1">
      <c r="A39" s="31" t="s">
        <v>24</v>
      </c>
      <c r="B39" s="3"/>
      <c r="C39" s="3"/>
      <c r="D39" s="3"/>
      <c r="E39" s="78"/>
      <c r="F39" s="50"/>
      <c r="G39" s="78">
        <v>68.389</v>
      </c>
      <c r="H39" s="134">
        <v>77.82300000000001</v>
      </c>
      <c r="I39" s="78">
        <v>98.441</v>
      </c>
      <c r="J39" s="50">
        <v>72.73800000000001</v>
      </c>
      <c r="K39" s="50">
        <v>73.11600000000001</v>
      </c>
      <c r="L39" s="50">
        <v>80</v>
      </c>
    </row>
    <row r="40" spans="1:12" ht="15" customHeight="1">
      <c r="A40" s="31" t="s">
        <v>25</v>
      </c>
      <c r="B40" s="3"/>
      <c r="C40" s="3"/>
      <c r="D40" s="3"/>
      <c r="E40" s="78"/>
      <c r="F40" s="50"/>
      <c r="G40" s="78">
        <v>1.621</v>
      </c>
      <c r="H40" s="134">
        <v>0.9910000000000001</v>
      </c>
      <c r="I40" s="78">
        <v>1.9520000000000002</v>
      </c>
      <c r="J40" s="50">
        <v>20.503</v>
      </c>
      <c r="K40" s="50">
        <v>0.8300000000000001</v>
      </c>
      <c r="L40" s="50">
        <v>2</v>
      </c>
    </row>
    <row r="41" spans="1:12" ht="15" customHeight="1">
      <c r="A41" s="32" t="s">
        <v>26</v>
      </c>
      <c r="B41" s="25"/>
      <c r="C41" s="25"/>
      <c r="D41" s="25"/>
      <c r="E41" s="77"/>
      <c r="F41" s="52"/>
      <c r="G41" s="77"/>
      <c r="H41" s="135"/>
      <c r="I41" s="77"/>
      <c r="J41" s="52"/>
      <c r="K41" s="52"/>
      <c r="L41" s="52"/>
    </row>
    <row r="42" spans="1:12" ht="15" customHeight="1">
      <c r="A42" s="34" t="s">
        <v>27</v>
      </c>
      <c r="B42" s="22"/>
      <c r="C42" s="22"/>
      <c r="D42" s="22"/>
      <c r="E42" s="108">
        <v>0</v>
      </c>
      <c r="F42" s="109">
        <v>0</v>
      </c>
      <c r="G42" s="85">
        <f aca="true" t="shared" si="8" ref="G42:L42">SUM(G37:G41)</f>
        <v>156.19500000000002</v>
      </c>
      <c r="H42" s="129">
        <f t="shared" si="8"/>
        <v>199.794</v>
      </c>
      <c r="I42" s="85">
        <f t="shared" si="8"/>
        <v>210.216</v>
      </c>
      <c r="J42" s="86">
        <f t="shared" si="8"/>
        <v>184.80900000000003</v>
      </c>
      <c r="K42" s="86">
        <f t="shared" si="8"/>
        <v>185.30100000000002</v>
      </c>
      <c r="L42" s="86">
        <f t="shared" si="8"/>
        <v>199</v>
      </c>
    </row>
    <row r="43" spans="1:12" ht="15" customHeight="1">
      <c r="A43" s="33" t="s">
        <v>59</v>
      </c>
      <c r="B43" s="12"/>
      <c r="C43" s="12"/>
      <c r="D43" s="12"/>
      <c r="E43" s="106">
        <v>0</v>
      </c>
      <c r="F43" s="107">
        <v>0</v>
      </c>
      <c r="G43" s="79">
        <f aca="true" t="shared" si="9" ref="G43:L43">G36+G42</f>
        <v>208.10000000000002</v>
      </c>
      <c r="H43" s="114">
        <f t="shared" si="9"/>
        <v>258.497</v>
      </c>
      <c r="I43" s="79">
        <f t="shared" si="9"/>
        <v>267.377</v>
      </c>
      <c r="J43" s="55">
        <f t="shared" si="9"/>
        <v>245.3</v>
      </c>
      <c r="K43" s="55">
        <f t="shared" si="9"/>
        <v>243.782</v>
      </c>
      <c r="L43" s="55">
        <f t="shared" si="9"/>
        <v>260</v>
      </c>
    </row>
    <row r="44" spans="1:12" ht="15" customHeight="1">
      <c r="A44" s="31" t="s">
        <v>87</v>
      </c>
      <c r="B44" s="3"/>
      <c r="C44" s="3"/>
      <c r="D44" s="3"/>
      <c r="E44" s="78"/>
      <c r="F44" s="50"/>
      <c r="G44" s="78">
        <v>37.842000000000006</v>
      </c>
      <c r="H44" s="134">
        <v>54.148999999999994</v>
      </c>
      <c r="I44" s="78">
        <v>50.827000000000005</v>
      </c>
      <c r="J44" s="50">
        <v>122.122</v>
      </c>
      <c r="K44" s="50">
        <v>90.12</v>
      </c>
      <c r="L44" s="50">
        <v>62</v>
      </c>
    </row>
    <row r="45" spans="1:12" ht="15" customHeight="1">
      <c r="A45" s="31" t="s">
        <v>93</v>
      </c>
      <c r="B45" s="3"/>
      <c r="C45" s="3"/>
      <c r="D45" s="3"/>
      <c r="E45" s="78"/>
      <c r="F45" s="50"/>
      <c r="G45" s="78"/>
      <c r="H45" s="134"/>
      <c r="I45" s="78"/>
      <c r="J45" s="50"/>
      <c r="K45" s="50"/>
      <c r="L45" s="50"/>
    </row>
    <row r="46" spans="1:12" ht="15" customHeight="1">
      <c r="A46" s="31" t="s">
        <v>80</v>
      </c>
      <c r="B46" s="3"/>
      <c r="C46" s="3"/>
      <c r="D46" s="3"/>
      <c r="E46" s="78"/>
      <c r="F46" s="50"/>
      <c r="G46" s="78"/>
      <c r="H46" s="134"/>
      <c r="I46" s="78"/>
      <c r="J46" s="50"/>
      <c r="K46" s="50"/>
      <c r="L46" s="50"/>
    </row>
    <row r="47" spans="1:12" ht="15" customHeight="1">
      <c r="A47" s="31" t="s">
        <v>29</v>
      </c>
      <c r="B47" s="3"/>
      <c r="C47" s="3"/>
      <c r="D47" s="3"/>
      <c r="E47" s="78"/>
      <c r="F47" s="50"/>
      <c r="G47" s="78">
        <v>25.847</v>
      </c>
      <c r="H47" s="134">
        <v>17.996000000000002</v>
      </c>
      <c r="I47" s="78">
        <v>19.115</v>
      </c>
      <c r="J47" s="50">
        <v>16.44</v>
      </c>
      <c r="K47" s="50">
        <v>21.562</v>
      </c>
      <c r="L47" s="50">
        <v>15</v>
      </c>
    </row>
    <row r="48" spans="1:12" ht="15" customHeight="1">
      <c r="A48" s="31" t="s">
        <v>30</v>
      </c>
      <c r="B48" s="3"/>
      <c r="C48" s="3"/>
      <c r="D48" s="3"/>
      <c r="E48" s="78"/>
      <c r="F48" s="50"/>
      <c r="G48" s="78">
        <v>76.828</v>
      </c>
      <c r="H48" s="134">
        <v>113.057</v>
      </c>
      <c r="I48" s="78">
        <v>86.63600000000001</v>
      </c>
      <c r="J48" s="50">
        <v>20.832</v>
      </c>
      <c r="K48" s="50">
        <v>76.01100000000001</v>
      </c>
      <c r="L48" s="50">
        <v>144</v>
      </c>
    </row>
    <row r="49" spans="1:12" ht="15" customHeight="1">
      <c r="A49" s="31" t="s">
        <v>31</v>
      </c>
      <c r="B49" s="3"/>
      <c r="C49" s="3"/>
      <c r="D49" s="3"/>
      <c r="E49" s="78"/>
      <c r="F49" s="50"/>
      <c r="G49" s="78">
        <v>59.101</v>
      </c>
      <c r="H49" s="134">
        <v>63.835</v>
      </c>
      <c r="I49" s="78">
        <v>102.209</v>
      </c>
      <c r="J49" s="50">
        <v>76.447</v>
      </c>
      <c r="K49" s="50">
        <v>56.089000000000006</v>
      </c>
      <c r="L49" s="50">
        <v>39</v>
      </c>
    </row>
    <row r="50" spans="1:12" ht="15" customHeight="1">
      <c r="A50" s="31" t="s">
        <v>32</v>
      </c>
      <c r="B50" s="3"/>
      <c r="C50" s="3"/>
      <c r="D50" s="3"/>
      <c r="E50" s="78"/>
      <c r="F50" s="50"/>
      <c r="G50" s="78">
        <v>8.482000000000001</v>
      </c>
      <c r="H50" s="134">
        <v>9.459</v>
      </c>
      <c r="I50" s="78">
        <v>8.685</v>
      </c>
      <c r="J50" s="50">
        <v>9.459</v>
      </c>
      <c r="K50" s="50"/>
      <c r="L50" s="50"/>
    </row>
    <row r="51" spans="1:12" ht="15" customHeight="1">
      <c r="A51" s="32" t="s">
        <v>88</v>
      </c>
      <c r="B51" s="25"/>
      <c r="C51" s="25"/>
      <c r="D51" s="25"/>
      <c r="E51" s="77"/>
      <c r="F51" s="52"/>
      <c r="G51" s="77"/>
      <c r="H51" s="135"/>
      <c r="I51" s="77"/>
      <c r="J51" s="52"/>
      <c r="K51" s="52"/>
      <c r="L51" s="52"/>
    </row>
    <row r="52" spans="1:12" ht="15" customHeight="1">
      <c r="A52" s="33" t="s">
        <v>79</v>
      </c>
      <c r="B52" s="12"/>
      <c r="C52" s="12"/>
      <c r="D52" s="12"/>
      <c r="E52" s="106">
        <v>0</v>
      </c>
      <c r="F52" s="107">
        <v>0</v>
      </c>
      <c r="G52" s="79">
        <f aca="true" t="shared" si="10" ref="G52:L52">SUM(G44:G51)</f>
        <v>208.1</v>
      </c>
      <c r="H52" s="114">
        <f t="shared" si="10"/>
        <v>258.496</v>
      </c>
      <c r="I52" s="79">
        <f t="shared" si="10"/>
        <v>267.47200000000004</v>
      </c>
      <c r="J52" s="55">
        <f t="shared" si="10"/>
        <v>245.3</v>
      </c>
      <c r="K52" s="55">
        <f t="shared" si="10"/>
        <v>243.782</v>
      </c>
      <c r="L52" s="55">
        <f t="shared" si="10"/>
        <v>260</v>
      </c>
    </row>
    <row r="53" spans="1:12" ht="15" customHeight="1">
      <c r="A53" s="12"/>
      <c r="B53" s="12"/>
      <c r="C53" s="12"/>
      <c r="D53" s="12"/>
      <c r="E53" s="50"/>
      <c r="F53" s="50"/>
      <c r="G53" s="50"/>
      <c r="H53" s="50"/>
      <c r="I53" s="50"/>
      <c r="J53" s="50"/>
      <c r="K53" s="50"/>
      <c r="L53" s="50"/>
    </row>
    <row r="54" spans="1:12" ht="12.75" customHeight="1">
      <c r="A54" s="70"/>
      <c r="B54" s="59"/>
      <c r="C54" s="61"/>
      <c r="D54" s="61"/>
      <c r="E54" s="62">
        <f>E$3</f>
        <v>2011</v>
      </c>
      <c r="F54" s="62">
        <f aca="true" t="shared" si="11" ref="F54:L54">F$3</f>
        <v>2010</v>
      </c>
      <c r="G54" s="62">
        <f t="shared" si="11"/>
        <v>2011</v>
      </c>
      <c r="H54" s="62">
        <f t="shared" si="11"/>
        <v>2010</v>
      </c>
      <c r="I54" s="62">
        <f t="shared" si="11"/>
        <v>2010</v>
      </c>
      <c r="J54" s="62">
        <f t="shared" si="11"/>
        <v>2009</v>
      </c>
      <c r="K54" s="62">
        <f t="shared" si="11"/>
        <v>2008</v>
      </c>
      <c r="L54" s="62">
        <f t="shared" si="11"/>
        <v>2007</v>
      </c>
    </row>
    <row r="55" spans="1:12" ht="12.75" customHeight="1">
      <c r="A55" s="63"/>
      <c r="B55" s="63"/>
      <c r="C55" s="61"/>
      <c r="D55" s="61"/>
      <c r="E55" s="82" t="str">
        <f>E$4</f>
        <v>Q3</v>
      </c>
      <c r="F55" s="82" t="str">
        <f>F$4</f>
        <v>Q3</v>
      </c>
      <c r="G55" s="82" t="str">
        <f>IF(G$4="","",G$4)</f>
        <v>Q1-3</v>
      </c>
      <c r="H55" s="82" t="str">
        <f>H$4</f>
        <v>Q1-3</v>
      </c>
      <c r="I55" s="82"/>
      <c r="J55" s="82"/>
      <c r="K55" s="82"/>
      <c r="L55" s="82"/>
    </row>
    <row r="56" spans="1:12" s="20" customFormat="1" ht="15" customHeight="1">
      <c r="A56" s="70" t="s">
        <v>84</v>
      </c>
      <c r="B56" s="69"/>
      <c r="C56" s="64"/>
      <c r="D56" s="64"/>
      <c r="E56" s="83"/>
      <c r="F56" s="83"/>
      <c r="G56" s="83"/>
      <c r="H56" s="83"/>
      <c r="I56" s="83"/>
      <c r="J56" s="83">
        <f>IF(J$5=0,"",J$5)</f>
      </c>
      <c r="K56" s="83">
        <f>IF(K$5=0,"",K$5)</f>
      </c>
      <c r="L56" s="83">
        <f>IF(L$5=0,"",L$5)</f>
      </c>
    </row>
    <row r="57" spans="5:12" ht="1.5" customHeight="1">
      <c r="E57" s="41"/>
      <c r="F57" s="41"/>
      <c r="G57" s="41"/>
      <c r="H57" s="41"/>
      <c r="I57" s="41"/>
      <c r="J57" s="41"/>
      <c r="K57" s="41"/>
      <c r="L57" s="41"/>
    </row>
    <row r="58" spans="1:12" ht="24.75" customHeight="1">
      <c r="A58" s="164" t="s">
        <v>33</v>
      </c>
      <c r="B58" s="164"/>
      <c r="C58" s="11"/>
      <c r="D58" s="11"/>
      <c r="E58" s="76">
        <v>-5.348999999999998</v>
      </c>
      <c r="F58" s="53">
        <v>5.118999999999993</v>
      </c>
      <c r="G58" s="76">
        <v>-10.914</v>
      </c>
      <c r="H58" s="53">
        <v>38.77</v>
      </c>
      <c r="I58" s="76">
        <v>42.010999999999996</v>
      </c>
      <c r="J58" s="53">
        <v>42.374</v>
      </c>
      <c r="K58" s="53">
        <v>42.997</v>
      </c>
      <c r="L58" s="53">
        <v>16</v>
      </c>
    </row>
    <row r="59" spans="1:12" ht="15" customHeight="1">
      <c r="A59" s="165" t="s">
        <v>34</v>
      </c>
      <c r="B59" s="165"/>
      <c r="C59" s="26"/>
      <c r="D59" s="26"/>
      <c r="E59" s="77">
        <v>9.476000000000003</v>
      </c>
      <c r="F59" s="52">
        <v>-6.472000000000001</v>
      </c>
      <c r="G59" s="77">
        <v>33.342</v>
      </c>
      <c r="H59" s="52">
        <v>-56.743</v>
      </c>
      <c r="I59" s="77">
        <v>-32.716</v>
      </c>
      <c r="J59" s="52">
        <v>42.703</v>
      </c>
      <c r="K59" s="52">
        <v>25.373</v>
      </c>
      <c r="L59" s="52">
        <v>-60</v>
      </c>
    </row>
    <row r="60" spans="1:13" ht="16.5" customHeight="1">
      <c r="A60" s="168" t="s">
        <v>35</v>
      </c>
      <c r="B60" s="168"/>
      <c r="C60" s="28"/>
      <c r="D60" s="28"/>
      <c r="E60" s="79">
        <f aca="true" t="shared" si="12" ref="E60:L60">SUM(E58:E59)</f>
        <v>4.127000000000004</v>
      </c>
      <c r="F60" s="55">
        <f t="shared" si="12"/>
        <v>-1.3530000000000086</v>
      </c>
      <c r="G60" s="79">
        <f t="shared" si="12"/>
        <v>22.427999999999997</v>
      </c>
      <c r="H60" s="55">
        <f t="shared" si="12"/>
        <v>-17.973</v>
      </c>
      <c r="I60" s="79">
        <f t="shared" si="12"/>
        <v>9.294999999999995</v>
      </c>
      <c r="J60" s="55">
        <f t="shared" si="12"/>
        <v>85.077</v>
      </c>
      <c r="K60" s="55">
        <f t="shared" si="12"/>
        <v>68.37</v>
      </c>
      <c r="L60" s="55">
        <f t="shared" si="12"/>
        <v>-44</v>
      </c>
      <c r="M60" s="152"/>
    </row>
    <row r="61" spans="1:13" ht="15" customHeight="1">
      <c r="A61" s="164" t="s">
        <v>89</v>
      </c>
      <c r="B61" s="164"/>
      <c r="C61" s="3"/>
      <c r="D61" s="3"/>
      <c r="E61" s="78">
        <v>0.24100000000000005</v>
      </c>
      <c r="F61" s="50">
        <v>-0.5489999999999997</v>
      </c>
      <c r="G61" s="78">
        <v>-0.308</v>
      </c>
      <c r="H61" s="50">
        <v>-3.8810000000000002</v>
      </c>
      <c r="I61" s="78">
        <v>-3.599</v>
      </c>
      <c r="J61" s="50">
        <v>-4.934</v>
      </c>
      <c r="K61" s="50">
        <v>-0.4</v>
      </c>
      <c r="L61" s="50"/>
      <c r="M61" s="112"/>
    </row>
    <row r="62" spans="1:12" ht="15" customHeight="1">
      <c r="A62" s="165" t="s">
        <v>90</v>
      </c>
      <c r="B62" s="165"/>
      <c r="C62" s="25"/>
      <c r="D62" s="25"/>
      <c r="E62" s="77">
        <v>0.084</v>
      </c>
      <c r="F62" s="52"/>
      <c r="G62" s="77">
        <v>0.084</v>
      </c>
      <c r="H62" s="52">
        <v>0.076</v>
      </c>
      <c r="I62" s="77">
        <v>0.076</v>
      </c>
      <c r="J62" s="52">
        <v>0.006</v>
      </c>
      <c r="K62" s="52"/>
      <c r="L62" s="52"/>
    </row>
    <row r="63" spans="1:13" s="45" customFormat="1" ht="16.5" customHeight="1">
      <c r="A63" s="149" t="s">
        <v>91</v>
      </c>
      <c r="B63" s="149"/>
      <c r="C63" s="29"/>
      <c r="D63" s="29"/>
      <c r="E63" s="79">
        <f aca="true" t="shared" si="13" ref="E63:L63">SUM(E60:E62)</f>
        <v>4.4520000000000035</v>
      </c>
      <c r="F63" s="55">
        <f t="shared" si="13"/>
        <v>-1.9020000000000084</v>
      </c>
      <c r="G63" s="79">
        <f t="shared" si="13"/>
        <v>22.203999999999997</v>
      </c>
      <c r="H63" s="55">
        <f t="shared" si="13"/>
        <v>-21.778</v>
      </c>
      <c r="I63" s="79">
        <f t="shared" si="13"/>
        <v>5.771999999999994</v>
      </c>
      <c r="J63" s="55">
        <f t="shared" si="13"/>
        <v>80.149</v>
      </c>
      <c r="K63" s="55">
        <f t="shared" si="13"/>
        <v>67.97</v>
      </c>
      <c r="L63" s="55">
        <f t="shared" si="13"/>
        <v>-44</v>
      </c>
      <c r="M63" s="55"/>
    </row>
    <row r="64" spans="1:12" ht="15" customHeight="1">
      <c r="A64" s="165" t="s">
        <v>36</v>
      </c>
      <c r="B64" s="165"/>
      <c r="C64" s="30"/>
      <c r="D64" s="30"/>
      <c r="E64" s="77"/>
      <c r="F64" s="52"/>
      <c r="G64" s="77"/>
      <c r="H64" s="52"/>
      <c r="I64" s="77"/>
      <c r="J64" s="52"/>
      <c r="K64" s="52"/>
      <c r="L64" s="52"/>
    </row>
    <row r="65" spans="1:13" ht="16.5" customHeight="1">
      <c r="A65" s="168" t="s">
        <v>37</v>
      </c>
      <c r="B65" s="168"/>
      <c r="C65" s="12"/>
      <c r="D65" s="12"/>
      <c r="E65" s="79">
        <f aca="true" t="shared" si="14" ref="E65:L65">SUM(E63:E64)</f>
        <v>4.4520000000000035</v>
      </c>
      <c r="F65" s="55">
        <f t="shared" si="14"/>
        <v>-1.9020000000000084</v>
      </c>
      <c r="G65" s="79">
        <f t="shared" si="14"/>
        <v>22.203999999999997</v>
      </c>
      <c r="H65" s="55">
        <f t="shared" si="14"/>
        <v>-21.778</v>
      </c>
      <c r="I65" s="79">
        <f t="shared" si="14"/>
        <v>5.771999999999994</v>
      </c>
      <c r="J65" s="55">
        <f t="shared" si="14"/>
        <v>80.149</v>
      </c>
      <c r="K65" s="55">
        <f t="shared" si="14"/>
        <v>67.97</v>
      </c>
      <c r="L65" s="55">
        <f t="shared" si="14"/>
        <v>-44</v>
      </c>
      <c r="M65" s="152"/>
    </row>
    <row r="66" spans="1:12" ht="15" customHeight="1">
      <c r="A66" s="164" t="s">
        <v>38</v>
      </c>
      <c r="B66" s="164"/>
      <c r="C66" s="3"/>
      <c r="D66" s="3"/>
      <c r="E66" s="78">
        <v>-5.984</v>
      </c>
      <c r="F66" s="50">
        <v>1.9540000000000077</v>
      </c>
      <c r="G66" s="78">
        <v>-10.011000000000001</v>
      </c>
      <c r="H66" s="50">
        <v>92.42200000000001</v>
      </c>
      <c r="I66" s="78">
        <v>66.00500000000001</v>
      </c>
      <c r="J66" s="50">
        <v>-53.87700000000001</v>
      </c>
      <c r="K66" s="50">
        <v>-69</v>
      </c>
      <c r="L66" s="50">
        <v>20</v>
      </c>
    </row>
    <row r="67" spans="1:12" ht="15" customHeight="1">
      <c r="A67" s="164" t="s">
        <v>39</v>
      </c>
      <c r="B67" s="164"/>
      <c r="C67" s="3"/>
      <c r="D67" s="3"/>
      <c r="E67" s="78"/>
      <c r="F67" s="50"/>
      <c r="G67" s="78"/>
      <c r="H67" s="50"/>
      <c r="I67" s="78"/>
      <c r="J67" s="50"/>
      <c r="K67" s="50"/>
      <c r="L67" s="50"/>
    </row>
    <row r="68" spans="1:12" ht="15" customHeight="1">
      <c r="A68" s="164" t="s">
        <v>40</v>
      </c>
      <c r="B68" s="164"/>
      <c r="C68" s="3"/>
      <c r="D68" s="3"/>
      <c r="E68" s="78"/>
      <c r="F68" s="50"/>
      <c r="G68" s="78"/>
      <c r="H68" s="50">
        <v>-90</v>
      </c>
      <c r="I68" s="78">
        <v>-90</v>
      </c>
      <c r="J68" s="50"/>
      <c r="K68" s="50"/>
      <c r="L68" s="50"/>
    </row>
    <row r="69" spans="1:12" ht="15" customHeight="1">
      <c r="A69" s="165" t="s">
        <v>41</v>
      </c>
      <c r="B69" s="165"/>
      <c r="C69" s="25"/>
      <c r="D69" s="25"/>
      <c r="E69" s="77"/>
      <c r="F69" s="52"/>
      <c r="G69" s="77">
        <v>-12.545000000000002</v>
      </c>
      <c r="H69" s="52"/>
      <c r="I69" s="77">
        <v>-0.07100000000000001</v>
      </c>
      <c r="J69" s="52">
        <v>-6.795999999999999</v>
      </c>
      <c r="K69" s="52"/>
      <c r="L69" s="52">
        <v>19</v>
      </c>
    </row>
    <row r="70" spans="1:13" ht="16.5" customHeight="1">
      <c r="A70" s="36" t="s">
        <v>42</v>
      </c>
      <c r="B70" s="36"/>
      <c r="C70" s="23"/>
      <c r="D70" s="23"/>
      <c r="E70" s="80">
        <f aca="true" t="shared" si="15" ref="E70:L70">SUM(E66:E69)</f>
        <v>-5.984</v>
      </c>
      <c r="F70" s="54">
        <f t="shared" si="15"/>
        <v>1.9540000000000077</v>
      </c>
      <c r="G70" s="80">
        <f t="shared" si="15"/>
        <v>-22.556000000000004</v>
      </c>
      <c r="H70" s="54">
        <f t="shared" si="15"/>
        <v>2.4220000000000113</v>
      </c>
      <c r="I70" s="80">
        <f t="shared" si="15"/>
        <v>-24.065999999999992</v>
      </c>
      <c r="J70" s="54">
        <f t="shared" si="15"/>
        <v>-60.67300000000001</v>
      </c>
      <c r="K70" s="54">
        <f t="shared" si="15"/>
        <v>-69</v>
      </c>
      <c r="L70" s="54">
        <f t="shared" si="15"/>
        <v>39</v>
      </c>
      <c r="M70" s="152"/>
    </row>
    <row r="71" spans="1:13" ht="16.5" customHeight="1">
      <c r="A71" s="168" t="s">
        <v>43</v>
      </c>
      <c r="B71" s="168"/>
      <c r="C71" s="12"/>
      <c r="D71" s="12"/>
      <c r="E71" s="79">
        <f aca="true" t="shared" si="16" ref="E71:L71">SUM(E70+E65)</f>
        <v>-1.5319999999999965</v>
      </c>
      <c r="F71" s="55">
        <f t="shared" si="16"/>
        <v>0.05199999999999938</v>
      </c>
      <c r="G71" s="79">
        <f t="shared" si="16"/>
        <v>-0.3520000000000074</v>
      </c>
      <c r="H71" s="55">
        <f t="shared" si="16"/>
        <v>-19.355999999999987</v>
      </c>
      <c r="I71" s="79">
        <f t="shared" si="16"/>
        <v>-18.293999999999997</v>
      </c>
      <c r="J71" s="55">
        <f t="shared" si="16"/>
        <v>19.475999999999992</v>
      </c>
      <c r="K71" s="55">
        <f t="shared" si="16"/>
        <v>-1.0300000000000011</v>
      </c>
      <c r="L71" s="55">
        <f t="shared" si="16"/>
        <v>-5</v>
      </c>
      <c r="M71" s="152"/>
    </row>
    <row r="72" spans="1:12" ht="15" customHeight="1">
      <c r="A72" s="12"/>
      <c r="B72" s="12"/>
      <c r="C72" s="12"/>
      <c r="D72" s="12"/>
      <c r="E72" s="50"/>
      <c r="F72" s="50"/>
      <c r="G72" s="50"/>
      <c r="H72" s="50"/>
      <c r="I72" s="50"/>
      <c r="J72" s="50"/>
      <c r="K72" s="50"/>
      <c r="L72" s="50"/>
    </row>
    <row r="73" spans="1:12" ht="12.75" customHeight="1">
      <c r="A73" s="70"/>
      <c r="B73" s="59"/>
      <c r="C73" s="61"/>
      <c r="D73" s="61"/>
      <c r="E73" s="62">
        <f>E$3</f>
        <v>2011</v>
      </c>
      <c r="F73" s="62">
        <f aca="true" t="shared" si="17" ref="F73:L73">F$3</f>
        <v>2010</v>
      </c>
      <c r="G73" s="62">
        <f t="shared" si="17"/>
        <v>2011</v>
      </c>
      <c r="H73" s="62">
        <f t="shared" si="17"/>
        <v>2010</v>
      </c>
      <c r="I73" s="62">
        <f t="shared" si="17"/>
        <v>2010</v>
      </c>
      <c r="J73" s="62">
        <f t="shared" si="17"/>
        <v>2009</v>
      </c>
      <c r="K73" s="62">
        <f t="shared" si="17"/>
        <v>2008</v>
      </c>
      <c r="L73" s="62">
        <f t="shared" si="17"/>
        <v>2007</v>
      </c>
    </row>
    <row r="74" spans="1:12" ht="12.75" customHeight="1">
      <c r="A74" s="63"/>
      <c r="B74" s="63"/>
      <c r="C74" s="61"/>
      <c r="D74" s="61"/>
      <c r="E74" s="62" t="str">
        <f>E$4</f>
        <v>Q3</v>
      </c>
      <c r="F74" s="62" t="str">
        <f>F$4</f>
        <v>Q3</v>
      </c>
      <c r="G74" s="62" t="str">
        <f>IF(G$4="","",G$4)</f>
        <v>Q1-3</v>
      </c>
      <c r="H74" s="62" t="str">
        <f>H$4</f>
        <v>Q1-3</v>
      </c>
      <c r="I74" s="62"/>
      <c r="J74" s="62"/>
      <c r="K74" s="62"/>
      <c r="L74" s="62"/>
    </row>
    <row r="75" spans="1:12" s="20" customFormat="1" ht="15" customHeight="1">
      <c r="A75" s="70" t="s">
        <v>56</v>
      </c>
      <c r="B75" s="69"/>
      <c r="C75" s="64"/>
      <c r="D75" s="64"/>
      <c r="E75" s="66"/>
      <c r="F75" s="66"/>
      <c r="G75" s="66"/>
      <c r="H75" s="66"/>
      <c r="I75" s="66"/>
      <c r="J75" s="66">
        <f>IF(J$5=0,"",J$5)</f>
      </c>
      <c r="K75" s="66">
        <f>IF(K$5=0,"",K$5)</f>
      </c>
      <c r="L75" s="66">
        <f>IF(L$5=0,"",L$5)</f>
      </c>
    </row>
    <row r="76" ht="1.5" customHeight="1"/>
    <row r="77" spans="1:12" ht="15" customHeight="1">
      <c r="A77" s="164" t="s">
        <v>44</v>
      </c>
      <c r="B77" s="164"/>
      <c r="C77" s="9"/>
      <c r="D77" s="9"/>
      <c r="E77" s="71">
        <f>IF(E7=0,"-",IF(E14=0,"-",(E14/E7))*100)</f>
        <v>-3.768673154711863</v>
      </c>
      <c r="F77" s="57">
        <f>IF(F14=0,"-",IF(F7=0,"-",F14/F7))*100</f>
        <v>9.763404180879881</v>
      </c>
      <c r="G77" s="110">
        <f>IF(G14=0,"-",IF(G7=0,"-",G14/G7))*100</f>
        <v>0.39001336838275497</v>
      </c>
      <c r="H77" s="57">
        <f>IF(H14=0,"-",IF(H7=0,"-",H14/H7))*100</f>
        <v>14.38734109607111</v>
      </c>
      <c r="I77" s="110">
        <f>IF(I14=0,"-",IF(I7=0,"-",I14/I7))*100</f>
        <v>11.29765815615733</v>
      </c>
      <c r="J77" s="57">
        <f>IF(J14=0,"-",IF(J7=0,"-",J14/J7)*100)</f>
        <v>13.033033187020562</v>
      </c>
      <c r="K77" s="57">
        <f>IF(K14=0,"-",IF(K7=0,"-",K14/K7)*100)</f>
        <v>10.386899203585777</v>
      </c>
      <c r="L77" s="57">
        <f>IF(L14=0,"-",IF(L7=0,"-",L14/L7)*100)</f>
        <v>3.9119804400977993</v>
      </c>
    </row>
    <row r="78" spans="1:12" ht="15" customHeight="1">
      <c r="A78" s="164" t="s">
        <v>45</v>
      </c>
      <c r="B78" s="164"/>
      <c r="C78" s="9"/>
      <c r="D78" s="9"/>
      <c r="E78" s="71">
        <f aca="true" t="shared" si="18" ref="E78:L78">IF(E20=0,"-",IF(E7=0,"-",E20/E7)*100)</f>
        <v>-4.974167968280688</v>
      </c>
      <c r="F78" s="57">
        <f t="shared" si="18"/>
        <v>9.133648211318086</v>
      </c>
      <c r="G78" s="71">
        <f>IF(G20=0,"-",IF(G7=0,"-",G20/G7)*100)</f>
        <v>-0.5993287191290496</v>
      </c>
      <c r="H78" s="57">
        <f>IF(H20=0,"-",IF(H7=0,"-",H20/H7)*100)</f>
        <v>14.106775718224835</v>
      </c>
      <c r="I78" s="71">
        <f t="shared" si="18"/>
        <v>11.085366363053376</v>
      </c>
      <c r="J78" s="57">
        <f t="shared" si="18"/>
        <v>10.338382491693002</v>
      </c>
      <c r="K78" s="57">
        <f>IF(K20=0,"-",IF(K7=0,"-",K20/K7)*100)</f>
        <v>8.9199415672961</v>
      </c>
      <c r="L78" s="57">
        <f t="shared" si="18"/>
        <v>2.444987775061125</v>
      </c>
    </row>
    <row r="79" spans="1:12" ht="15" customHeight="1">
      <c r="A79" s="164" t="s">
        <v>46</v>
      </c>
      <c r="B79" s="164"/>
      <c r="C79" s="10"/>
      <c r="D79" s="10"/>
      <c r="E79" s="71" t="s">
        <v>58</v>
      </c>
      <c r="F79" s="58" t="s">
        <v>58</v>
      </c>
      <c r="G79" s="71" t="s">
        <v>58</v>
      </c>
      <c r="H79" s="58" t="s">
        <v>58</v>
      </c>
      <c r="I79" s="71">
        <f>IF((I44=0),"-",(I24/((I44+J44)/2)*100))</f>
        <v>23.696002867897516</v>
      </c>
      <c r="J79" s="57">
        <f>IF((J44=0),"-",(J24/((J44+K44)/2)*100))</f>
        <v>29.062108348017873</v>
      </c>
      <c r="K79" s="57">
        <f>IF((K44=0),"-",(K24/((K44+L44)/2)*100))</f>
        <v>35.47988430186692</v>
      </c>
      <c r="L79" s="58">
        <v>13.8</v>
      </c>
    </row>
    <row r="80" spans="1:12" ht="15" customHeight="1">
      <c r="A80" s="164" t="s">
        <v>47</v>
      </c>
      <c r="B80" s="164"/>
      <c r="C80" s="10"/>
      <c r="D80" s="10"/>
      <c r="E80" s="71" t="s">
        <v>58</v>
      </c>
      <c r="F80" s="58" t="s">
        <v>58</v>
      </c>
      <c r="G80" s="71" t="s">
        <v>58</v>
      </c>
      <c r="H80" s="58" t="s">
        <v>58</v>
      </c>
      <c r="I80" s="71">
        <f>IF((I44=0),"-",((I17+I18)/((I44+I45+I46+I48+J44+J45+J46+J48)/2)*100))</f>
        <v>33.34605248611891</v>
      </c>
      <c r="J80" s="58">
        <f>IF((J44=0),"-",((J17+J18)/((J44+J45+J46+J48+K44+K45+K46+K48)/2)*100))</f>
        <v>32.89257000501483</v>
      </c>
      <c r="K80" s="58">
        <f>IF((K44=0),"-",((K17+K18)/((K44+K45+K46+K48+L44+L45+L46+L48)/2)*100))</f>
        <v>21.82027296839015</v>
      </c>
      <c r="L80" s="58">
        <v>9</v>
      </c>
    </row>
    <row r="81" spans="1:12" ht="15" customHeight="1">
      <c r="A81" s="164" t="s">
        <v>48</v>
      </c>
      <c r="B81" s="164"/>
      <c r="C81" s="9"/>
      <c r="D81" s="9"/>
      <c r="E81" s="75" t="s">
        <v>58</v>
      </c>
      <c r="F81" s="104" t="s">
        <v>58</v>
      </c>
      <c r="G81" s="75">
        <f aca="true" t="shared" si="19" ref="G81:L81">IF(G44=0,"-",((G44+G45)/G52*100))</f>
        <v>18.18452666987026</v>
      </c>
      <c r="H81" s="115">
        <f t="shared" si="19"/>
        <v>20.947712923991084</v>
      </c>
      <c r="I81" s="75">
        <f t="shared" si="19"/>
        <v>19.002736735060118</v>
      </c>
      <c r="J81" s="104">
        <f t="shared" si="19"/>
        <v>49.784753363228695</v>
      </c>
      <c r="K81" s="104">
        <f t="shared" si="19"/>
        <v>36.96745452904644</v>
      </c>
      <c r="L81" s="104">
        <f t="shared" si="19"/>
        <v>23.846153846153847</v>
      </c>
    </row>
    <row r="82" spans="1:12" ht="15" customHeight="1">
      <c r="A82" s="164" t="s">
        <v>49</v>
      </c>
      <c r="B82" s="164"/>
      <c r="C82" s="9"/>
      <c r="D82" s="9"/>
      <c r="E82" s="72" t="s">
        <v>58</v>
      </c>
      <c r="F82" s="1" t="s">
        <v>58</v>
      </c>
      <c r="G82" s="72">
        <f aca="true" t="shared" si="20" ref="G82:L82">IF((G48+G46-G40-G38-G34)=0,"-",(G48+G46-G40-G38-G34))</f>
        <v>75.20700000000001</v>
      </c>
      <c r="H82" s="116">
        <f t="shared" si="20"/>
        <v>112.066</v>
      </c>
      <c r="I82" s="72">
        <f t="shared" si="20"/>
        <v>84.68400000000001</v>
      </c>
      <c r="J82" s="1">
        <f t="shared" si="20"/>
        <v>0.3290000000000006</v>
      </c>
      <c r="K82" s="1">
        <f t="shared" si="20"/>
        <v>75.18100000000001</v>
      </c>
      <c r="L82" s="1">
        <f t="shared" si="20"/>
        <v>142</v>
      </c>
    </row>
    <row r="83" spans="1:12" ht="15" customHeight="1">
      <c r="A83" s="164" t="s">
        <v>50</v>
      </c>
      <c r="B83" s="164"/>
      <c r="C83" s="3"/>
      <c r="D83" s="3"/>
      <c r="E83" s="73" t="s">
        <v>58</v>
      </c>
      <c r="F83" s="2" t="s">
        <v>58</v>
      </c>
      <c r="G83" s="73">
        <f aca="true" t="shared" si="21" ref="G83:L83">IF((G44=0),"-",((G48+G46)/(G44+G45)))</f>
        <v>2.0302309603086517</v>
      </c>
      <c r="H83" s="117">
        <f t="shared" si="21"/>
        <v>2.0878871262627197</v>
      </c>
      <c r="I83" s="73">
        <f t="shared" si="21"/>
        <v>1.704527121411848</v>
      </c>
      <c r="J83" s="2">
        <f t="shared" si="21"/>
        <v>0.17058351484580994</v>
      </c>
      <c r="K83" s="2">
        <f t="shared" si="21"/>
        <v>0.8434420772303596</v>
      </c>
      <c r="L83" s="2">
        <f t="shared" si="21"/>
        <v>2.3225806451612905</v>
      </c>
    </row>
    <row r="84" spans="1:12" ht="15" customHeight="1">
      <c r="A84" s="165" t="s">
        <v>51</v>
      </c>
      <c r="B84" s="165"/>
      <c r="C84" s="25"/>
      <c r="D84" s="25"/>
      <c r="E84" s="74" t="s">
        <v>58</v>
      </c>
      <c r="F84" s="21" t="s">
        <v>58</v>
      </c>
      <c r="G84" s="74" t="s">
        <v>58</v>
      </c>
      <c r="H84" s="21" t="s">
        <v>58</v>
      </c>
      <c r="I84" s="74">
        <v>177</v>
      </c>
      <c r="J84" s="21">
        <v>166</v>
      </c>
      <c r="K84" s="21">
        <v>168</v>
      </c>
      <c r="L84" s="21">
        <v>175</v>
      </c>
    </row>
    <row r="85" spans="1:12" ht="15" customHeight="1">
      <c r="A85" s="137" t="s">
        <v>138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</row>
    <row r="86" spans="1:12" ht="15">
      <c r="A86" s="138"/>
      <c r="B86" s="138"/>
      <c r="C86" s="138"/>
      <c r="D86" s="138"/>
      <c r="E86" s="139"/>
      <c r="F86" s="139"/>
      <c r="G86" s="139"/>
      <c r="H86" s="139"/>
      <c r="I86" s="139"/>
      <c r="J86" s="139"/>
      <c r="K86" s="139"/>
      <c r="L86" s="8"/>
    </row>
    <row r="87" spans="1:12" ht="15">
      <c r="A87" s="138"/>
      <c r="B87" s="138"/>
      <c r="C87" s="138"/>
      <c r="D87" s="138"/>
      <c r="E87" s="139"/>
      <c r="F87" s="139"/>
      <c r="G87" s="139"/>
      <c r="H87" s="139"/>
      <c r="I87" s="139"/>
      <c r="J87" s="139"/>
      <c r="K87" s="139"/>
      <c r="L87" s="5"/>
    </row>
    <row r="88" spans="1:12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</sheetData>
  <sheetProtection/>
  <mergeCells count="21">
    <mergeCell ref="A1:L1"/>
    <mergeCell ref="A58:B58"/>
    <mergeCell ref="A59:B59"/>
    <mergeCell ref="A60:B60"/>
    <mergeCell ref="A61:B61"/>
    <mergeCell ref="A84:B84"/>
    <mergeCell ref="A78:B78"/>
    <mergeCell ref="A79:B79"/>
    <mergeCell ref="A81:B81"/>
    <mergeCell ref="A82:B82"/>
    <mergeCell ref="A64:B64"/>
    <mergeCell ref="A65:B65"/>
    <mergeCell ref="A66:B66"/>
    <mergeCell ref="A67:B67"/>
    <mergeCell ref="A68:B68"/>
    <mergeCell ref="A80:B80"/>
    <mergeCell ref="A83:B83"/>
    <mergeCell ref="A69:B69"/>
    <mergeCell ref="A71:B71"/>
    <mergeCell ref="A77:B77"/>
    <mergeCell ref="A62:B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</cols>
  <sheetData>
    <row r="1" spans="1:13" ht="18" customHeight="1">
      <c r="A1" s="167" t="s">
        <v>53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5" customHeight="1">
      <c r="A2" s="33" t="s">
        <v>0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7"/>
      <c r="M2" s="18"/>
    </row>
    <row r="3" spans="1:13" ht="12.75" customHeight="1">
      <c r="A3" s="59"/>
      <c r="B3" s="59"/>
      <c r="C3" s="64"/>
      <c r="D3" s="61"/>
      <c r="E3" s="62">
        <v>2011</v>
      </c>
      <c r="F3" s="62">
        <v>2010</v>
      </c>
      <c r="G3" s="62">
        <v>2011</v>
      </c>
      <c r="H3" s="62">
        <v>2010</v>
      </c>
      <c r="I3" s="62">
        <v>2010</v>
      </c>
      <c r="J3" s="62">
        <v>2009</v>
      </c>
      <c r="K3" s="62">
        <v>2009</v>
      </c>
      <c r="L3" s="62">
        <v>2008</v>
      </c>
      <c r="M3" s="62">
        <v>2007</v>
      </c>
    </row>
    <row r="4" spans="1:13" ht="12.75" customHeight="1">
      <c r="A4" s="63"/>
      <c r="B4" s="63"/>
      <c r="C4" s="64"/>
      <c r="D4" s="61"/>
      <c r="E4" s="62" t="s">
        <v>116</v>
      </c>
      <c r="F4" s="62" t="s">
        <v>116</v>
      </c>
      <c r="G4" s="62" t="s">
        <v>117</v>
      </c>
      <c r="H4" s="62" t="s">
        <v>117</v>
      </c>
      <c r="I4" s="62"/>
      <c r="J4" s="62"/>
      <c r="K4" s="62"/>
      <c r="L4" s="62"/>
      <c r="M4" s="62"/>
    </row>
    <row r="5" spans="1:13" s="19" customFormat="1" ht="12.75" customHeight="1">
      <c r="A5" s="60" t="s">
        <v>1</v>
      </c>
      <c r="B5" s="67"/>
      <c r="C5" s="64"/>
      <c r="D5" s="64" t="s">
        <v>60</v>
      </c>
      <c r="E5" s="66" t="s">
        <v>55</v>
      </c>
      <c r="F5" s="66" t="s">
        <v>62</v>
      </c>
      <c r="G5" s="66" t="s">
        <v>55</v>
      </c>
      <c r="H5" s="66" t="s">
        <v>128</v>
      </c>
      <c r="I5" s="66" t="s">
        <v>64</v>
      </c>
      <c r="J5" s="66" t="s">
        <v>62</v>
      </c>
      <c r="K5" s="66"/>
      <c r="L5" s="66"/>
      <c r="M5" s="66"/>
    </row>
    <row r="6" ht="1.5" customHeight="1"/>
    <row r="7" spans="1:13" ht="15" customHeight="1">
      <c r="A7" s="31" t="s">
        <v>2</v>
      </c>
      <c r="B7" s="9"/>
      <c r="C7" s="9"/>
      <c r="D7" s="9"/>
      <c r="E7" s="79">
        <v>408.476</v>
      </c>
      <c r="F7" s="55">
        <v>391.50699999999995</v>
      </c>
      <c r="G7" s="79">
        <v>1232.586</v>
      </c>
      <c r="H7" s="55">
        <v>1225.809</v>
      </c>
      <c r="I7" s="79">
        <v>1617.289</v>
      </c>
      <c r="J7" s="55">
        <v>1360.4160000000002</v>
      </c>
      <c r="K7" s="55">
        <v>1360</v>
      </c>
      <c r="L7" s="55">
        <v>1535.6390000000001</v>
      </c>
      <c r="M7" s="55">
        <v>1571</v>
      </c>
    </row>
    <row r="8" spans="1:13" ht="15" customHeight="1">
      <c r="A8" s="31" t="s">
        <v>3</v>
      </c>
      <c r="B8" s="3"/>
      <c r="C8" s="3"/>
      <c r="D8" s="3"/>
      <c r="E8" s="78">
        <v>-371.5770000000001</v>
      </c>
      <c r="F8" s="50">
        <v>-369.457</v>
      </c>
      <c r="G8" s="78">
        <v>-1132.496</v>
      </c>
      <c r="H8" s="50">
        <v>-1128.278</v>
      </c>
      <c r="I8" s="78">
        <v>-1505.2010000000002</v>
      </c>
      <c r="J8" s="50">
        <v>-1233.259</v>
      </c>
      <c r="K8" s="50">
        <v>-1233.26</v>
      </c>
      <c r="L8" s="50">
        <v>-1365.814</v>
      </c>
      <c r="M8" s="50">
        <v>-1376</v>
      </c>
    </row>
    <row r="9" spans="1:13" ht="15" customHeight="1">
      <c r="A9" s="31" t="s">
        <v>4</v>
      </c>
      <c r="B9" s="3"/>
      <c r="C9" s="3"/>
      <c r="D9" s="3"/>
      <c r="E9" s="78">
        <v>-8.526</v>
      </c>
      <c r="F9" s="50">
        <v>-4.568999999999999</v>
      </c>
      <c r="G9" s="78">
        <v>-8.565000000000001</v>
      </c>
      <c r="H9" s="50">
        <v>-8.942</v>
      </c>
      <c r="I9" s="78">
        <v>-8.218999999999998</v>
      </c>
      <c r="J9" s="50">
        <v>-5.359999999999999</v>
      </c>
      <c r="K9" s="50">
        <v>-5.36</v>
      </c>
      <c r="L9" s="50">
        <v>-3.444</v>
      </c>
      <c r="M9" s="50">
        <v>6</v>
      </c>
    </row>
    <row r="10" spans="1:13" ht="15" customHeight="1">
      <c r="A10" s="31" t="s">
        <v>5</v>
      </c>
      <c r="B10" s="3"/>
      <c r="C10" s="3"/>
      <c r="D10" s="3"/>
      <c r="E10" s="78"/>
      <c r="F10" s="50"/>
      <c r="G10" s="78"/>
      <c r="H10" s="50"/>
      <c r="I10" s="78"/>
      <c r="J10" s="50"/>
      <c r="K10" s="50"/>
      <c r="L10" s="50"/>
      <c r="M10" s="50"/>
    </row>
    <row r="11" spans="1:13" ht="15" customHeight="1">
      <c r="A11" s="32" t="s">
        <v>6</v>
      </c>
      <c r="B11" s="25"/>
      <c r="C11" s="25"/>
      <c r="D11" s="25"/>
      <c r="E11" s="77"/>
      <c r="F11" s="52"/>
      <c r="G11" s="77"/>
      <c r="H11" s="52"/>
      <c r="I11" s="77">
        <v>0.47300000000000003</v>
      </c>
      <c r="J11" s="52"/>
      <c r="K11" s="52"/>
      <c r="L11" s="52"/>
      <c r="M11" s="52"/>
    </row>
    <row r="12" spans="1:13" ht="15" customHeight="1">
      <c r="A12" s="13" t="s">
        <v>7</v>
      </c>
      <c r="B12" s="13"/>
      <c r="C12" s="13"/>
      <c r="D12" s="13"/>
      <c r="E12" s="79">
        <f aca="true" t="shared" si="0" ref="E12:J12">SUM(E7:E11)</f>
        <v>28.372999999999887</v>
      </c>
      <c r="F12" s="55">
        <f t="shared" si="0"/>
        <v>17.480999999999955</v>
      </c>
      <c r="G12" s="79">
        <f t="shared" si="0"/>
        <v>91.52499999999992</v>
      </c>
      <c r="H12" s="55">
        <f t="shared" si="0"/>
        <v>88.58899999999994</v>
      </c>
      <c r="I12" s="79">
        <f t="shared" si="0"/>
        <v>104.34199999999974</v>
      </c>
      <c r="J12" s="55">
        <f t="shared" si="0"/>
        <v>121.79700000000015</v>
      </c>
      <c r="K12" s="55">
        <v>121.38000000000001</v>
      </c>
      <c r="L12" s="55">
        <v>166.38100000000006</v>
      </c>
      <c r="M12" s="55">
        <v>201</v>
      </c>
    </row>
    <row r="13" spans="1:13" ht="15" customHeight="1">
      <c r="A13" s="32" t="s">
        <v>76</v>
      </c>
      <c r="B13" s="25"/>
      <c r="C13" s="25"/>
      <c r="D13" s="25"/>
      <c r="E13" s="77">
        <v>-9.427999999999999</v>
      </c>
      <c r="F13" s="52">
        <v>-9.010000000000002</v>
      </c>
      <c r="G13" s="77">
        <v>-26.475</v>
      </c>
      <c r="H13" s="52">
        <v>-29.362000000000002</v>
      </c>
      <c r="I13" s="77">
        <v>-37.925000000000004</v>
      </c>
      <c r="J13" s="52">
        <v>-35.581</v>
      </c>
      <c r="K13" s="52">
        <v>-35.58</v>
      </c>
      <c r="L13" s="52">
        <v>-36.123000000000005</v>
      </c>
      <c r="M13" s="52">
        <v>-40</v>
      </c>
    </row>
    <row r="14" spans="1:13" ht="15" customHeight="1">
      <c r="A14" s="13" t="s">
        <v>8</v>
      </c>
      <c r="B14" s="13"/>
      <c r="C14" s="13"/>
      <c r="D14" s="13"/>
      <c r="E14" s="79">
        <f aca="true" t="shared" si="1" ref="E14:J14">SUM(E12:E13)</f>
        <v>18.944999999999887</v>
      </c>
      <c r="F14" s="55">
        <f t="shared" si="1"/>
        <v>8.470999999999954</v>
      </c>
      <c r="G14" s="79">
        <f t="shared" si="1"/>
        <v>65.04999999999993</v>
      </c>
      <c r="H14" s="55">
        <f t="shared" si="1"/>
        <v>59.22699999999994</v>
      </c>
      <c r="I14" s="79">
        <f t="shared" si="1"/>
        <v>66.41699999999975</v>
      </c>
      <c r="J14" s="55">
        <f t="shared" si="1"/>
        <v>86.21600000000015</v>
      </c>
      <c r="K14" s="55">
        <v>85.80000000000001</v>
      </c>
      <c r="L14" s="55">
        <v>130.25800000000004</v>
      </c>
      <c r="M14" s="55">
        <v>161</v>
      </c>
    </row>
    <row r="15" spans="1:13" ht="15" customHeight="1">
      <c r="A15" s="31" t="s">
        <v>9</v>
      </c>
      <c r="B15" s="4"/>
      <c r="C15" s="4"/>
      <c r="D15" s="4"/>
      <c r="E15" s="78">
        <v>-0.41900000000000015</v>
      </c>
      <c r="F15" s="50">
        <v>-0.384</v>
      </c>
      <c r="G15" s="78">
        <v>-1.246</v>
      </c>
      <c r="H15" s="50">
        <v>-1.296</v>
      </c>
      <c r="I15" s="78">
        <v>-1.643</v>
      </c>
      <c r="J15" s="50"/>
      <c r="K15" s="50"/>
      <c r="L15" s="50"/>
      <c r="M15" s="50"/>
    </row>
    <row r="16" spans="1:13" ht="15" customHeight="1">
      <c r="A16" s="32" t="s">
        <v>10</v>
      </c>
      <c r="B16" s="25"/>
      <c r="C16" s="25"/>
      <c r="D16" s="25"/>
      <c r="E16" s="77"/>
      <c r="F16" s="52"/>
      <c r="G16" s="77"/>
      <c r="H16" s="52"/>
      <c r="I16" s="77"/>
      <c r="J16" s="52"/>
      <c r="K16" s="52"/>
      <c r="L16" s="52"/>
      <c r="M16" s="52"/>
    </row>
    <row r="17" spans="1:13" ht="15" customHeight="1">
      <c r="A17" s="13" t="s">
        <v>11</v>
      </c>
      <c r="B17" s="13"/>
      <c r="C17" s="13"/>
      <c r="D17" s="13"/>
      <c r="E17" s="79">
        <f aca="true" t="shared" si="2" ref="E17:J17">SUM(E14:E16)</f>
        <v>18.525999999999886</v>
      </c>
      <c r="F17" s="55">
        <f t="shared" si="2"/>
        <v>8.086999999999954</v>
      </c>
      <c r="G17" s="79">
        <f t="shared" si="2"/>
        <v>63.803999999999924</v>
      </c>
      <c r="H17" s="55">
        <f t="shared" si="2"/>
        <v>57.93099999999994</v>
      </c>
      <c r="I17" s="79">
        <f t="shared" si="2"/>
        <v>64.77399999999975</v>
      </c>
      <c r="J17" s="55">
        <f t="shared" si="2"/>
        <v>86.21600000000015</v>
      </c>
      <c r="K17" s="55">
        <v>85.80000000000001</v>
      </c>
      <c r="L17" s="55">
        <v>130.25800000000004</v>
      </c>
      <c r="M17" s="55">
        <v>161</v>
      </c>
    </row>
    <row r="18" spans="1:13" ht="15" customHeight="1">
      <c r="A18" s="31" t="s">
        <v>12</v>
      </c>
      <c r="B18" s="3"/>
      <c r="C18" s="3"/>
      <c r="D18" s="3"/>
      <c r="E18" s="78">
        <v>0.006999999999999895</v>
      </c>
      <c r="F18" s="50">
        <v>1.0230000000000006</v>
      </c>
      <c r="G18" s="78">
        <v>1.897</v>
      </c>
      <c r="H18" s="50">
        <v>4.684</v>
      </c>
      <c r="I18" s="78">
        <v>7.934000000000001</v>
      </c>
      <c r="J18" s="50"/>
      <c r="K18" s="50"/>
      <c r="L18" s="50">
        <v>12.794</v>
      </c>
      <c r="M18" s="50">
        <v>4</v>
      </c>
    </row>
    <row r="19" spans="1:13" ht="15" customHeight="1">
      <c r="A19" s="32" t="s">
        <v>13</v>
      </c>
      <c r="B19" s="25"/>
      <c r="C19" s="25"/>
      <c r="D19" s="25"/>
      <c r="E19" s="77">
        <v>-10.768999999999998</v>
      </c>
      <c r="F19" s="52">
        <v>-10.219</v>
      </c>
      <c r="G19" s="77">
        <v>-30.29</v>
      </c>
      <c r="H19" s="52">
        <v>-26.250000000000004</v>
      </c>
      <c r="I19" s="77">
        <v>-43.998000000000005</v>
      </c>
      <c r="J19" s="52">
        <v>-25.533</v>
      </c>
      <c r="K19" s="52">
        <v>-2.07</v>
      </c>
      <c r="L19" s="52">
        <v>-6.8950000000000005</v>
      </c>
      <c r="M19" s="52">
        <v>-10</v>
      </c>
    </row>
    <row r="20" spans="1:13" ht="15" customHeight="1">
      <c r="A20" s="13" t="s">
        <v>14</v>
      </c>
      <c r="B20" s="13"/>
      <c r="C20" s="13"/>
      <c r="D20" s="13"/>
      <c r="E20" s="79">
        <f aca="true" t="shared" si="3" ref="E20:J20">SUM(E17:E19)</f>
        <v>7.763999999999889</v>
      </c>
      <c r="F20" s="55">
        <f t="shared" si="3"/>
        <v>-1.1090000000000462</v>
      </c>
      <c r="G20" s="79">
        <f t="shared" si="3"/>
        <v>35.41099999999992</v>
      </c>
      <c r="H20" s="55">
        <f t="shared" si="3"/>
        <v>36.36499999999994</v>
      </c>
      <c r="I20" s="79">
        <f t="shared" si="3"/>
        <v>28.709999999999738</v>
      </c>
      <c r="J20" s="55">
        <f t="shared" si="3"/>
        <v>60.68300000000015</v>
      </c>
      <c r="K20" s="55">
        <v>83.73000000000002</v>
      </c>
      <c r="L20" s="55">
        <v>136.15700000000004</v>
      </c>
      <c r="M20" s="55">
        <v>155</v>
      </c>
    </row>
    <row r="21" spans="1:13" ht="15" customHeight="1">
      <c r="A21" s="31" t="s">
        <v>15</v>
      </c>
      <c r="B21" s="3"/>
      <c r="C21" s="3"/>
      <c r="D21" s="3"/>
      <c r="E21" s="78">
        <v>-1.6899999999999995</v>
      </c>
      <c r="F21" s="50">
        <v>0.9549999999999987</v>
      </c>
      <c r="G21" s="78">
        <v>-9.849000000000002</v>
      </c>
      <c r="H21" s="50">
        <v>-13.779000000000002</v>
      </c>
      <c r="I21" s="78">
        <v>-10.537</v>
      </c>
      <c r="J21" s="50">
        <v>-25.935000000000002</v>
      </c>
      <c r="K21" s="50">
        <v>-25.94</v>
      </c>
      <c r="L21" s="50">
        <v>-39.84</v>
      </c>
      <c r="M21" s="50">
        <v>-47</v>
      </c>
    </row>
    <row r="22" spans="1:13" ht="15" customHeight="1">
      <c r="A22" s="32" t="s">
        <v>16</v>
      </c>
      <c r="B22" s="27"/>
      <c r="C22" s="27"/>
      <c r="D22" s="27"/>
      <c r="E22" s="77"/>
      <c r="F22" s="52"/>
      <c r="G22" s="77"/>
      <c r="H22" s="52"/>
      <c r="I22" s="77"/>
      <c r="J22" s="52"/>
      <c r="K22" s="52"/>
      <c r="L22" s="52"/>
      <c r="M22" s="52"/>
    </row>
    <row r="23" spans="1:13" ht="15" customHeight="1">
      <c r="A23" s="35" t="s">
        <v>94</v>
      </c>
      <c r="B23" s="14"/>
      <c r="C23" s="14"/>
      <c r="D23" s="14"/>
      <c r="E23" s="79">
        <f aca="true" t="shared" si="4" ref="E23:J23">SUM(E20:E22)</f>
        <v>6.07399999999989</v>
      </c>
      <c r="F23" s="55">
        <f t="shared" si="4"/>
        <v>-0.15400000000004743</v>
      </c>
      <c r="G23" s="79">
        <f t="shared" si="4"/>
        <v>25.56199999999992</v>
      </c>
      <c r="H23" s="55">
        <f t="shared" si="4"/>
        <v>22.585999999999935</v>
      </c>
      <c r="I23" s="79">
        <f t="shared" si="4"/>
        <v>18.17299999999974</v>
      </c>
      <c r="J23" s="55">
        <f t="shared" si="4"/>
        <v>34.74800000000015</v>
      </c>
      <c r="K23" s="55">
        <v>57.79000000000002</v>
      </c>
      <c r="L23" s="55">
        <v>96.31700000000004</v>
      </c>
      <c r="M23" s="55">
        <v>108</v>
      </c>
    </row>
    <row r="24" spans="1:13" ht="15" customHeight="1">
      <c r="A24" s="31" t="s">
        <v>85</v>
      </c>
      <c r="B24" s="3"/>
      <c r="C24" s="3"/>
      <c r="D24" s="3"/>
      <c r="E24" s="76">
        <f aca="true" t="shared" si="5" ref="E24:J24">E23-E25</f>
        <v>6.07399999999989</v>
      </c>
      <c r="F24" s="53">
        <f t="shared" si="5"/>
        <v>-0.15400000000004743</v>
      </c>
      <c r="G24" s="76">
        <f t="shared" si="5"/>
        <v>25.56199999999992</v>
      </c>
      <c r="H24" s="53">
        <f t="shared" si="5"/>
        <v>22.585999999999935</v>
      </c>
      <c r="I24" s="76">
        <f t="shared" si="5"/>
        <v>18.17299999999974</v>
      </c>
      <c r="J24" s="53">
        <f t="shared" si="5"/>
        <v>34.74800000000015</v>
      </c>
      <c r="K24" s="53">
        <v>57.79000000000002</v>
      </c>
      <c r="L24" s="53">
        <v>96.31700000000004</v>
      </c>
      <c r="M24" s="53">
        <v>108</v>
      </c>
    </row>
    <row r="25" spans="1:13" ht="15" customHeight="1">
      <c r="A25" s="31" t="s">
        <v>92</v>
      </c>
      <c r="B25" s="3"/>
      <c r="C25" s="3"/>
      <c r="D25" s="3"/>
      <c r="E25" s="78"/>
      <c r="F25" s="50"/>
      <c r="G25" s="78"/>
      <c r="H25" s="50"/>
      <c r="I25" s="78"/>
      <c r="J25" s="50"/>
      <c r="K25" s="50"/>
      <c r="L25" s="50"/>
      <c r="M25" s="50"/>
    </row>
    <row r="26" spans="1:13" ht="15">
      <c r="A26" s="3"/>
      <c r="B26" s="3"/>
      <c r="C26" s="3"/>
      <c r="D26" s="3"/>
      <c r="E26" s="50"/>
      <c r="F26" s="50"/>
      <c r="G26" s="50"/>
      <c r="H26" s="50"/>
      <c r="I26" s="50"/>
      <c r="J26" s="50"/>
      <c r="K26" s="50"/>
      <c r="L26" s="50"/>
      <c r="M26" s="50"/>
    </row>
    <row r="27" spans="1:13" ht="12.75" customHeight="1">
      <c r="A27" s="59"/>
      <c r="B27" s="59"/>
      <c r="C27" s="64"/>
      <c r="D27" s="61"/>
      <c r="E27" s="62">
        <f>E$3</f>
        <v>2011</v>
      </c>
      <c r="F27" s="62">
        <f aca="true" t="shared" si="6" ref="F27:M27">F$3</f>
        <v>2010</v>
      </c>
      <c r="G27" s="62">
        <f t="shared" si="6"/>
        <v>2011</v>
      </c>
      <c r="H27" s="62">
        <f t="shared" si="6"/>
        <v>2010</v>
      </c>
      <c r="I27" s="62">
        <f t="shared" si="6"/>
        <v>2010</v>
      </c>
      <c r="J27" s="62">
        <f t="shared" si="6"/>
        <v>2009</v>
      </c>
      <c r="K27" s="62">
        <f t="shared" si="6"/>
        <v>2009</v>
      </c>
      <c r="L27" s="62">
        <f t="shared" si="6"/>
        <v>2008</v>
      </c>
      <c r="M27" s="62">
        <f t="shared" si="6"/>
        <v>2007</v>
      </c>
    </row>
    <row r="28" spans="1:13" ht="12.75" customHeight="1">
      <c r="A28" s="63"/>
      <c r="B28" s="63"/>
      <c r="C28" s="64"/>
      <c r="D28" s="61"/>
      <c r="E28" s="82" t="str">
        <f>E$4</f>
        <v>Q3</v>
      </c>
      <c r="F28" s="82" t="str">
        <f>F$4</f>
        <v>Q3</v>
      </c>
      <c r="G28" s="82" t="str">
        <f>IF(G$4="","",G$4)</f>
        <v>Q1-3</v>
      </c>
      <c r="H28" s="82" t="str">
        <f>H$4</f>
        <v>Q1-3</v>
      </c>
      <c r="I28" s="82"/>
      <c r="J28" s="82"/>
      <c r="K28" s="82"/>
      <c r="L28" s="82"/>
      <c r="M28" s="82"/>
    </row>
    <row r="29" spans="1:13" s="20" customFormat="1" ht="15" customHeight="1">
      <c r="A29" s="60" t="s">
        <v>83</v>
      </c>
      <c r="B29" s="69"/>
      <c r="C29" s="64"/>
      <c r="D29" s="64"/>
      <c r="E29" s="83"/>
      <c r="F29" s="83"/>
      <c r="G29" s="83"/>
      <c r="H29" s="83"/>
      <c r="I29" s="83"/>
      <c r="J29" s="83"/>
      <c r="K29" s="83">
        <f>IF(K$5=0,"",K$5)</f>
      </c>
      <c r="L29" s="83">
        <f>IF(L$5=0,"",L$5)</f>
      </c>
      <c r="M29" s="83">
        <f>IF(M$5=0,"",M$5)</f>
      </c>
    </row>
    <row r="30" spans="5:13" ht="1.5" customHeight="1"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5" customHeight="1">
      <c r="A31" s="31" t="s">
        <v>17</v>
      </c>
      <c r="B31" s="10"/>
      <c r="C31" s="10"/>
      <c r="D31" s="10"/>
      <c r="E31" s="78"/>
      <c r="F31" s="50"/>
      <c r="G31" s="78">
        <v>1171.612</v>
      </c>
      <c r="H31" s="50"/>
      <c r="I31" s="78">
        <v>1180.343</v>
      </c>
      <c r="J31" s="50"/>
      <c r="K31" s="50">
        <v>230.8</v>
      </c>
      <c r="L31" s="50">
        <v>33</v>
      </c>
      <c r="M31" s="50">
        <v>23</v>
      </c>
    </row>
    <row r="32" spans="1:13" ht="15" customHeight="1">
      <c r="A32" s="31" t="s">
        <v>18</v>
      </c>
      <c r="B32" s="9"/>
      <c r="C32" s="9"/>
      <c r="D32" s="9"/>
      <c r="E32" s="78"/>
      <c r="F32" s="50"/>
      <c r="G32" s="78">
        <v>4.554</v>
      </c>
      <c r="H32" s="50"/>
      <c r="I32" s="78">
        <v>7.135</v>
      </c>
      <c r="J32" s="50"/>
      <c r="K32" s="50">
        <v>12.81</v>
      </c>
      <c r="L32" s="50">
        <v>9</v>
      </c>
      <c r="M32" s="50">
        <v>12</v>
      </c>
    </row>
    <row r="33" spans="1:13" ht="15" customHeight="1">
      <c r="A33" s="31" t="s">
        <v>86</v>
      </c>
      <c r="B33" s="9"/>
      <c r="C33" s="9"/>
      <c r="D33" s="9"/>
      <c r="E33" s="78"/>
      <c r="F33" s="50"/>
      <c r="G33" s="78">
        <v>233.59599999999998</v>
      </c>
      <c r="H33" s="50"/>
      <c r="I33" s="78">
        <v>213.62599999999998</v>
      </c>
      <c r="J33" s="50"/>
      <c r="K33" s="50">
        <v>223.47</v>
      </c>
      <c r="L33" s="50">
        <v>138</v>
      </c>
      <c r="M33" s="50">
        <v>138</v>
      </c>
    </row>
    <row r="34" spans="1:13" ht="15" customHeight="1">
      <c r="A34" s="31" t="s">
        <v>19</v>
      </c>
      <c r="B34" s="9"/>
      <c r="C34" s="9"/>
      <c r="D34" s="9"/>
      <c r="E34" s="78"/>
      <c r="F34" s="50"/>
      <c r="G34" s="78">
        <v>4.34</v>
      </c>
      <c r="H34" s="50"/>
      <c r="I34" s="78">
        <v>13.124</v>
      </c>
      <c r="J34" s="50"/>
      <c r="K34" s="50"/>
      <c r="L34" s="50"/>
      <c r="M34" s="50"/>
    </row>
    <row r="35" spans="1:13" ht="15" customHeight="1">
      <c r="A35" s="32" t="s">
        <v>20</v>
      </c>
      <c r="B35" s="25"/>
      <c r="C35" s="25"/>
      <c r="D35" s="25"/>
      <c r="E35" s="77"/>
      <c r="F35" s="52"/>
      <c r="G35" s="77">
        <v>12.424</v>
      </c>
      <c r="H35" s="52"/>
      <c r="I35" s="77">
        <v>23.839000000000002</v>
      </c>
      <c r="J35" s="52"/>
      <c r="K35" s="52">
        <v>21.18</v>
      </c>
      <c r="L35" s="52">
        <v>22</v>
      </c>
      <c r="M35" s="52">
        <v>22</v>
      </c>
    </row>
    <row r="36" spans="1:13" ht="15" customHeight="1">
      <c r="A36" s="33" t="s">
        <v>21</v>
      </c>
      <c r="B36" s="13"/>
      <c r="C36" s="13"/>
      <c r="D36" s="13"/>
      <c r="E36" s="106">
        <v>0</v>
      </c>
      <c r="F36" s="107">
        <v>0</v>
      </c>
      <c r="G36" s="79">
        <f>SUM(G31:G35)</f>
        <v>1426.526</v>
      </c>
      <c r="H36" s="144">
        <v>0</v>
      </c>
      <c r="I36" s="106">
        <v>1438.067</v>
      </c>
      <c r="J36" s="55" t="s">
        <v>78</v>
      </c>
      <c r="K36" s="55">
        <v>488.26000000000005</v>
      </c>
      <c r="L36" s="55">
        <v>202</v>
      </c>
      <c r="M36" s="55">
        <v>195</v>
      </c>
    </row>
    <row r="37" spans="1:13" ht="15" customHeight="1">
      <c r="A37" s="31" t="s">
        <v>22</v>
      </c>
      <c r="B37" s="3"/>
      <c r="C37" s="3"/>
      <c r="D37" s="3"/>
      <c r="E37" s="78"/>
      <c r="F37" s="50"/>
      <c r="G37" s="78">
        <v>180.721</v>
      </c>
      <c r="H37" s="134"/>
      <c r="I37" s="78">
        <v>194.93599999999998</v>
      </c>
      <c r="J37" s="50"/>
      <c r="K37" s="50">
        <v>179.72</v>
      </c>
      <c r="L37" s="50">
        <v>187</v>
      </c>
      <c r="M37" s="50">
        <v>154</v>
      </c>
    </row>
    <row r="38" spans="1:13" ht="15" customHeight="1">
      <c r="A38" s="31" t="s">
        <v>23</v>
      </c>
      <c r="B38" s="3"/>
      <c r="C38" s="3"/>
      <c r="D38" s="3"/>
      <c r="E38" s="78"/>
      <c r="F38" s="50"/>
      <c r="G38" s="78"/>
      <c r="H38" s="134"/>
      <c r="I38" s="78"/>
      <c r="J38" s="50"/>
      <c r="K38" s="50"/>
      <c r="L38" s="50"/>
      <c r="M38" s="50"/>
    </row>
    <row r="39" spans="1:13" ht="15" customHeight="1">
      <c r="A39" s="31" t="s">
        <v>24</v>
      </c>
      <c r="B39" s="3"/>
      <c r="C39" s="3"/>
      <c r="D39" s="3"/>
      <c r="E39" s="78"/>
      <c r="F39" s="50"/>
      <c r="G39" s="78">
        <v>402.414</v>
      </c>
      <c r="H39" s="134"/>
      <c r="I39" s="78">
        <v>381.41100000000006</v>
      </c>
      <c r="J39" s="50"/>
      <c r="K39" s="50">
        <v>360.31</v>
      </c>
      <c r="L39" s="50">
        <v>336</v>
      </c>
      <c r="M39" s="50">
        <v>365</v>
      </c>
    </row>
    <row r="40" spans="1:13" ht="15" customHeight="1">
      <c r="A40" s="31" t="s">
        <v>25</v>
      </c>
      <c r="B40" s="3"/>
      <c r="C40" s="3"/>
      <c r="D40" s="3"/>
      <c r="E40" s="78"/>
      <c r="F40" s="50"/>
      <c r="G40" s="78">
        <v>153.67100000000002</v>
      </c>
      <c r="H40" s="134"/>
      <c r="I40" s="78">
        <v>206.309</v>
      </c>
      <c r="J40" s="50"/>
      <c r="K40" s="50">
        <v>213.43</v>
      </c>
      <c r="L40" s="50">
        <v>221</v>
      </c>
      <c r="M40" s="50">
        <v>178</v>
      </c>
    </row>
    <row r="41" spans="1:13" ht="15" customHeight="1">
      <c r="A41" s="32" t="s">
        <v>26</v>
      </c>
      <c r="B41" s="25"/>
      <c r="C41" s="25"/>
      <c r="D41" s="25"/>
      <c r="E41" s="77"/>
      <c r="F41" s="52"/>
      <c r="G41" s="77"/>
      <c r="H41" s="135"/>
      <c r="I41" s="77"/>
      <c r="J41" s="52"/>
      <c r="K41" s="52"/>
      <c r="L41" s="52"/>
      <c r="M41" s="52"/>
    </row>
    <row r="42" spans="1:13" ht="15" customHeight="1">
      <c r="A42" s="34" t="s">
        <v>27</v>
      </c>
      <c r="B42" s="22"/>
      <c r="C42" s="22"/>
      <c r="D42" s="22"/>
      <c r="E42" s="108">
        <v>0</v>
      </c>
      <c r="F42" s="109">
        <v>0</v>
      </c>
      <c r="G42" s="85">
        <f>SUM(G37:G41)</f>
        <v>736.806</v>
      </c>
      <c r="H42" s="145">
        <v>0</v>
      </c>
      <c r="I42" s="108">
        <v>782.656</v>
      </c>
      <c r="J42" s="86" t="s">
        <v>78</v>
      </c>
      <c r="K42" s="86">
        <v>753.46</v>
      </c>
      <c r="L42" s="86">
        <v>744</v>
      </c>
      <c r="M42" s="86">
        <v>697</v>
      </c>
    </row>
    <row r="43" spans="1:13" ht="15" customHeight="1">
      <c r="A43" s="33" t="s">
        <v>59</v>
      </c>
      <c r="B43" s="12"/>
      <c r="C43" s="12"/>
      <c r="D43" s="12"/>
      <c r="E43" s="106">
        <v>0</v>
      </c>
      <c r="F43" s="107">
        <v>0</v>
      </c>
      <c r="G43" s="79">
        <f>G36+G42</f>
        <v>2163.3320000000003</v>
      </c>
      <c r="H43" s="144">
        <v>0</v>
      </c>
      <c r="I43" s="106">
        <v>2220.723</v>
      </c>
      <c r="J43" s="55" t="s">
        <v>78</v>
      </c>
      <c r="K43" s="55">
        <v>1241.72</v>
      </c>
      <c r="L43" s="55">
        <v>946</v>
      </c>
      <c r="M43" s="55">
        <v>892</v>
      </c>
    </row>
    <row r="44" spans="1:13" ht="15" customHeight="1">
      <c r="A44" s="31" t="s">
        <v>87</v>
      </c>
      <c r="B44" s="3"/>
      <c r="C44" s="3"/>
      <c r="D44" s="3"/>
      <c r="E44" s="78"/>
      <c r="F44" s="50"/>
      <c r="G44" s="78">
        <v>1131.6899999999998</v>
      </c>
      <c r="H44" s="134"/>
      <c r="I44" s="78">
        <v>1120.1029999999998</v>
      </c>
      <c r="J44" s="50"/>
      <c r="K44" s="50">
        <v>551.11</v>
      </c>
      <c r="L44" s="50">
        <v>538</v>
      </c>
      <c r="M44" s="50">
        <v>472</v>
      </c>
    </row>
    <row r="45" spans="1:13" ht="15" customHeight="1">
      <c r="A45" s="31" t="s">
        <v>93</v>
      </c>
      <c r="B45" s="3"/>
      <c r="C45" s="3"/>
      <c r="D45" s="3"/>
      <c r="E45" s="78"/>
      <c r="F45" s="50"/>
      <c r="G45" s="78"/>
      <c r="H45" s="134"/>
      <c r="I45" s="78">
        <v>2.8850000000000002</v>
      </c>
      <c r="J45" s="50"/>
      <c r="K45" s="50"/>
      <c r="L45" s="50">
        <v>4</v>
      </c>
      <c r="M45" s="50">
        <v>3</v>
      </c>
    </row>
    <row r="46" spans="1:13" ht="15" customHeight="1">
      <c r="A46" s="31" t="s">
        <v>28</v>
      </c>
      <c r="B46" s="3"/>
      <c r="C46" s="3"/>
      <c r="D46" s="3"/>
      <c r="E46" s="78"/>
      <c r="F46" s="50"/>
      <c r="G46" s="78">
        <v>4.716</v>
      </c>
      <c r="H46" s="134"/>
      <c r="I46" s="78">
        <v>4.444</v>
      </c>
      <c r="J46" s="50"/>
      <c r="K46" s="50">
        <v>5.12</v>
      </c>
      <c r="L46" s="50">
        <v>3</v>
      </c>
      <c r="M46" s="50">
        <v>4</v>
      </c>
    </row>
    <row r="47" spans="1:13" ht="15" customHeight="1">
      <c r="A47" s="31" t="s">
        <v>29</v>
      </c>
      <c r="B47" s="3"/>
      <c r="C47" s="3"/>
      <c r="D47" s="3"/>
      <c r="E47" s="78"/>
      <c r="F47" s="50"/>
      <c r="G47" s="78">
        <v>22.979</v>
      </c>
      <c r="H47" s="134"/>
      <c r="I47" s="78">
        <v>23.872</v>
      </c>
      <c r="J47" s="50"/>
      <c r="K47" s="50">
        <v>23.96</v>
      </c>
      <c r="L47" s="50">
        <v>23</v>
      </c>
      <c r="M47" s="50">
        <v>23</v>
      </c>
    </row>
    <row r="48" spans="1:13" ht="15" customHeight="1">
      <c r="A48" s="31" t="s">
        <v>30</v>
      </c>
      <c r="B48" s="3"/>
      <c r="C48" s="3"/>
      <c r="D48" s="3"/>
      <c r="E48" s="78"/>
      <c r="F48" s="50"/>
      <c r="G48" s="78">
        <v>670.436</v>
      </c>
      <c r="H48" s="134"/>
      <c r="I48" s="78">
        <v>705.3249999999999</v>
      </c>
      <c r="J48" s="50"/>
      <c r="K48" s="50">
        <v>352.16</v>
      </c>
      <c r="L48" s="50">
        <v>100</v>
      </c>
      <c r="M48" s="50">
        <v>128</v>
      </c>
    </row>
    <row r="49" spans="1:13" ht="15" customHeight="1">
      <c r="A49" s="31" t="s">
        <v>31</v>
      </c>
      <c r="B49" s="3"/>
      <c r="C49" s="3"/>
      <c r="D49" s="3"/>
      <c r="E49" s="78"/>
      <c r="F49" s="50"/>
      <c r="G49" s="78">
        <v>333.511</v>
      </c>
      <c r="H49" s="134"/>
      <c r="I49" s="78">
        <v>364.094</v>
      </c>
      <c r="J49" s="50"/>
      <c r="K49" s="50">
        <v>309.36</v>
      </c>
      <c r="L49" s="50">
        <v>278</v>
      </c>
      <c r="M49" s="50">
        <v>262</v>
      </c>
    </row>
    <row r="50" spans="1:13" ht="15" customHeight="1">
      <c r="A50" s="31" t="s">
        <v>32</v>
      </c>
      <c r="B50" s="3"/>
      <c r="C50" s="3"/>
      <c r="D50" s="3"/>
      <c r="E50" s="78"/>
      <c r="F50" s="50"/>
      <c r="G50" s="78"/>
      <c r="H50" s="134"/>
      <c r="I50" s="78"/>
      <c r="J50" s="50"/>
      <c r="K50" s="50"/>
      <c r="L50" s="50"/>
      <c r="M50" s="50"/>
    </row>
    <row r="51" spans="1:13" ht="15" customHeight="1">
      <c r="A51" s="32" t="s">
        <v>88</v>
      </c>
      <c r="B51" s="25"/>
      <c r="C51" s="25"/>
      <c r="D51" s="25"/>
      <c r="E51" s="77"/>
      <c r="F51" s="52"/>
      <c r="G51" s="77"/>
      <c r="H51" s="135"/>
      <c r="I51" s="77"/>
      <c r="J51" s="52"/>
      <c r="K51" s="52"/>
      <c r="L51" s="52"/>
      <c r="M51" s="52"/>
    </row>
    <row r="52" spans="1:13" ht="15" customHeight="1">
      <c r="A52" s="33" t="s">
        <v>79</v>
      </c>
      <c r="B52" s="12"/>
      <c r="C52" s="12"/>
      <c r="D52" s="12"/>
      <c r="E52" s="106">
        <v>0</v>
      </c>
      <c r="F52" s="107">
        <v>0</v>
      </c>
      <c r="G52" s="79">
        <f>SUM(G44:G51)</f>
        <v>2163.332</v>
      </c>
      <c r="H52" s="144">
        <v>0</v>
      </c>
      <c r="I52" s="106">
        <v>2220.723</v>
      </c>
      <c r="J52" s="55" t="s">
        <v>78</v>
      </c>
      <c r="K52" s="55">
        <v>1241.71</v>
      </c>
      <c r="L52" s="55">
        <v>946</v>
      </c>
      <c r="M52" s="55">
        <v>892</v>
      </c>
    </row>
    <row r="53" spans="1:13" ht="15" customHeight="1">
      <c r="A53" s="12"/>
      <c r="B53" s="12"/>
      <c r="C53" s="12"/>
      <c r="D53" s="12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 customHeight="1">
      <c r="A54" s="70"/>
      <c r="B54" s="59"/>
      <c r="C54" s="61"/>
      <c r="D54" s="61"/>
      <c r="E54" s="62">
        <f>E$3</f>
        <v>2011</v>
      </c>
      <c r="F54" s="62">
        <f>F$3</f>
        <v>2010</v>
      </c>
      <c r="G54" s="62">
        <f aca="true" t="shared" si="7" ref="G54:M54">G$3</f>
        <v>2011</v>
      </c>
      <c r="H54" s="62">
        <f t="shared" si="7"/>
        <v>2010</v>
      </c>
      <c r="I54" s="62">
        <f t="shared" si="7"/>
        <v>2010</v>
      </c>
      <c r="J54" s="62">
        <f t="shared" si="7"/>
        <v>2009</v>
      </c>
      <c r="K54" s="62">
        <f t="shared" si="7"/>
        <v>2009</v>
      </c>
      <c r="L54" s="62">
        <f t="shared" si="7"/>
        <v>2008</v>
      </c>
      <c r="M54" s="62">
        <f t="shared" si="7"/>
        <v>2007</v>
      </c>
    </row>
    <row r="55" spans="1:13" ht="12.75" customHeight="1">
      <c r="A55" s="63"/>
      <c r="B55" s="63"/>
      <c r="C55" s="61"/>
      <c r="D55" s="61"/>
      <c r="E55" s="82" t="str">
        <f>E$4</f>
        <v>Q3</v>
      </c>
      <c r="F55" s="82" t="str">
        <f>F$4</f>
        <v>Q3</v>
      </c>
      <c r="G55" s="82" t="str">
        <f>IF(G$4="","",G$4)</f>
        <v>Q1-3</v>
      </c>
      <c r="H55" s="82" t="str">
        <f>H$4</f>
        <v>Q1-3</v>
      </c>
      <c r="I55" s="82"/>
      <c r="J55" s="82"/>
      <c r="K55" s="82"/>
      <c r="L55" s="82"/>
      <c r="M55" s="82"/>
    </row>
    <row r="56" spans="1:13" s="20" customFormat="1" ht="15" customHeight="1">
      <c r="A56" s="70" t="s">
        <v>84</v>
      </c>
      <c r="B56" s="69"/>
      <c r="C56" s="64"/>
      <c r="D56" s="64"/>
      <c r="E56" s="83"/>
      <c r="F56" s="83"/>
      <c r="G56" s="83"/>
      <c r="H56" s="83"/>
      <c r="I56" s="83"/>
      <c r="J56" s="83"/>
      <c r="K56" s="83">
        <f>IF(K$5=0,"",K$5)</f>
      </c>
      <c r="L56" s="83">
        <f>IF(L$5=0,"",L$5)</f>
      </c>
      <c r="M56" s="83">
        <f>IF(M$5=0,"",M$5)</f>
      </c>
    </row>
    <row r="57" spans="5:13" ht="1.5" customHeight="1"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24.75" customHeight="1">
      <c r="A58" s="164" t="s">
        <v>33</v>
      </c>
      <c r="B58" s="164"/>
      <c r="C58" s="11"/>
      <c r="D58" s="11"/>
      <c r="E58" s="76">
        <v>18.325999999999997</v>
      </c>
      <c r="F58" s="53"/>
      <c r="G58" s="76">
        <v>45.699</v>
      </c>
      <c r="H58" s="53"/>
      <c r="I58" s="76"/>
      <c r="J58" s="53"/>
      <c r="K58" s="53">
        <v>89.62</v>
      </c>
      <c r="L58" s="53">
        <v>147.00000000000003</v>
      </c>
      <c r="M58" s="53">
        <v>148</v>
      </c>
    </row>
    <row r="59" spans="1:13" ht="15" customHeight="1">
      <c r="A59" s="165" t="s">
        <v>34</v>
      </c>
      <c r="B59" s="165"/>
      <c r="C59" s="26"/>
      <c r="D59" s="26"/>
      <c r="E59" s="77">
        <v>13.427000000000003</v>
      </c>
      <c r="F59" s="52"/>
      <c r="G59" s="77">
        <v>-27.922000000000004</v>
      </c>
      <c r="H59" s="52"/>
      <c r="I59" s="77"/>
      <c r="J59" s="52"/>
      <c r="K59" s="52">
        <v>36.31</v>
      </c>
      <c r="L59" s="52">
        <v>8</v>
      </c>
      <c r="M59" s="52">
        <v>-10</v>
      </c>
    </row>
    <row r="60" spans="1:13" ht="16.5" customHeight="1">
      <c r="A60" s="168" t="s">
        <v>35</v>
      </c>
      <c r="B60" s="168"/>
      <c r="C60" s="28"/>
      <c r="D60" s="28"/>
      <c r="E60" s="81">
        <f>SUM(E58:E59)</f>
        <v>31.753</v>
      </c>
      <c r="F60" s="107">
        <v>0</v>
      </c>
      <c r="G60" s="81">
        <f>SUM(G58:G59)</f>
        <v>17.776999999999994</v>
      </c>
      <c r="H60" s="107">
        <v>0</v>
      </c>
      <c r="I60" s="106" t="s">
        <v>58</v>
      </c>
      <c r="J60" s="55" t="s">
        <v>78</v>
      </c>
      <c r="K60" s="55">
        <f>SUM(K58:K59)</f>
        <v>125.93</v>
      </c>
      <c r="L60" s="55">
        <f>SUM(L58:L59)</f>
        <v>155.00000000000003</v>
      </c>
      <c r="M60" s="55">
        <f>SUM(M58:M59)</f>
        <v>138</v>
      </c>
    </row>
    <row r="61" spans="1:13" ht="15" customHeight="1">
      <c r="A61" s="164" t="s">
        <v>89</v>
      </c>
      <c r="B61" s="164"/>
      <c r="C61" s="3"/>
      <c r="D61" s="3"/>
      <c r="E61" s="78">
        <v>-13.860000000000003</v>
      </c>
      <c r="F61" s="50"/>
      <c r="G61" s="78">
        <v>-44.882000000000005</v>
      </c>
      <c r="H61" s="50"/>
      <c r="I61" s="78"/>
      <c r="J61" s="50"/>
      <c r="K61" s="50">
        <v>-24.37</v>
      </c>
      <c r="L61" s="50">
        <v>-29</v>
      </c>
      <c r="M61" s="50">
        <v>-40</v>
      </c>
    </row>
    <row r="62" spans="1:13" ht="15" customHeight="1">
      <c r="A62" s="165" t="s">
        <v>90</v>
      </c>
      <c r="B62" s="165"/>
      <c r="C62" s="25"/>
      <c r="D62" s="25"/>
      <c r="E62" s="77"/>
      <c r="F62" s="52"/>
      <c r="G62" s="77"/>
      <c r="H62" s="52"/>
      <c r="I62" s="77"/>
      <c r="J62" s="52"/>
      <c r="K62" s="52"/>
      <c r="L62" s="52">
        <v>5</v>
      </c>
      <c r="M62" s="52">
        <v>9</v>
      </c>
    </row>
    <row r="63" spans="1:13" s="45" customFormat="1" ht="16.5" customHeight="1">
      <c r="A63" s="149" t="s">
        <v>91</v>
      </c>
      <c r="B63" s="149"/>
      <c r="C63" s="29"/>
      <c r="D63" s="29"/>
      <c r="E63" s="81">
        <f>SUM(E60:E62)</f>
        <v>17.892999999999997</v>
      </c>
      <c r="F63" s="107">
        <v>0</v>
      </c>
      <c r="G63" s="81">
        <f>SUM(G60:G62)</f>
        <v>-27.10500000000001</v>
      </c>
      <c r="H63" s="107">
        <v>0</v>
      </c>
      <c r="I63" s="156" t="s">
        <v>58</v>
      </c>
      <c r="J63" s="151" t="s">
        <v>78</v>
      </c>
      <c r="K63" s="55">
        <f>SUM(K60:K62)</f>
        <v>101.56</v>
      </c>
      <c r="L63" s="55">
        <f>SUM(L60:L62)</f>
        <v>131.00000000000003</v>
      </c>
      <c r="M63" s="55">
        <f>SUM(M60:M62)</f>
        <v>107</v>
      </c>
    </row>
    <row r="64" spans="1:13" ht="15" customHeight="1">
      <c r="A64" s="165" t="s">
        <v>36</v>
      </c>
      <c r="B64" s="165"/>
      <c r="C64" s="30"/>
      <c r="D64" s="30"/>
      <c r="E64" s="77"/>
      <c r="F64" s="52"/>
      <c r="G64" s="77"/>
      <c r="H64" s="52"/>
      <c r="I64" s="77"/>
      <c r="J64" s="52"/>
      <c r="K64" s="52">
        <v>-265.55</v>
      </c>
      <c r="L64" s="52">
        <v>-1</v>
      </c>
      <c r="M64" s="52">
        <v>-37</v>
      </c>
    </row>
    <row r="65" spans="1:13" ht="16.5" customHeight="1">
      <c r="A65" s="168" t="s">
        <v>37</v>
      </c>
      <c r="B65" s="168"/>
      <c r="C65" s="12"/>
      <c r="D65" s="12"/>
      <c r="E65" s="81">
        <f>SUM(E63:E64)</f>
        <v>17.892999999999997</v>
      </c>
      <c r="F65" s="107">
        <v>0</v>
      </c>
      <c r="G65" s="81">
        <f>SUM(G63:G64)</f>
        <v>-27.10500000000001</v>
      </c>
      <c r="H65" s="107">
        <v>0</v>
      </c>
      <c r="I65" s="106" t="s">
        <v>58</v>
      </c>
      <c r="J65" s="55" t="s">
        <v>78</v>
      </c>
      <c r="K65" s="55">
        <f>SUM(K63:K64)</f>
        <v>-163.99</v>
      </c>
      <c r="L65" s="55">
        <f>SUM(L63:L64)</f>
        <v>130.00000000000003</v>
      </c>
      <c r="M65" s="55">
        <f>SUM(M63:M64)</f>
        <v>70</v>
      </c>
    </row>
    <row r="66" spans="1:13" ht="15" customHeight="1">
      <c r="A66" s="164" t="s">
        <v>38</v>
      </c>
      <c r="B66" s="164"/>
      <c r="C66" s="3"/>
      <c r="D66" s="3"/>
      <c r="E66" s="78">
        <v>-1.0489999999999995</v>
      </c>
      <c r="F66" s="50"/>
      <c r="G66" s="78">
        <v>-26.904</v>
      </c>
      <c r="H66" s="50"/>
      <c r="I66" s="78"/>
      <c r="J66" s="50"/>
      <c r="K66" s="50">
        <v>201.9</v>
      </c>
      <c r="L66" s="50">
        <v>-46</v>
      </c>
      <c r="M66" s="50">
        <v>-32</v>
      </c>
    </row>
    <row r="67" spans="1:13" ht="15" customHeight="1">
      <c r="A67" s="164" t="s">
        <v>39</v>
      </c>
      <c r="B67" s="164"/>
      <c r="C67" s="3"/>
      <c r="D67" s="3"/>
      <c r="E67" s="78"/>
      <c r="F67" s="50"/>
      <c r="G67" s="78"/>
      <c r="H67" s="50"/>
      <c r="I67" s="78"/>
      <c r="J67" s="50"/>
      <c r="K67" s="50"/>
      <c r="L67" s="50"/>
      <c r="M67" s="50">
        <v>1</v>
      </c>
    </row>
    <row r="68" spans="1:13" ht="15" customHeight="1">
      <c r="A68" s="164" t="s">
        <v>40</v>
      </c>
      <c r="B68" s="164"/>
      <c r="C68" s="3"/>
      <c r="D68" s="3"/>
      <c r="E68" s="78"/>
      <c r="F68" s="50"/>
      <c r="G68" s="78"/>
      <c r="H68" s="50"/>
      <c r="I68" s="78"/>
      <c r="J68" s="50"/>
      <c r="K68" s="50">
        <v>-42.7</v>
      </c>
      <c r="L68" s="50">
        <v>-43</v>
      </c>
      <c r="M68" s="50">
        <v>-27</v>
      </c>
    </row>
    <row r="69" spans="1:13" ht="15" customHeight="1">
      <c r="A69" s="165" t="s">
        <v>41</v>
      </c>
      <c r="B69" s="165"/>
      <c r="C69" s="25"/>
      <c r="D69" s="25"/>
      <c r="E69" s="77"/>
      <c r="F69" s="52"/>
      <c r="G69" s="77"/>
      <c r="H69" s="52"/>
      <c r="I69" s="77"/>
      <c r="J69" s="52"/>
      <c r="K69" s="52"/>
      <c r="L69" s="52"/>
      <c r="M69" s="52">
        <v>1</v>
      </c>
    </row>
    <row r="70" spans="1:13" ht="16.5" customHeight="1">
      <c r="A70" s="36" t="s">
        <v>42</v>
      </c>
      <c r="B70" s="36"/>
      <c r="C70" s="23"/>
      <c r="D70" s="23"/>
      <c r="E70" s="161">
        <f>SUM(E66:E69)</f>
        <v>-1.0489999999999995</v>
      </c>
      <c r="F70" s="141">
        <v>0</v>
      </c>
      <c r="G70" s="161">
        <f>SUM(G66:G69)</f>
        <v>-26.904</v>
      </c>
      <c r="H70" s="141">
        <v>0</v>
      </c>
      <c r="I70" s="140" t="s">
        <v>58</v>
      </c>
      <c r="J70" s="54" t="s">
        <v>78</v>
      </c>
      <c r="K70" s="54">
        <f>SUM(K66:K69)</f>
        <v>159.2</v>
      </c>
      <c r="L70" s="54">
        <f>SUM(L66:L69)</f>
        <v>-89</v>
      </c>
      <c r="M70" s="54">
        <f>SUM(M66:M69)</f>
        <v>-57</v>
      </c>
    </row>
    <row r="71" spans="1:13" ht="16.5" customHeight="1">
      <c r="A71" s="168" t="s">
        <v>43</v>
      </c>
      <c r="B71" s="168"/>
      <c r="C71" s="12"/>
      <c r="D71" s="12"/>
      <c r="E71" s="81">
        <f>+E65+E70</f>
        <v>16.843999999999998</v>
      </c>
      <c r="F71" s="107">
        <v>0</v>
      </c>
      <c r="G71" s="81">
        <f>+G65+G70</f>
        <v>-54.009000000000015</v>
      </c>
      <c r="H71" s="107">
        <v>0</v>
      </c>
      <c r="I71" s="106" t="s">
        <v>58</v>
      </c>
      <c r="J71" s="55" t="s">
        <v>78</v>
      </c>
      <c r="K71" s="55">
        <f>+K65+K70</f>
        <v>-4.7900000000000205</v>
      </c>
      <c r="L71" s="55">
        <f>+L65+L70</f>
        <v>41.00000000000003</v>
      </c>
      <c r="M71" s="55">
        <f>+M65+M70</f>
        <v>13</v>
      </c>
    </row>
    <row r="72" spans="1:13" ht="15" customHeight="1">
      <c r="A72" s="12"/>
      <c r="B72" s="12"/>
      <c r="C72" s="12"/>
      <c r="D72" s="12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2.75" customHeight="1">
      <c r="A73" s="70"/>
      <c r="B73" s="59"/>
      <c r="C73" s="61"/>
      <c r="D73" s="61"/>
      <c r="E73" s="62">
        <f>E$3</f>
        <v>2011</v>
      </c>
      <c r="F73" s="62">
        <f aca="true" t="shared" si="8" ref="F73:M73">F$3</f>
        <v>2010</v>
      </c>
      <c r="G73" s="62">
        <f t="shared" si="8"/>
        <v>2011</v>
      </c>
      <c r="H73" s="62">
        <f t="shared" si="8"/>
        <v>2010</v>
      </c>
      <c r="I73" s="62">
        <f t="shared" si="8"/>
        <v>2010</v>
      </c>
      <c r="J73" s="62">
        <f t="shared" si="8"/>
        <v>2009</v>
      </c>
      <c r="K73" s="62">
        <f t="shared" si="8"/>
        <v>2009</v>
      </c>
      <c r="L73" s="62">
        <f t="shared" si="8"/>
        <v>2008</v>
      </c>
      <c r="M73" s="62">
        <f t="shared" si="8"/>
        <v>2007</v>
      </c>
    </row>
    <row r="74" spans="1:13" ht="12.75" customHeight="1">
      <c r="A74" s="63"/>
      <c r="B74" s="63"/>
      <c r="C74" s="61"/>
      <c r="D74" s="61"/>
      <c r="E74" s="62" t="str">
        <f>E$4</f>
        <v>Q3</v>
      </c>
      <c r="F74" s="62" t="str">
        <f>F$4</f>
        <v>Q3</v>
      </c>
      <c r="G74" s="62" t="str">
        <f>IF(G$4="","",G$4)</f>
        <v>Q1-3</v>
      </c>
      <c r="H74" s="62" t="str">
        <f>H$4</f>
        <v>Q1-3</v>
      </c>
      <c r="I74" s="62"/>
      <c r="J74" s="62"/>
      <c r="K74" s="62"/>
      <c r="L74" s="62"/>
      <c r="M74" s="62"/>
    </row>
    <row r="75" spans="1:13" s="20" customFormat="1" ht="15" customHeight="1">
      <c r="A75" s="70" t="s">
        <v>56</v>
      </c>
      <c r="B75" s="69"/>
      <c r="C75" s="64"/>
      <c r="D75" s="64"/>
      <c r="E75" s="66"/>
      <c r="F75" s="66"/>
      <c r="G75" s="66"/>
      <c r="H75" s="66"/>
      <c r="I75" s="66"/>
      <c r="J75" s="66"/>
      <c r="K75" s="66">
        <f>IF(K$5=0,"",K$5)</f>
      </c>
      <c r="L75" s="66">
        <f>IF(L$5=0,"",L$5)</f>
      </c>
      <c r="M75" s="66">
        <f>IF(M$5=0,"",M$5)</f>
      </c>
    </row>
    <row r="76" ht="1.5" customHeight="1"/>
    <row r="77" spans="1:13" ht="15" customHeight="1">
      <c r="A77" s="164" t="s">
        <v>44</v>
      </c>
      <c r="B77" s="164"/>
      <c r="C77" s="9"/>
      <c r="D77" s="9"/>
      <c r="E77" s="71">
        <f>IF(E7=0,"-",IF(E14=0,"-",(E14/E7))*100)</f>
        <v>4.637971386323771</v>
      </c>
      <c r="F77" s="57">
        <f>IF(F14=0,"-",IF(F7=0,"-",F14/F7))*100</f>
        <v>2.16369055981118</v>
      </c>
      <c r="G77" s="71">
        <f>IF(G14=0,"-",IF(G7=0,"-",G14/G7))*100</f>
        <v>5.277522217516662</v>
      </c>
      <c r="H77" s="57">
        <f>IF(H14=0,"-",IF(H7=0,"-",H14/H7))*100</f>
        <v>4.831666271009589</v>
      </c>
      <c r="I77" s="71">
        <f>IF(I14=0,"-",IF(I7=0,"-",I14/I7))*100</f>
        <v>4.106687178358335</v>
      </c>
      <c r="J77" s="57">
        <f>IF(J14=0,"-",IF(J7=0,"-",J14/J7)*100)</f>
        <v>6.337473243478476</v>
      </c>
      <c r="K77" s="57">
        <f>IF(K14=0,"-",IF(K7=0,"-",K14/K7)*100)</f>
        <v>6.308823529411765</v>
      </c>
      <c r="L77" s="57">
        <f>IF(L14=0,"-",IF(L7=0,"-",L14/L7)*100)</f>
        <v>8.482332110606725</v>
      </c>
      <c r="M77" s="57">
        <f>IF(M14=0,"-",IF(M7=0,"-",M14/M7)*100)</f>
        <v>10.248249522597073</v>
      </c>
    </row>
    <row r="78" spans="1:13" ht="15" customHeight="1">
      <c r="A78" s="164" t="s">
        <v>45</v>
      </c>
      <c r="B78" s="164"/>
      <c r="C78" s="9"/>
      <c r="D78" s="9"/>
      <c r="E78" s="71">
        <f aca="true" t="shared" si="9" ref="E78:M78">IF(E20=0,"-",IF(E7=0,"-",E20/E7)*100)</f>
        <v>1.9007236655274458</v>
      </c>
      <c r="F78" s="57">
        <f t="shared" si="9"/>
        <v>-0.28326441161972743</v>
      </c>
      <c r="G78" s="71">
        <f t="shared" si="9"/>
        <v>2.872902986079667</v>
      </c>
      <c r="H78" s="57">
        <f t="shared" si="9"/>
        <v>2.966612253621889</v>
      </c>
      <c r="I78" s="71">
        <f>IF(I20=0,"-",IF(I7=0,"-",I20/I7)*100)</f>
        <v>1.7751929308861765</v>
      </c>
      <c r="J78" s="57">
        <f>IF(J20=0,"-",IF(J7=0,"-",J20/J7)*100)</f>
        <v>4.460620868910697</v>
      </c>
      <c r="K78" s="57">
        <f t="shared" si="9"/>
        <v>6.156617647058825</v>
      </c>
      <c r="L78" s="57">
        <f>IF(L20=0,"-",IF(L7=0,"-",L20/L7)*100)</f>
        <v>8.866471872621107</v>
      </c>
      <c r="M78" s="57">
        <f t="shared" si="9"/>
        <v>9.866327180140038</v>
      </c>
    </row>
    <row r="79" spans="1:13" ht="15" customHeight="1">
      <c r="A79" s="164" t="s">
        <v>46</v>
      </c>
      <c r="B79" s="164"/>
      <c r="C79" s="10"/>
      <c r="D79" s="10"/>
      <c r="E79" s="71" t="s">
        <v>58</v>
      </c>
      <c r="F79" s="58" t="s">
        <v>58</v>
      </c>
      <c r="G79" s="71" t="s">
        <v>58</v>
      </c>
      <c r="H79" s="58" t="s">
        <v>58</v>
      </c>
      <c r="I79" s="71">
        <f>IF((I44=0),"-",(I24/((I44+K44)/2)*100))</f>
        <v>2.1748275055303834</v>
      </c>
      <c r="J79" s="58" t="str">
        <f>IF((J44=0),"-",(J24/((J44+K44)/2)*100))</f>
        <v>-</v>
      </c>
      <c r="K79" s="57">
        <f>IF((K44=0),"-",(K24/((K44+L44)/2)*100))</f>
        <v>10.612334842210615</v>
      </c>
      <c r="L79" s="58">
        <f>IF((L44=0),"-",(L24/((L44+M44)/2)*100))</f>
        <v>19.07267326732674</v>
      </c>
      <c r="M79" s="58">
        <v>25.2</v>
      </c>
    </row>
    <row r="80" spans="1:13" ht="15" customHeight="1">
      <c r="A80" s="164" t="s">
        <v>47</v>
      </c>
      <c r="B80" s="164"/>
      <c r="C80" s="10"/>
      <c r="D80" s="10"/>
      <c r="E80" s="71" t="s">
        <v>58</v>
      </c>
      <c r="F80" s="58" t="s">
        <v>58</v>
      </c>
      <c r="G80" s="71" t="s">
        <v>58</v>
      </c>
      <c r="H80" s="58" t="s">
        <v>58</v>
      </c>
      <c r="I80" s="71">
        <f>IF((I44=0),"-",((I17+I18)/((I44+I45+I46+I48+K44+K45+K46+K48)/2)*100))</f>
        <v>5.304932570197787</v>
      </c>
      <c r="J80" s="58" t="str">
        <f>IF((J44=0),"-",((J17+J18)/((J44+J45+J46+J48+K44+K45+K46+K48)/2)*100))</f>
        <v>-</v>
      </c>
      <c r="K80" s="58">
        <f>IF((K44=0),"-",((K17+K18)/((K44+K45+K46+K48+L44+L45+L46+L48)/2)*100))</f>
        <v>11.046807305312898</v>
      </c>
      <c r="L80" s="58">
        <f>IF((L44=0),"-",((L17+L18)/((L44+L45+L46+L48+M44+M45+M46+M48)/2)*100))</f>
        <v>22.85175718849841</v>
      </c>
      <c r="M80" s="58">
        <v>27.4</v>
      </c>
    </row>
    <row r="81" spans="1:13" ht="15" customHeight="1">
      <c r="A81" s="164" t="s">
        <v>48</v>
      </c>
      <c r="B81" s="164"/>
      <c r="C81" s="9"/>
      <c r="D81" s="9"/>
      <c r="E81" s="75" t="s">
        <v>58</v>
      </c>
      <c r="F81" s="104" t="s">
        <v>58</v>
      </c>
      <c r="G81" s="75">
        <f aca="true" t="shared" si="10" ref="G81:M81">IF(G44=0,"-",((G44+G45)/G52*100))</f>
        <v>52.312358898218115</v>
      </c>
      <c r="H81" s="115" t="str">
        <f t="shared" si="10"/>
        <v>-</v>
      </c>
      <c r="I81" s="75">
        <f t="shared" si="10"/>
        <v>50.56857608985902</v>
      </c>
      <c r="J81" s="104" t="str">
        <f t="shared" si="10"/>
        <v>-</v>
      </c>
      <c r="K81" s="104">
        <f t="shared" si="10"/>
        <v>44.383149044462876</v>
      </c>
      <c r="L81" s="104">
        <f t="shared" si="10"/>
        <v>57.2938689217759</v>
      </c>
      <c r="M81" s="104">
        <f t="shared" si="10"/>
        <v>53.25112107623319</v>
      </c>
    </row>
    <row r="82" spans="1:13" ht="15" customHeight="1">
      <c r="A82" s="164" t="s">
        <v>49</v>
      </c>
      <c r="B82" s="164"/>
      <c r="C82" s="9"/>
      <c r="D82" s="9"/>
      <c r="E82" s="72" t="s">
        <v>58</v>
      </c>
      <c r="F82" s="1" t="s">
        <v>58</v>
      </c>
      <c r="G82" s="72">
        <f>IF((G48+G46-G40-G38-G34)=0,"-",(G48+G46-G40-G38-G34))</f>
        <v>517.141</v>
      </c>
      <c r="H82" s="116" t="str">
        <f aca="true" t="shared" si="11" ref="H82:M82">IF((H48+H46-H40-H38-H34)=0,"-",(H48+H46-H40-H38-H34))</f>
        <v>-</v>
      </c>
      <c r="I82" s="72">
        <f t="shared" si="11"/>
        <v>490.3359999999999</v>
      </c>
      <c r="J82" s="1" t="str">
        <f>IF(J48=0,"-",(J48+J46-J40-J38-J34))</f>
        <v>-</v>
      </c>
      <c r="K82" s="1">
        <f t="shared" si="11"/>
        <v>143.85000000000002</v>
      </c>
      <c r="L82" s="1">
        <f t="shared" si="11"/>
        <v>-118</v>
      </c>
      <c r="M82" s="1">
        <f t="shared" si="11"/>
        <v>-46</v>
      </c>
    </row>
    <row r="83" spans="1:13" ht="15" customHeight="1">
      <c r="A83" s="164" t="s">
        <v>50</v>
      </c>
      <c r="B83" s="164"/>
      <c r="C83" s="3"/>
      <c r="D83" s="3"/>
      <c r="E83" s="73" t="s">
        <v>58</v>
      </c>
      <c r="F83" s="2" t="s">
        <v>58</v>
      </c>
      <c r="G83" s="73">
        <f aca="true" t="shared" si="12" ref="G83:M83">IF((G44=0),"-",((G48+G46)/(G44+G45)))</f>
        <v>0.5965874046779597</v>
      </c>
      <c r="H83" s="117" t="str">
        <f t="shared" si="12"/>
        <v>-</v>
      </c>
      <c r="I83" s="73">
        <f t="shared" si="12"/>
        <v>0.6320361392997966</v>
      </c>
      <c r="J83" s="2" t="str">
        <f t="shared" si="12"/>
        <v>-</v>
      </c>
      <c r="K83" s="2">
        <f t="shared" si="12"/>
        <v>0.648291629620221</v>
      </c>
      <c r="L83" s="2">
        <f t="shared" si="12"/>
        <v>0.1900369003690037</v>
      </c>
      <c r="M83" s="2">
        <f t="shared" si="12"/>
        <v>0.27789473684210525</v>
      </c>
    </row>
    <row r="84" spans="1:13" ht="15" customHeight="1">
      <c r="A84" s="165" t="s">
        <v>51</v>
      </c>
      <c r="B84" s="165"/>
      <c r="C84" s="25"/>
      <c r="D84" s="25"/>
      <c r="E84" s="74" t="s">
        <v>58</v>
      </c>
      <c r="F84" s="21" t="s">
        <v>58</v>
      </c>
      <c r="G84" s="74" t="s">
        <v>58</v>
      </c>
      <c r="H84" s="21" t="s">
        <v>58</v>
      </c>
      <c r="I84" s="74">
        <v>1102</v>
      </c>
      <c r="J84" s="21" t="s">
        <v>78</v>
      </c>
      <c r="K84" s="21">
        <v>906</v>
      </c>
      <c r="L84" s="21">
        <v>973</v>
      </c>
      <c r="M84" s="21">
        <v>968</v>
      </c>
    </row>
    <row r="85" spans="1:13" ht="15" customHeight="1">
      <c r="A85" s="153" t="s">
        <v>139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</row>
    <row r="86" spans="1:13" ht="15">
      <c r="A86" s="154" t="s">
        <v>147</v>
      </c>
      <c r="B86" s="138"/>
      <c r="C86" s="138"/>
      <c r="D86" s="138"/>
      <c r="E86" s="139"/>
      <c r="F86" s="139"/>
      <c r="G86" s="139"/>
      <c r="H86" s="139"/>
      <c r="I86" s="139"/>
      <c r="J86" s="139"/>
      <c r="K86" s="139"/>
      <c r="L86" s="139"/>
      <c r="M86" s="8"/>
    </row>
    <row r="87" spans="1:13" ht="15">
      <c r="A87" s="154" t="s">
        <v>126</v>
      </c>
      <c r="B87" s="138"/>
      <c r="C87" s="138"/>
      <c r="D87" s="138"/>
      <c r="E87" s="139"/>
      <c r="F87" s="139"/>
      <c r="G87" s="139"/>
      <c r="H87" s="139"/>
      <c r="I87" s="139"/>
      <c r="J87" s="139"/>
      <c r="K87" s="139"/>
      <c r="L87" s="139"/>
      <c r="M87" s="5"/>
    </row>
    <row r="88" spans="1:13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1:13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1:13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13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</sheetData>
  <sheetProtection/>
  <mergeCells count="21">
    <mergeCell ref="A78:B78"/>
    <mergeCell ref="A84:B84"/>
    <mergeCell ref="A67:B67"/>
    <mergeCell ref="A68:B68"/>
    <mergeCell ref="A69:B69"/>
    <mergeCell ref="A71:B71"/>
    <mergeCell ref="A1:M1"/>
    <mergeCell ref="A58:B58"/>
    <mergeCell ref="A59:B59"/>
    <mergeCell ref="A60:B60"/>
    <mergeCell ref="A61:B61"/>
    <mergeCell ref="A79:B79"/>
    <mergeCell ref="A82:B82"/>
    <mergeCell ref="A83:B83"/>
    <mergeCell ref="A66:B66"/>
    <mergeCell ref="A81:B81"/>
    <mergeCell ref="A62:B62"/>
    <mergeCell ref="A80:B80"/>
    <mergeCell ref="A64:B64"/>
    <mergeCell ref="A65:B65"/>
    <mergeCell ref="A77:B7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7" t="s">
        <v>74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customHeight="1">
      <c r="A2" s="33" t="s">
        <v>0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59"/>
      <c r="B3" s="59"/>
      <c r="C3" s="64"/>
      <c r="D3" s="61"/>
      <c r="E3" s="62">
        <v>2011</v>
      </c>
      <c r="F3" s="62">
        <v>2010</v>
      </c>
      <c r="G3" s="62">
        <v>2011</v>
      </c>
      <c r="H3" s="62">
        <v>2010</v>
      </c>
      <c r="I3" s="62">
        <v>2010</v>
      </c>
      <c r="J3" s="62">
        <v>2009</v>
      </c>
      <c r="K3" s="62">
        <v>2008</v>
      </c>
      <c r="L3" s="62">
        <v>2007</v>
      </c>
    </row>
    <row r="4" spans="1:12" ht="12.75" customHeight="1">
      <c r="A4" s="63"/>
      <c r="B4" s="63"/>
      <c r="C4" s="64"/>
      <c r="D4" s="61"/>
      <c r="E4" s="62" t="s">
        <v>116</v>
      </c>
      <c r="F4" s="62" t="s">
        <v>116</v>
      </c>
      <c r="G4" s="62" t="s">
        <v>117</v>
      </c>
      <c r="H4" s="62" t="s">
        <v>117</v>
      </c>
      <c r="I4" s="62"/>
      <c r="J4" s="62"/>
      <c r="K4" s="62"/>
      <c r="L4" s="62"/>
    </row>
    <row r="5" spans="1:12" s="19" customFormat="1" ht="12.75" customHeight="1">
      <c r="A5" s="60" t="s">
        <v>1</v>
      </c>
      <c r="B5" s="67"/>
      <c r="C5" s="64"/>
      <c r="D5" s="64" t="s">
        <v>57</v>
      </c>
      <c r="E5" s="66" t="s">
        <v>55</v>
      </c>
      <c r="F5" s="66" t="s">
        <v>55</v>
      </c>
      <c r="G5" s="66" t="s">
        <v>55</v>
      </c>
      <c r="H5" s="66" t="s">
        <v>55</v>
      </c>
      <c r="I5" s="66" t="s">
        <v>61</v>
      </c>
      <c r="J5" s="66" t="s">
        <v>62</v>
      </c>
      <c r="K5" s="66" t="s">
        <v>62</v>
      </c>
      <c r="L5" s="66" t="s">
        <v>62</v>
      </c>
    </row>
    <row r="6" ht="1.5" customHeight="1"/>
    <row r="7" spans="1:13" ht="15" customHeight="1">
      <c r="A7" s="31" t="s">
        <v>2</v>
      </c>
      <c r="B7" s="9"/>
      <c r="C7" s="9"/>
      <c r="D7" s="9"/>
      <c r="E7" s="79">
        <v>1289.8779999999997</v>
      </c>
      <c r="F7" s="55">
        <v>1276.596</v>
      </c>
      <c r="G7" s="79">
        <v>3640.364</v>
      </c>
      <c r="H7" s="55">
        <v>3758.36</v>
      </c>
      <c r="I7" s="79">
        <v>5149.265</v>
      </c>
      <c r="J7" s="55">
        <v>5025.852</v>
      </c>
      <c r="K7" s="55">
        <v>5638.944</v>
      </c>
      <c r="L7" s="55">
        <v>5056.599</v>
      </c>
      <c r="M7" s="41"/>
    </row>
    <row r="8" spans="1:13" ht="15" customHeight="1">
      <c r="A8" s="31" t="s">
        <v>3</v>
      </c>
      <c r="B8" s="3"/>
      <c r="C8" s="3"/>
      <c r="D8" s="3"/>
      <c r="E8" s="78">
        <v>-1144.3229999999996</v>
      </c>
      <c r="F8" s="50">
        <v>-1079.315</v>
      </c>
      <c r="G8" s="78">
        <v>-3260.2360000000003</v>
      </c>
      <c r="H8" s="50">
        <v>-3307.7979999999993</v>
      </c>
      <c r="I8" s="78">
        <v>-4531.860000000001</v>
      </c>
      <c r="J8" s="50">
        <v>-4530.801000000001</v>
      </c>
      <c r="K8" s="50">
        <v>-5167.662</v>
      </c>
      <c r="L8" s="50">
        <v>-4509.736</v>
      </c>
      <c r="M8" s="41"/>
    </row>
    <row r="9" spans="1:13" ht="15" customHeight="1">
      <c r="A9" s="31" t="s">
        <v>4</v>
      </c>
      <c r="B9" s="3"/>
      <c r="C9" s="3"/>
      <c r="D9" s="3"/>
      <c r="E9" s="78">
        <v>0.6030000000000011</v>
      </c>
      <c r="F9" s="50">
        <v>2.444</v>
      </c>
      <c r="G9" s="78">
        <v>4.727000000000002</v>
      </c>
      <c r="H9" s="50">
        <v>7.311000000000001</v>
      </c>
      <c r="I9" s="78">
        <v>5.924000000000001</v>
      </c>
      <c r="J9" s="50">
        <v>12.081999999999997</v>
      </c>
      <c r="K9" s="50">
        <v>-6.345000000000001</v>
      </c>
      <c r="L9" s="50">
        <v>46.142</v>
      </c>
      <c r="M9" s="41"/>
    </row>
    <row r="10" spans="1:13" ht="15" customHeight="1">
      <c r="A10" s="31" t="s">
        <v>5</v>
      </c>
      <c r="B10" s="3"/>
      <c r="C10" s="3"/>
      <c r="D10" s="3"/>
      <c r="E10" s="78">
        <v>0.768</v>
      </c>
      <c r="F10" s="50">
        <v>0.28500000000000003</v>
      </c>
      <c r="G10" s="78">
        <v>1.881</v>
      </c>
      <c r="H10" s="50">
        <v>1.171</v>
      </c>
      <c r="I10" s="78">
        <v>2.0340000000000003</v>
      </c>
      <c r="J10" s="50">
        <v>0.7070000000000001</v>
      </c>
      <c r="K10" s="50">
        <v>-1.091</v>
      </c>
      <c r="L10" s="50">
        <v>1.063</v>
      </c>
      <c r="M10" s="41"/>
    </row>
    <row r="11" spans="1:13" ht="15" customHeight="1">
      <c r="A11" s="32" t="s">
        <v>6</v>
      </c>
      <c r="B11" s="25"/>
      <c r="C11" s="25"/>
      <c r="D11" s="25"/>
      <c r="E11" s="77"/>
      <c r="F11" s="52"/>
      <c r="G11" s="77"/>
      <c r="H11" s="52"/>
      <c r="I11" s="77"/>
      <c r="J11" s="52"/>
      <c r="K11" s="52"/>
      <c r="L11" s="52"/>
      <c r="M11" s="41"/>
    </row>
    <row r="12" spans="1:13" ht="15" customHeight="1">
      <c r="A12" s="13" t="s">
        <v>7</v>
      </c>
      <c r="B12" s="13"/>
      <c r="C12" s="13"/>
      <c r="D12" s="13"/>
      <c r="E12" s="79">
        <f>SUM(E7:E11)</f>
        <v>146.92600000000007</v>
      </c>
      <c r="F12" s="55">
        <f aca="true" t="shared" si="0" ref="F12:L12">SUM(F7:F11)</f>
        <v>200.00999999999993</v>
      </c>
      <c r="G12" s="79">
        <f>SUM(G7:G11)</f>
        <v>386.73599999999965</v>
      </c>
      <c r="H12" s="55">
        <f>SUM(H7:H11)</f>
        <v>459.0440000000008</v>
      </c>
      <c r="I12" s="79">
        <f>SUM(I7:I11)</f>
        <v>625.3629999999997</v>
      </c>
      <c r="J12" s="55">
        <f t="shared" si="0"/>
        <v>507.83999999999855</v>
      </c>
      <c r="K12" s="55">
        <f t="shared" si="0"/>
        <v>463.8460000000001</v>
      </c>
      <c r="L12" s="55">
        <f t="shared" si="0"/>
        <v>594.0680000000003</v>
      </c>
      <c r="M12" s="41"/>
    </row>
    <row r="13" spans="1:13" ht="15" customHeight="1">
      <c r="A13" s="32" t="s">
        <v>76</v>
      </c>
      <c r="B13" s="25"/>
      <c r="C13" s="25"/>
      <c r="D13" s="25"/>
      <c r="E13" s="77">
        <v>-47.91199999999999</v>
      </c>
      <c r="F13" s="52">
        <v>-31.222999999999992</v>
      </c>
      <c r="G13" s="77">
        <v>-105.348</v>
      </c>
      <c r="H13" s="52">
        <v>-96.425</v>
      </c>
      <c r="I13" s="77">
        <v>-178.991</v>
      </c>
      <c r="J13" s="52">
        <v>-160.04000000000002</v>
      </c>
      <c r="K13" s="52">
        <v>-141.215</v>
      </c>
      <c r="L13" s="52">
        <v>-113.174</v>
      </c>
      <c r="M13" s="41"/>
    </row>
    <row r="14" spans="1:13" ht="15" customHeight="1">
      <c r="A14" s="13" t="s">
        <v>8</v>
      </c>
      <c r="B14" s="13"/>
      <c r="C14" s="13"/>
      <c r="D14" s="13"/>
      <c r="E14" s="79">
        <f>SUM(E12:E13)</f>
        <v>99.01400000000008</v>
      </c>
      <c r="F14" s="55">
        <f aca="true" t="shared" si="1" ref="F14:L14">SUM(F12:F13)</f>
        <v>168.78699999999995</v>
      </c>
      <c r="G14" s="79">
        <f>SUM(G12:G13)</f>
        <v>281.38799999999964</v>
      </c>
      <c r="H14" s="55">
        <f>SUM(H12:H13)</f>
        <v>362.61900000000077</v>
      </c>
      <c r="I14" s="79">
        <f>SUM(I12:I13)</f>
        <v>446.37199999999973</v>
      </c>
      <c r="J14" s="55">
        <f t="shared" si="1"/>
        <v>347.79999999999853</v>
      </c>
      <c r="K14" s="55">
        <f t="shared" si="1"/>
        <v>322.6310000000001</v>
      </c>
      <c r="L14" s="55">
        <f t="shared" si="1"/>
        <v>480.89400000000035</v>
      </c>
      <c r="M14" s="41"/>
    </row>
    <row r="15" spans="1:13" ht="15" customHeight="1">
      <c r="A15" s="31" t="s">
        <v>9</v>
      </c>
      <c r="B15" s="4"/>
      <c r="C15" s="4"/>
      <c r="D15" s="4"/>
      <c r="E15" s="78"/>
      <c r="F15" s="50">
        <v>-1.7560000000000002</v>
      </c>
      <c r="G15" s="78">
        <v>-3.512</v>
      </c>
      <c r="H15" s="50">
        <v>-5.2700000000000005</v>
      </c>
      <c r="I15" s="78">
        <v>-7.027</v>
      </c>
      <c r="J15" s="50">
        <v>-7.0280000000000005</v>
      </c>
      <c r="K15" s="50">
        <v>-7.027</v>
      </c>
      <c r="L15" s="50">
        <v>-5.2700000000000005</v>
      </c>
      <c r="M15" s="41"/>
    </row>
    <row r="16" spans="1:13" ht="15" customHeight="1">
      <c r="A16" s="32" t="s">
        <v>10</v>
      </c>
      <c r="B16" s="25"/>
      <c r="C16" s="25"/>
      <c r="D16" s="25"/>
      <c r="E16" s="77"/>
      <c r="F16" s="52"/>
      <c r="G16" s="77"/>
      <c r="H16" s="52"/>
      <c r="I16" s="77"/>
      <c r="J16" s="52"/>
      <c r="K16" s="52"/>
      <c r="L16" s="52"/>
      <c r="M16" s="41"/>
    </row>
    <row r="17" spans="1:13" ht="15" customHeight="1">
      <c r="A17" s="13" t="s">
        <v>11</v>
      </c>
      <c r="B17" s="13"/>
      <c r="C17" s="13"/>
      <c r="D17" s="13"/>
      <c r="E17" s="79">
        <f>SUM(E14:E16)</f>
        <v>99.01400000000008</v>
      </c>
      <c r="F17" s="55">
        <f aca="true" t="shared" si="2" ref="F17:L17">SUM(F14:F16)</f>
        <v>167.03099999999995</v>
      </c>
      <c r="G17" s="79">
        <f>SUM(G14:G16)</f>
        <v>277.87599999999964</v>
      </c>
      <c r="H17" s="55">
        <f>SUM(H14:H16)</f>
        <v>357.3490000000008</v>
      </c>
      <c r="I17" s="79">
        <f>SUM(I14:I16)</f>
        <v>439.34499999999974</v>
      </c>
      <c r="J17" s="55">
        <f t="shared" si="2"/>
        <v>340.7719999999985</v>
      </c>
      <c r="K17" s="55">
        <f t="shared" si="2"/>
        <v>315.6040000000001</v>
      </c>
      <c r="L17" s="55">
        <f t="shared" si="2"/>
        <v>475.62400000000036</v>
      </c>
      <c r="M17" s="41"/>
    </row>
    <row r="18" spans="1:13" ht="15" customHeight="1">
      <c r="A18" s="31" t="s">
        <v>12</v>
      </c>
      <c r="B18" s="3"/>
      <c r="C18" s="3"/>
      <c r="D18" s="3"/>
      <c r="E18" s="78">
        <v>1.9940000000000002</v>
      </c>
      <c r="F18" s="50">
        <v>6.966999999999999</v>
      </c>
      <c r="G18" s="78">
        <v>13.165</v>
      </c>
      <c r="H18" s="50">
        <v>26.91</v>
      </c>
      <c r="I18" s="78">
        <v>32.822</v>
      </c>
      <c r="J18" s="50">
        <v>18.274</v>
      </c>
      <c r="K18" s="50">
        <v>9.612</v>
      </c>
      <c r="L18" s="50">
        <v>11.683</v>
      </c>
      <c r="M18" s="41"/>
    </row>
    <row r="19" spans="1:13" ht="15" customHeight="1">
      <c r="A19" s="32" t="s">
        <v>13</v>
      </c>
      <c r="B19" s="25"/>
      <c r="C19" s="25"/>
      <c r="D19" s="25"/>
      <c r="E19" s="77">
        <v>-35.05100000000001</v>
      </c>
      <c r="F19" s="52">
        <v>-25.252000000000006</v>
      </c>
      <c r="G19" s="77">
        <v>-82.23400000000001</v>
      </c>
      <c r="H19" s="52">
        <v>-97.29799999999999</v>
      </c>
      <c r="I19" s="77">
        <v>-144.147</v>
      </c>
      <c r="J19" s="52">
        <v>-169.895</v>
      </c>
      <c r="K19" s="52">
        <v>-218.072</v>
      </c>
      <c r="L19" s="52">
        <v>-175.505</v>
      </c>
      <c r="M19" s="41"/>
    </row>
    <row r="20" spans="1:13" ht="15" customHeight="1">
      <c r="A20" s="13" t="s">
        <v>14</v>
      </c>
      <c r="B20" s="13"/>
      <c r="C20" s="13"/>
      <c r="D20" s="13"/>
      <c r="E20" s="79">
        <f>SUM(E17:E19)</f>
        <v>65.95700000000008</v>
      </c>
      <c r="F20" s="55">
        <f aca="true" t="shared" si="3" ref="F20:L20">SUM(F17:F19)</f>
        <v>148.74599999999992</v>
      </c>
      <c r="G20" s="79">
        <f>SUM(G17:G19)</f>
        <v>208.80699999999965</v>
      </c>
      <c r="H20" s="55">
        <f>SUM(H17:H19)</f>
        <v>286.9610000000008</v>
      </c>
      <c r="I20" s="79">
        <f>SUM(I17:I19)</f>
        <v>328.01999999999975</v>
      </c>
      <c r="J20" s="55">
        <f t="shared" si="3"/>
        <v>189.1509999999985</v>
      </c>
      <c r="K20" s="55">
        <f t="shared" si="3"/>
        <v>107.14400000000012</v>
      </c>
      <c r="L20" s="55">
        <f t="shared" si="3"/>
        <v>311.80200000000036</v>
      </c>
      <c r="M20" s="41"/>
    </row>
    <row r="21" spans="1:13" ht="15" customHeight="1">
      <c r="A21" s="31" t="s">
        <v>15</v>
      </c>
      <c r="B21" s="3"/>
      <c r="C21" s="3"/>
      <c r="D21" s="3"/>
      <c r="E21" s="78">
        <v>-25.280999999999995</v>
      </c>
      <c r="F21" s="50">
        <v>-47.969</v>
      </c>
      <c r="G21" s="78">
        <v>-77.35399999999998</v>
      </c>
      <c r="H21" s="50">
        <v>-86.092</v>
      </c>
      <c r="I21" s="78">
        <v>-120.72200000000001</v>
      </c>
      <c r="J21" s="50">
        <v>-73.25399999999999</v>
      </c>
      <c r="K21" s="50">
        <v>36.583</v>
      </c>
      <c r="L21" s="50">
        <v>-80.96000000000001</v>
      </c>
      <c r="M21" s="41"/>
    </row>
    <row r="22" spans="1:13" ht="15" customHeight="1">
      <c r="A22" s="32" t="s">
        <v>16</v>
      </c>
      <c r="B22" s="27"/>
      <c r="C22" s="27"/>
      <c r="D22" s="27"/>
      <c r="E22" s="77"/>
      <c r="F22" s="52"/>
      <c r="G22" s="77"/>
      <c r="H22" s="52"/>
      <c r="I22" s="77"/>
      <c r="J22" s="52"/>
      <c r="K22" s="52"/>
      <c r="L22" s="52"/>
      <c r="M22" s="41"/>
    </row>
    <row r="23" spans="1:13" ht="15" customHeight="1">
      <c r="A23" s="35" t="s">
        <v>94</v>
      </c>
      <c r="B23" s="14"/>
      <c r="C23" s="14"/>
      <c r="D23" s="14"/>
      <c r="E23" s="79">
        <f>SUM(E20:E22)</f>
        <v>40.67600000000009</v>
      </c>
      <c r="F23" s="55">
        <f aca="true" t="shared" si="4" ref="F23:L23">SUM(F20:F22)</f>
        <v>100.77699999999993</v>
      </c>
      <c r="G23" s="79">
        <f>SUM(G20:G22)</f>
        <v>131.45299999999966</v>
      </c>
      <c r="H23" s="55">
        <f>SUM(H20:H22)</f>
        <v>200.86900000000082</v>
      </c>
      <c r="I23" s="79">
        <f>SUM(I20:I22)</f>
        <v>207.29799999999975</v>
      </c>
      <c r="J23" s="55">
        <f t="shared" si="4"/>
        <v>115.89699999999851</v>
      </c>
      <c r="K23" s="55">
        <f t="shared" si="4"/>
        <v>143.72700000000012</v>
      </c>
      <c r="L23" s="55">
        <f t="shared" si="4"/>
        <v>230.84200000000035</v>
      </c>
      <c r="M23" s="41"/>
    </row>
    <row r="24" spans="1:13" ht="15" customHeight="1">
      <c r="A24" s="31" t="s">
        <v>85</v>
      </c>
      <c r="B24" s="3"/>
      <c r="C24" s="3"/>
      <c r="D24" s="3"/>
      <c r="E24" s="76">
        <f aca="true" t="shared" si="5" ref="E24:L24">E23-E25</f>
        <v>40.42600000000009</v>
      </c>
      <c r="F24" s="53">
        <f t="shared" si="5"/>
        <v>98.39399999999993</v>
      </c>
      <c r="G24" s="76">
        <f>G23-G25</f>
        <v>131.11199999999965</v>
      </c>
      <c r="H24" s="53">
        <f>H23-H25</f>
        <v>200.69600000000082</v>
      </c>
      <c r="I24" s="76">
        <f t="shared" si="5"/>
        <v>208.16699999999975</v>
      </c>
      <c r="J24" s="53">
        <f t="shared" si="5"/>
        <v>117.93899999999852</v>
      </c>
      <c r="K24" s="53">
        <f t="shared" si="5"/>
        <v>110.1590000000001</v>
      </c>
      <c r="L24" s="53">
        <f t="shared" si="5"/>
        <v>190.61800000000034</v>
      </c>
      <c r="M24" s="41"/>
    </row>
    <row r="25" spans="1:13" ht="15" customHeight="1">
      <c r="A25" s="31" t="s">
        <v>92</v>
      </c>
      <c r="B25" s="3"/>
      <c r="C25" s="3"/>
      <c r="D25" s="3"/>
      <c r="E25" s="78">
        <v>0.25</v>
      </c>
      <c r="F25" s="50">
        <v>2.383</v>
      </c>
      <c r="G25" s="78">
        <v>0.341</v>
      </c>
      <c r="H25" s="50">
        <v>0.17300000000000001</v>
      </c>
      <c r="I25" s="78">
        <v>-0.869</v>
      </c>
      <c r="J25" s="50">
        <v>-2.0420000000000003</v>
      </c>
      <c r="K25" s="50">
        <v>33.568000000000005</v>
      </c>
      <c r="L25" s="50">
        <v>40.224000000000004</v>
      </c>
      <c r="M25" s="41"/>
    </row>
    <row r="26" spans="1:12" ht="15">
      <c r="A26" s="3"/>
      <c r="B26" s="3"/>
      <c r="C26" s="3"/>
      <c r="D26" s="3"/>
      <c r="E26" s="50"/>
      <c r="F26" s="50"/>
      <c r="G26" s="50"/>
      <c r="H26" s="50"/>
      <c r="I26" s="50"/>
      <c r="J26" s="50"/>
      <c r="K26" s="50"/>
      <c r="L26" s="50"/>
    </row>
    <row r="27" spans="1:12" ht="12.75" customHeight="1">
      <c r="A27" s="59"/>
      <c r="B27" s="59"/>
      <c r="C27" s="64"/>
      <c r="D27" s="61"/>
      <c r="E27" s="62">
        <f>E$3</f>
        <v>2011</v>
      </c>
      <c r="F27" s="62">
        <f aca="true" t="shared" si="6" ref="F27:L27">F$3</f>
        <v>2010</v>
      </c>
      <c r="G27" s="62">
        <f t="shared" si="6"/>
        <v>2011</v>
      </c>
      <c r="H27" s="62">
        <f t="shared" si="6"/>
        <v>2010</v>
      </c>
      <c r="I27" s="62">
        <f t="shared" si="6"/>
        <v>2010</v>
      </c>
      <c r="J27" s="62">
        <f t="shared" si="6"/>
        <v>2009</v>
      </c>
      <c r="K27" s="62">
        <f t="shared" si="6"/>
        <v>2008</v>
      </c>
      <c r="L27" s="62">
        <f t="shared" si="6"/>
        <v>2007</v>
      </c>
    </row>
    <row r="28" spans="1:12" ht="12.75" customHeight="1">
      <c r="A28" s="63"/>
      <c r="B28" s="63"/>
      <c r="C28" s="64"/>
      <c r="D28" s="61"/>
      <c r="E28" s="82" t="str">
        <f>E$4</f>
        <v>Q3</v>
      </c>
      <c r="F28" s="82" t="str">
        <f>F$4</f>
        <v>Q3</v>
      </c>
      <c r="G28" s="82" t="str">
        <f>IF(G$4="","",G$4)</f>
        <v>Q1-3</v>
      </c>
      <c r="H28" s="82" t="str">
        <f>H$4</f>
        <v>Q1-3</v>
      </c>
      <c r="I28" s="82"/>
      <c r="J28" s="82"/>
      <c r="K28" s="82"/>
      <c r="L28" s="82"/>
    </row>
    <row r="29" spans="1:12" s="20" customFormat="1" ht="15" customHeight="1">
      <c r="A29" s="60" t="s">
        <v>83</v>
      </c>
      <c r="B29" s="69"/>
      <c r="C29" s="64"/>
      <c r="D29" s="64"/>
      <c r="E29" s="83"/>
      <c r="F29" s="83"/>
      <c r="G29" s="83"/>
      <c r="H29" s="83"/>
      <c r="I29" s="83"/>
      <c r="J29" s="83"/>
      <c r="K29" s="83"/>
      <c r="L29" s="83" t="str">
        <f>IF(L$5=0,"",L$5)</f>
        <v>3)</v>
      </c>
    </row>
    <row r="30" spans="5:12" ht="1.5" customHeight="1">
      <c r="E30" s="41"/>
      <c r="F30" s="41"/>
      <c r="G30" s="41"/>
      <c r="H30" s="41"/>
      <c r="I30" s="41"/>
      <c r="J30" s="41"/>
      <c r="K30" s="41"/>
      <c r="L30" s="41"/>
    </row>
    <row r="31" spans="1:12" ht="15" customHeight="1">
      <c r="A31" s="31" t="s">
        <v>17</v>
      </c>
      <c r="B31" s="10"/>
      <c r="C31" s="10"/>
      <c r="D31" s="10"/>
      <c r="E31" s="78"/>
      <c r="F31" s="50"/>
      <c r="G31" s="78">
        <v>3238.76</v>
      </c>
      <c r="H31" s="50">
        <v>3187.889</v>
      </c>
      <c r="I31" s="78">
        <v>3159.444</v>
      </c>
      <c r="J31" s="50">
        <v>3422.685</v>
      </c>
      <c r="K31" s="50">
        <v>3537.8390000000004</v>
      </c>
      <c r="L31" s="50">
        <v>3322.1490000000003</v>
      </c>
    </row>
    <row r="32" spans="1:12" ht="15" customHeight="1">
      <c r="A32" s="31" t="s">
        <v>18</v>
      </c>
      <c r="B32" s="9"/>
      <c r="C32" s="9"/>
      <c r="D32" s="9"/>
      <c r="E32" s="78"/>
      <c r="F32" s="50"/>
      <c r="G32" s="78">
        <v>19.735000000000014</v>
      </c>
      <c r="H32" s="50">
        <v>44.86500000000002</v>
      </c>
      <c r="I32" s="78">
        <v>25.598</v>
      </c>
      <c r="J32" s="50">
        <v>60.635999999999996</v>
      </c>
      <c r="K32" s="50">
        <v>69.23800000000001</v>
      </c>
      <c r="L32" s="50">
        <v>52.342000000000006</v>
      </c>
    </row>
    <row r="33" spans="1:12" ht="15" customHeight="1">
      <c r="A33" s="31" t="s">
        <v>86</v>
      </c>
      <c r="B33" s="9"/>
      <c r="C33" s="9"/>
      <c r="D33" s="9"/>
      <c r="E33" s="78"/>
      <c r="F33" s="50"/>
      <c r="G33" s="78">
        <v>650.8450000000003</v>
      </c>
      <c r="H33" s="50">
        <v>734.703</v>
      </c>
      <c r="I33" s="78">
        <v>687.3040000000002</v>
      </c>
      <c r="J33" s="50">
        <v>839.184</v>
      </c>
      <c r="K33" s="50">
        <v>951.245</v>
      </c>
      <c r="L33" s="50">
        <v>1070.284</v>
      </c>
    </row>
    <row r="34" spans="1:12" ht="15" customHeight="1">
      <c r="A34" s="31" t="s">
        <v>19</v>
      </c>
      <c r="B34" s="9"/>
      <c r="C34" s="9"/>
      <c r="D34" s="9"/>
      <c r="E34" s="78"/>
      <c r="F34" s="50"/>
      <c r="G34" s="78">
        <v>24.236</v>
      </c>
      <c r="H34" s="50">
        <v>24.12</v>
      </c>
      <c r="I34" s="78">
        <v>23.428</v>
      </c>
      <c r="J34" s="50">
        <v>34.436</v>
      </c>
      <c r="K34" s="50">
        <v>51.760000000000005</v>
      </c>
      <c r="L34" s="50">
        <v>7.529000000000001</v>
      </c>
    </row>
    <row r="35" spans="1:12" ht="15" customHeight="1">
      <c r="A35" s="32" t="s">
        <v>20</v>
      </c>
      <c r="B35" s="25"/>
      <c r="C35" s="25"/>
      <c r="D35" s="25"/>
      <c r="E35" s="77"/>
      <c r="F35" s="52"/>
      <c r="G35" s="77">
        <v>86.614</v>
      </c>
      <c r="H35" s="52">
        <v>81.262</v>
      </c>
      <c r="I35" s="77">
        <v>86.55100000000002</v>
      </c>
      <c r="J35" s="52">
        <v>103.373</v>
      </c>
      <c r="K35" s="52">
        <v>141.56500000000003</v>
      </c>
      <c r="L35" s="52">
        <v>37.944</v>
      </c>
    </row>
    <row r="36" spans="1:12" ht="15" customHeight="1">
      <c r="A36" s="33" t="s">
        <v>21</v>
      </c>
      <c r="B36" s="13"/>
      <c r="C36" s="13"/>
      <c r="D36" s="13"/>
      <c r="E36" s="106">
        <v>0</v>
      </c>
      <c r="F36" s="107">
        <v>0</v>
      </c>
      <c r="G36" s="79">
        <f aca="true" t="shared" si="7" ref="G36:L36">SUM(G31:G35)</f>
        <v>4020.1900000000005</v>
      </c>
      <c r="H36" s="114">
        <f t="shared" si="7"/>
        <v>4072.8390000000004</v>
      </c>
      <c r="I36" s="79">
        <f t="shared" si="7"/>
        <v>3982.325</v>
      </c>
      <c r="J36" s="55">
        <f t="shared" si="7"/>
        <v>4460.313999999999</v>
      </c>
      <c r="K36" s="55">
        <f t="shared" si="7"/>
        <v>4751.647</v>
      </c>
      <c r="L36" s="55">
        <f t="shared" si="7"/>
        <v>4490.248000000001</v>
      </c>
    </row>
    <row r="37" spans="1:12" ht="15" customHeight="1">
      <c r="A37" s="31" t="s">
        <v>22</v>
      </c>
      <c r="B37" s="3"/>
      <c r="C37" s="3"/>
      <c r="D37" s="3"/>
      <c r="E37" s="78"/>
      <c r="F37" s="50"/>
      <c r="G37" s="78">
        <v>551.8620000000001</v>
      </c>
      <c r="H37" s="134">
        <v>561.5740000000001</v>
      </c>
      <c r="I37" s="78">
        <v>504.519</v>
      </c>
      <c r="J37" s="50">
        <v>536.5340000000001</v>
      </c>
      <c r="K37" s="50">
        <v>674.01</v>
      </c>
      <c r="L37" s="50">
        <v>822.856</v>
      </c>
    </row>
    <row r="38" spans="1:12" ht="15" customHeight="1">
      <c r="A38" s="31" t="s">
        <v>23</v>
      </c>
      <c r="B38" s="3"/>
      <c r="C38" s="3"/>
      <c r="D38" s="3"/>
      <c r="E38" s="78"/>
      <c r="F38" s="50"/>
      <c r="G38" s="78"/>
      <c r="H38" s="134"/>
      <c r="I38" s="78"/>
      <c r="J38" s="50"/>
      <c r="K38" s="50">
        <v>0.009000000000000001</v>
      </c>
      <c r="L38" s="50"/>
    </row>
    <row r="39" spans="1:12" ht="15" customHeight="1">
      <c r="A39" s="31" t="s">
        <v>24</v>
      </c>
      <c r="B39" s="3"/>
      <c r="C39" s="3"/>
      <c r="D39" s="3"/>
      <c r="E39" s="78"/>
      <c r="F39" s="50"/>
      <c r="G39" s="78">
        <v>882.9890000000001</v>
      </c>
      <c r="H39" s="134">
        <v>823.993</v>
      </c>
      <c r="I39" s="78">
        <v>750.3480000000001</v>
      </c>
      <c r="J39" s="50">
        <v>616.0400000000001</v>
      </c>
      <c r="K39" s="50">
        <v>653.8480000000001</v>
      </c>
      <c r="L39" s="50">
        <v>739.832</v>
      </c>
    </row>
    <row r="40" spans="1:12" ht="15" customHeight="1">
      <c r="A40" s="31" t="s">
        <v>25</v>
      </c>
      <c r="B40" s="3"/>
      <c r="C40" s="3"/>
      <c r="D40" s="3"/>
      <c r="E40" s="78"/>
      <c r="F40" s="50"/>
      <c r="G40" s="78">
        <v>88.653</v>
      </c>
      <c r="H40" s="134">
        <v>513.861</v>
      </c>
      <c r="I40" s="78">
        <v>517.219</v>
      </c>
      <c r="J40" s="50">
        <v>618.087</v>
      </c>
      <c r="K40" s="50">
        <v>341.24</v>
      </c>
      <c r="L40" s="50">
        <v>355.91900000000004</v>
      </c>
    </row>
    <row r="41" spans="1:12" ht="15" customHeight="1">
      <c r="A41" s="32" t="s">
        <v>26</v>
      </c>
      <c r="B41" s="25"/>
      <c r="C41" s="25"/>
      <c r="D41" s="25"/>
      <c r="E41" s="77"/>
      <c r="F41" s="52"/>
      <c r="G41" s="77"/>
      <c r="H41" s="135"/>
      <c r="I41" s="77"/>
      <c r="J41" s="52"/>
      <c r="K41" s="52"/>
      <c r="L41" s="52"/>
    </row>
    <row r="42" spans="1:12" ht="15" customHeight="1">
      <c r="A42" s="34" t="s">
        <v>27</v>
      </c>
      <c r="B42" s="22"/>
      <c r="C42" s="22"/>
      <c r="D42" s="22"/>
      <c r="E42" s="108">
        <v>0</v>
      </c>
      <c r="F42" s="109">
        <v>0</v>
      </c>
      <c r="G42" s="85">
        <f aca="true" t="shared" si="8" ref="G42:L42">SUM(G37:G41)</f>
        <v>1523.5040000000001</v>
      </c>
      <c r="H42" s="129">
        <f t="shared" si="8"/>
        <v>1899.4279999999999</v>
      </c>
      <c r="I42" s="85">
        <f t="shared" si="8"/>
        <v>1772.0860000000002</v>
      </c>
      <c r="J42" s="86">
        <f t="shared" si="8"/>
        <v>1770.661</v>
      </c>
      <c r="K42" s="86">
        <f t="shared" si="8"/>
        <v>1669.1070000000002</v>
      </c>
      <c r="L42" s="86">
        <f t="shared" si="8"/>
        <v>1918.6070000000002</v>
      </c>
    </row>
    <row r="43" spans="1:12" ht="15" customHeight="1">
      <c r="A43" s="33" t="s">
        <v>59</v>
      </c>
      <c r="B43" s="12"/>
      <c r="C43" s="12"/>
      <c r="D43" s="12"/>
      <c r="E43" s="106">
        <v>0</v>
      </c>
      <c r="F43" s="107">
        <v>0</v>
      </c>
      <c r="G43" s="79">
        <f aca="true" t="shared" si="9" ref="G43:L43">G36+G42</f>
        <v>5543.694</v>
      </c>
      <c r="H43" s="114">
        <f t="shared" si="9"/>
        <v>5972.267</v>
      </c>
      <c r="I43" s="79">
        <f t="shared" si="9"/>
        <v>5754.411</v>
      </c>
      <c r="J43" s="55">
        <f t="shared" si="9"/>
        <v>6230.974999999999</v>
      </c>
      <c r="K43" s="55">
        <f t="shared" si="9"/>
        <v>6420.754</v>
      </c>
      <c r="L43" s="55">
        <f t="shared" si="9"/>
        <v>6408.855000000001</v>
      </c>
    </row>
    <row r="44" spans="1:12" ht="15" customHeight="1">
      <c r="A44" s="31" t="s">
        <v>87</v>
      </c>
      <c r="B44" s="3"/>
      <c r="C44" s="3"/>
      <c r="D44" s="3"/>
      <c r="E44" s="78"/>
      <c r="F44" s="50"/>
      <c r="G44" s="78">
        <v>2184.675</v>
      </c>
      <c r="H44" s="134">
        <v>2318.998</v>
      </c>
      <c r="I44" s="78">
        <v>2313.867</v>
      </c>
      <c r="J44" s="50">
        <v>2208.351</v>
      </c>
      <c r="K44" s="50">
        <v>1587.8610000000003</v>
      </c>
      <c r="L44" s="50">
        <v>1284.518</v>
      </c>
    </row>
    <row r="45" spans="1:12" ht="15" customHeight="1">
      <c r="A45" s="31" t="s">
        <v>93</v>
      </c>
      <c r="B45" s="3"/>
      <c r="C45" s="3"/>
      <c r="D45" s="3"/>
      <c r="E45" s="78"/>
      <c r="F45" s="50"/>
      <c r="G45" s="78">
        <v>3.821</v>
      </c>
      <c r="H45" s="134">
        <v>27.101000000000003</v>
      </c>
      <c r="I45" s="78">
        <v>26.130000000000003</v>
      </c>
      <c r="J45" s="50">
        <v>207.901</v>
      </c>
      <c r="K45" s="50">
        <v>375.608</v>
      </c>
      <c r="L45" s="50">
        <v>251.59</v>
      </c>
    </row>
    <row r="46" spans="1:12" ht="15" customHeight="1">
      <c r="A46" s="31" t="s">
        <v>80</v>
      </c>
      <c r="B46" s="3"/>
      <c r="C46" s="3"/>
      <c r="D46" s="3"/>
      <c r="E46" s="78"/>
      <c r="F46" s="50"/>
      <c r="G46" s="78">
        <v>0.35300000000000004</v>
      </c>
      <c r="H46" s="134">
        <v>7.784000000000001</v>
      </c>
      <c r="I46" s="78">
        <v>0.34600000000000003</v>
      </c>
      <c r="J46" s="50">
        <v>7.714</v>
      </c>
      <c r="K46" s="50"/>
      <c r="L46" s="50">
        <v>2</v>
      </c>
    </row>
    <row r="47" spans="1:12" ht="15" customHeight="1">
      <c r="A47" s="31" t="s">
        <v>29</v>
      </c>
      <c r="B47" s="3"/>
      <c r="C47" s="3"/>
      <c r="D47" s="3"/>
      <c r="E47" s="78"/>
      <c r="F47" s="50"/>
      <c r="G47" s="78">
        <v>157.465</v>
      </c>
      <c r="H47" s="134">
        <v>98.095</v>
      </c>
      <c r="I47" s="78">
        <v>116.73400000000001</v>
      </c>
      <c r="J47" s="50">
        <v>119.45</v>
      </c>
      <c r="K47" s="50">
        <v>156</v>
      </c>
      <c r="L47" s="50">
        <v>122.37700000000001</v>
      </c>
    </row>
    <row r="48" spans="1:12" ht="15" customHeight="1">
      <c r="A48" s="31" t="s">
        <v>30</v>
      </c>
      <c r="B48" s="3"/>
      <c r="C48" s="3"/>
      <c r="D48" s="3"/>
      <c r="E48" s="78"/>
      <c r="F48" s="50"/>
      <c r="G48" s="78">
        <v>1891.425</v>
      </c>
      <c r="H48" s="134">
        <v>2316.501</v>
      </c>
      <c r="I48" s="78">
        <v>2041.386</v>
      </c>
      <c r="J48" s="50">
        <v>2637.09</v>
      </c>
      <c r="K48" s="50">
        <v>3324.589</v>
      </c>
      <c r="L48" s="50">
        <v>2999.0460000000003</v>
      </c>
    </row>
    <row r="49" spans="1:12" ht="15" customHeight="1">
      <c r="A49" s="31" t="s">
        <v>31</v>
      </c>
      <c r="B49" s="3"/>
      <c r="C49" s="3"/>
      <c r="D49" s="3"/>
      <c r="E49" s="78"/>
      <c r="F49" s="50"/>
      <c r="G49" s="78">
        <v>1273.224</v>
      </c>
      <c r="H49" s="134">
        <v>1190.5200000000002</v>
      </c>
      <c r="I49" s="78">
        <v>1223.6500000000003</v>
      </c>
      <c r="J49" s="50">
        <v>1042.586</v>
      </c>
      <c r="K49" s="50">
        <v>943.94</v>
      </c>
      <c r="L49" s="50">
        <v>1700.1090000000002</v>
      </c>
    </row>
    <row r="50" spans="1:12" ht="15" customHeight="1">
      <c r="A50" s="31" t="s">
        <v>32</v>
      </c>
      <c r="B50" s="3"/>
      <c r="C50" s="3"/>
      <c r="D50" s="3"/>
      <c r="E50" s="78"/>
      <c r="F50" s="50"/>
      <c r="G50" s="78">
        <v>32.731</v>
      </c>
      <c r="H50" s="134">
        <v>13.268</v>
      </c>
      <c r="I50" s="78">
        <v>32.298</v>
      </c>
      <c r="J50" s="50">
        <v>7.883</v>
      </c>
      <c r="K50" s="50">
        <v>32.756</v>
      </c>
      <c r="L50" s="50">
        <v>49.215</v>
      </c>
    </row>
    <row r="51" spans="1:12" ht="15" customHeight="1">
      <c r="A51" s="32" t="s">
        <v>88</v>
      </c>
      <c r="B51" s="25"/>
      <c r="C51" s="25"/>
      <c r="D51" s="25"/>
      <c r="E51" s="77"/>
      <c r="F51" s="52"/>
      <c r="G51" s="77"/>
      <c r="H51" s="135"/>
      <c r="I51" s="77"/>
      <c r="J51" s="52"/>
      <c r="K51" s="52"/>
      <c r="L51" s="52"/>
    </row>
    <row r="52" spans="1:12" ht="15" customHeight="1">
      <c r="A52" s="33" t="s">
        <v>79</v>
      </c>
      <c r="B52" s="12"/>
      <c r="C52" s="12"/>
      <c r="D52" s="12"/>
      <c r="E52" s="106">
        <v>0</v>
      </c>
      <c r="F52" s="107">
        <v>0</v>
      </c>
      <c r="G52" s="79">
        <f aca="true" t="shared" si="10" ref="G52:L52">SUM(G44:G51)</f>
        <v>5543.694</v>
      </c>
      <c r="H52" s="114">
        <f t="shared" si="10"/>
        <v>5972.267000000001</v>
      </c>
      <c r="I52" s="79">
        <f t="shared" si="10"/>
        <v>5754.411</v>
      </c>
      <c r="J52" s="55">
        <f t="shared" si="10"/>
        <v>6230.974999999999</v>
      </c>
      <c r="K52" s="55">
        <f t="shared" si="10"/>
        <v>6420.754</v>
      </c>
      <c r="L52" s="55">
        <f t="shared" si="10"/>
        <v>6408.8550000000005</v>
      </c>
    </row>
    <row r="53" spans="1:12" ht="15" customHeight="1">
      <c r="A53" s="12"/>
      <c r="B53" s="12"/>
      <c r="C53" s="12"/>
      <c r="D53" s="12"/>
      <c r="E53" s="50"/>
      <c r="F53" s="50"/>
      <c r="G53" s="50"/>
      <c r="H53" s="50"/>
      <c r="I53" s="50"/>
      <c r="J53" s="50"/>
      <c r="K53" s="50"/>
      <c r="L53" s="50"/>
    </row>
    <row r="54" spans="1:12" ht="12.75" customHeight="1">
      <c r="A54" s="70"/>
      <c r="B54" s="59"/>
      <c r="C54" s="61"/>
      <c r="D54" s="61"/>
      <c r="E54" s="62">
        <f>E$3</f>
        <v>2011</v>
      </c>
      <c r="F54" s="62">
        <f aca="true" t="shared" si="11" ref="F54:L54">F$3</f>
        <v>2010</v>
      </c>
      <c r="G54" s="62">
        <f t="shared" si="11"/>
        <v>2011</v>
      </c>
      <c r="H54" s="62">
        <f t="shared" si="11"/>
        <v>2010</v>
      </c>
      <c r="I54" s="62">
        <f t="shared" si="11"/>
        <v>2010</v>
      </c>
      <c r="J54" s="62">
        <f t="shared" si="11"/>
        <v>2009</v>
      </c>
      <c r="K54" s="62">
        <f t="shared" si="11"/>
        <v>2008</v>
      </c>
      <c r="L54" s="62">
        <f t="shared" si="11"/>
        <v>2007</v>
      </c>
    </row>
    <row r="55" spans="1:12" ht="12.75" customHeight="1">
      <c r="A55" s="63"/>
      <c r="B55" s="63"/>
      <c r="C55" s="61"/>
      <c r="D55" s="61"/>
      <c r="E55" s="82" t="str">
        <f>E$4</f>
        <v>Q3</v>
      </c>
      <c r="F55" s="82" t="str">
        <f>F$4</f>
        <v>Q3</v>
      </c>
      <c r="G55" s="82" t="str">
        <f>IF(G$4="","",G$4)</f>
        <v>Q1-3</v>
      </c>
      <c r="H55" s="82" t="str">
        <f>H$4</f>
        <v>Q1-3</v>
      </c>
      <c r="I55" s="82"/>
      <c r="J55" s="82"/>
      <c r="K55" s="82"/>
      <c r="L55" s="82"/>
    </row>
    <row r="56" spans="1:12" s="20" customFormat="1" ht="15" customHeight="1">
      <c r="A56" s="70" t="s">
        <v>84</v>
      </c>
      <c r="B56" s="69"/>
      <c r="C56" s="64"/>
      <c r="D56" s="64"/>
      <c r="E56" s="83"/>
      <c r="F56" s="83"/>
      <c r="G56" s="83"/>
      <c r="H56" s="83"/>
      <c r="I56" s="83"/>
      <c r="J56" s="83"/>
      <c r="K56" s="83"/>
      <c r="L56" s="83" t="str">
        <f>IF(L$5=0,"",L$5)</f>
        <v>3)</v>
      </c>
    </row>
    <row r="57" spans="5:12" ht="1.5" customHeight="1">
      <c r="E57" s="41"/>
      <c r="F57" s="41"/>
      <c r="G57" s="41"/>
      <c r="H57" s="41"/>
      <c r="I57" s="41"/>
      <c r="J57" s="41"/>
      <c r="K57" s="41"/>
      <c r="L57" s="41"/>
    </row>
    <row r="58" spans="1:12" ht="24.75" customHeight="1">
      <c r="A58" s="164" t="s">
        <v>33</v>
      </c>
      <c r="B58" s="164"/>
      <c r="C58" s="11"/>
      <c r="D58" s="11"/>
      <c r="E58" s="76">
        <v>152.55500000000004</v>
      </c>
      <c r="F58" s="53">
        <v>168.937</v>
      </c>
      <c r="G58" s="76">
        <v>342.356</v>
      </c>
      <c r="H58" s="53">
        <v>347.54200000000003</v>
      </c>
      <c r="I58" s="76">
        <v>487.9770000000001</v>
      </c>
      <c r="J58" s="53">
        <f>209.536-0.276</f>
        <v>209.26</v>
      </c>
      <c r="K58" s="53">
        <f>164.543+0.434</f>
        <v>164.977</v>
      </c>
      <c r="L58" s="53">
        <v>385.276</v>
      </c>
    </row>
    <row r="59" spans="1:12" ht="15" customHeight="1">
      <c r="A59" s="165" t="s">
        <v>34</v>
      </c>
      <c r="B59" s="165"/>
      <c r="C59" s="26"/>
      <c r="D59" s="26"/>
      <c r="E59" s="77">
        <v>65.72299999999998</v>
      </c>
      <c r="F59" s="52">
        <v>33.08699999999997</v>
      </c>
      <c r="G59" s="77">
        <v>-175.96000000000004</v>
      </c>
      <c r="H59" s="52">
        <v>-257.96700000000004</v>
      </c>
      <c r="I59" s="77">
        <v>-104.628</v>
      </c>
      <c r="J59" s="52">
        <v>300.28200000000004</v>
      </c>
      <c r="K59" s="52">
        <v>183.03100000000003</v>
      </c>
      <c r="L59" s="52">
        <v>-181.175</v>
      </c>
    </row>
    <row r="60" spans="1:13" ht="16.5" customHeight="1">
      <c r="A60" s="168" t="s">
        <v>35</v>
      </c>
      <c r="B60" s="168"/>
      <c r="C60" s="28"/>
      <c r="D60" s="28"/>
      <c r="E60" s="79">
        <f>SUM(E58:E59)</f>
        <v>218.27800000000002</v>
      </c>
      <c r="F60" s="55">
        <f aca="true" t="shared" si="12" ref="F60:L60">SUM(F58:F59)</f>
        <v>202.02399999999997</v>
      </c>
      <c r="G60" s="79">
        <f>SUM(G58:G59)</f>
        <v>166.39599999999996</v>
      </c>
      <c r="H60" s="55">
        <f>SUM(H58:H59)</f>
        <v>89.57499999999999</v>
      </c>
      <c r="I60" s="79">
        <f>SUM(I58:I59)</f>
        <v>383.3490000000001</v>
      </c>
      <c r="J60" s="55">
        <f t="shared" si="12"/>
        <v>509.54200000000003</v>
      </c>
      <c r="K60" s="55">
        <f t="shared" si="12"/>
        <v>348.00800000000004</v>
      </c>
      <c r="L60" s="55">
        <f t="shared" si="12"/>
        <v>204.101</v>
      </c>
      <c r="M60" s="152"/>
    </row>
    <row r="61" spans="1:12" ht="15" customHeight="1">
      <c r="A61" s="164" t="s">
        <v>89</v>
      </c>
      <c r="B61" s="164"/>
      <c r="C61" s="3"/>
      <c r="D61" s="3"/>
      <c r="E61" s="78">
        <v>-18.435000000000002</v>
      </c>
      <c r="F61" s="50">
        <v>-18.662</v>
      </c>
      <c r="G61" s="78">
        <v>-57.917</v>
      </c>
      <c r="H61" s="50">
        <v>-46.120000000000005</v>
      </c>
      <c r="I61" s="78">
        <v>-68.822</v>
      </c>
      <c r="J61" s="50">
        <v>-84.307</v>
      </c>
      <c r="K61" s="50">
        <v>-205.237</v>
      </c>
      <c r="L61" s="50">
        <v>-224</v>
      </c>
    </row>
    <row r="62" spans="1:12" ht="15" customHeight="1">
      <c r="A62" s="165" t="s">
        <v>90</v>
      </c>
      <c r="B62" s="165"/>
      <c r="C62" s="25"/>
      <c r="D62" s="25"/>
      <c r="E62" s="77">
        <v>0.29899999999999993</v>
      </c>
      <c r="F62" s="52">
        <v>4.245</v>
      </c>
      <c r="G62" s="77">
        <v>1.8820000000000001</v>
      </c>
      <c r="H62" s="52">
        <v>5.48</v>
      </c>
      <c r="I62" s="77">
        <v>6.392</v>
      </c>
      <c r="J62" s="52">
        <v>24.211</v>
      </c>
      <c r="K62" s="52">
        <v>175.709</v>
      </c>
      <c r="L62" s="52">
        <v>31.568</v>
      </c>
    </row>
    <row r="63" spans="1:13" s="45" customFormat="1" ht="16.5" customHeight="1">
      <c r="A63" s="149" t="s">
        <v>91</v>
      </c>
      <c r="B63" s="149"/>
      <c r="C63" s="29"/>
      <c r="D63" s="29"/>
      <c r="E63" s="106">
        <f>SUM(E60:E62)</f>
        <v>200.14200000000002</v>
      </c>
      <c r="F63" s="55">
        <f aca="true" t="shared" si="13" ref="F63:L63">SUM(F60:F62)</f>
        <v>187.60699999999997</v>
      </c>
      <c r="G63" s="79">
        <f>SUM(G60:G62)</f>
        <v>110.36099999999996</v>
      </c>
      <c r="H63" s="55">
        <f>SUM(H60:H62)</f>
        <v>48.93499999999999</v>
      </c>
      <c r="I63" s="146">
        <f>SUM(I60:I62)</f>
        <v>320.9190000000001</v>
      </c>
      <c r="J63" s="151">
        <f t="shared" si="13"/>
        <v>449.446</v>
      </c>
      <c r="K63" s="55">
        <f t="shared" si="13"/>
        <v>318.48</v>
      </c>
      <c r="L63" s="55">
        <f t="shared" si="13"/>
        <v>11.669</v>
      </c>
      <c r="M63" s="55"/>
    </row>
    <row r="64" spans="1:12" ht="15" customHeight="1">
      <c r="A64" s="165" t="s">
        <v>36</v>
      </c>
      <c r="B64" s="165"/>
      <c r="C64" s="30"/>
      <c r="D64" s="30"/>
      <c r="E64" s="77">
        <v>-27.213</v>
      </c>
      <c r="F64" s="135"/>
      <c r="G64" s="77">
        <v>-27.213</v>
      </c>
      <c r="H64" s="135"/>
      <c r="I64" s="77">
        <v>-0.14400000000000002</v>
      </c>
      <c r="J64" s="52">
        <f>-125.163-2</f>
        <v>-127.163</v>
      </c>
      <c r="K64" s="52">
        <v>-34.566</v>
      </c>
      <c r="L64" s="52">
        <v>-614</v>
      </c>
    </row>
    <row r="65" spans="1:13" ht="16.5" customHeight="1">
      <c r="A65" s="168" t="s">
        <v>37</v>
      </c>
      <c r="B65" s="168"/>
      <c r="C65" s="12"/>
      <c r="D65" s="12"/>
      <c r="E65" s="79">
        <f>SUM(E63:E64)</f>
        <v>172.92900000000003</v>
      </c>
      <c r="F65" s="55">
        <f aca="true" t="shared" si="14" ref="F65:L65">SUM(F63:F64)</f>
        <v>187.60699999999997</v>
      </c>
      <c r="G65" s="79">
        <f>SUM(G63:G64)</f>
        <v>83.14799999999997</v>
      </c>
      <c r="H65" s="55">
        <f>SUM(H63:H64)</f>
        <v>48.93499999999999</v>
      </c>
      <c r="I65" s="79">
        <f>SUM(I63:I64)</f>
        <v>320.7750000000001</v>
      </c>
      <c r="J65" s="55">
        <f t="shared" si="14"/>
        <v>322.283</v>
      </c>
      <c r="K65" s="55">
        <f t="shared" si="14"/>
        <v>283.914</v>
      </c>
      <c r="L65" s="55">
        <f t="shared" si="14"/>
        <v>-602.331</v>
      </c>
      <c r="M65" s="152"/>
    </row>
    <row r="66" spans="1:12" ht="15" customHeight="1">
      <c r="A66" s="164" t="s">
        <v>38</v>
      </c>
      <c r="B66" s="164"/>
      <c r="C66" s="3"/>
      <c r="D66" s="3"/>
      <c r="E66" s="78">
        <v>-79.32100000000001</v>
      </c>
      <c r="F66" s="50">
        <v>-60.712</v>
      </c>
      <c r="G66" s="78">
        <v>-198.685</v>
      </c>
      <c r="H66" s="50">
        <v>-99.778</v>
      </c>
      <c r="I66" s="78">
        <v>-363.926</v>
      </c>
      <c r="J66" s="50">
        <v>-607.261</v>
      </c>
      <c r="K66" s="50">
        <v>-521.008</v>
      </c>
      <c r="L66" s="50">
        <v>640.235</v>
      </c>
    </row>
    <row r="67" spans="1:12" ht="15" customHeight="1">
      <c r="A67" s="164" t="s">
        <v>39</v>
      </c>
      <c r="B67" s="164"/>
      <c r="C67" s="3"/>
      <c r="D67" s="3"/>
      <c r="E67" s="78"/>
      <c r="F67" s="50"/>
      <c r="G67" s="78"/>
      <c r="H67" s="50"/>
      <c r="I67" s="78"/>
      <c r="J67" s="50">
        <v>592.8240000000001</v>
      </c>
      <c r="K67" s="50">
        <v>88.2</v>
      </c>
      <c r="L67" s="50">
        <v>29.966</v>
      </c>
    </row>
    <row r="68" spans="1:12" ht="15" customHeight="1">
      <c r="A68" s="164" t="s">
        <v>40</v>
      </c>
      <c r="B68" s="164"/>
      <c r="C68" s="3"/>
      <c r="D68" s="3"/>
      <c r="E68" s="78">
        <v>-301.44800000000004</v>
      </c>
      <c r="F68" s="50">
        <v>-3.9000000000000004</v>
      </c>
      <c r="G68" s="78">
        <v>-303.42800000000005</v>
      </c>
      <c r="H68" s="50">
        <v>-3.9000000000000004</v>
      </c>
      <c r="I68" s="78">
        <v>-3.8400000000000003</v>
      </c>
      <c r="J68" s="50"/>
      <c r="K68" s="50"/>
      <c r="L68" s="50"/>
    </row>
    <row r="69" spans="1:12" ht="15" customHeight="1">
      <c r="A69" s="165" t="s">
        <v>41</v>
      </c>
      <c r="B69" s="165"/>
      <c r="C69" s="25"/>
      <c r="D69" s="25"/>
      <c r="E69" s="77"/>
      <c r="F69" s="52"/>
      <c r="G69" s="77">
        <v>-9.733</v>
      </c>
      <c r="H69" s="52">
        <v>-32.983000000000004</v>
      </c>
      <c r="I69" s="77">
        <v>-32.953</v>
      </c>
      <c r="J69" s="52">
        <v>-23.136000000000003</v>
      </c>
      <c r="K69" s="52">
        <v>115</v>
      </c>
      <c r="L69" s="52">
        <v>145.695</v>
      </c>
    </row>
    <row r="70" spans="1:13" ht="16.5" customHeight="1">
      <c r="A70" s="36" t="s">
        <v>42</v>
      </c>
      <c r="B70" s="36"/>
      <c r="C70" s="23"/>
      <c r="D70" s="23"/>
      <c r="E70" s="80">
        <f>SUM(E66:E69)</f>
        <v>-380.76900000000006</v>
      </c>
      <c r="F70" s="54">
        <f aca="true" t="shared" si="15" ref="F70:L70">SUM(F66:F69)</f>
        <v>-64.61200000000001</v>
      </c>
      <c r="G70" s="80">
        <f>SUM(G66:G69)</f>
        <v>-511.84600000000006</v>
      </c>
      <c r="H70" s="54">
        <f>SUM(H66:H69)</f>
        <v>-136.661</v>
      </c>
      <c r="I70" s="80">
        <f>SUM(I66:I69)</f>
        <v>-400.71899999999994</v>
      </c>
      <c r="J70" s="54">
        <f t="shared" si="15"/>
        <v>-37.5729999999999</v>
      </c>
      <c r="K70" s="54">
        <f t="shared" si="15"/>
        <v>-317.80800000000005</v>
      </c>
      <c r="L70" s="54">
        <f t="shared" si="15"/>
        <v>815.896</v>
      </c>
      <c r="M70" s="152"/>
    </row>
    <row r="71" spans="1:13" ht="16.5" customHeight="1">
      <c r="A71" s="168" t="s">
        <v>43</v>
      </c>
      <c r="B71" s="168"/>
      <c r="C71" s="12"/>
      <c r="D71" s="12"/>
      <c r="E71" s="79">
        <f>SUM(E70+E65)</f>
        <v>-207.84000000000003</v>
      </c>
      <c r="F71" s="55">
        <f aca="true" t="shared" si="16" ref="F71:L71">SUM(F70+F65)</f>
        <v>122.99499999999996</v>
      </c>
      <c r="G71" s="79">
        <f>SUM(G70+G65)</f>
        <v>-428.6980000000001</v>
      </c>
      <c r="H71" s="55">
        <f>SUM(H70+H65)</f>
        <v>-87.72600000000001</v>
      </c>
      <c r="I71" s="79">
        <f>SUM(I70+I65)</f>
        <v>-79.94399999999985</v>
      </c>
      <c r="J71" s="55">
        <f t="shared" si="16"/>
        <v>284.7100000000001</v>
      </c>
      <c r="K71" s="55">
        <f t="shared" si="16"/>
        <v>-33.89400000000006</v>
      </c>
      <c r="L71" s="55">
        <f t="shared" si="16"/>
        <v>213.56499999999994</v>
      </c>
      <c r="M71" s="152"/>
    </row>
    <row r="72" spans="1:12" ht="15" customHeight="1">
      <c r="A72" s="12"/>
      <c r="B72" s="12"/>
      <c r="C72" s="12"/>
      <c r="D72" s="12"/>
      <c r="E72" s="50"/>
      <c r="F72" s="50"/>
      <c r="G72" s="50"/>
      <c r="H72" s="50"/>
      <c r="I72" s="50"/>
      <c r="J72" s="50"/>
      <c r="K72" s="50"/>
      <c r="L72" s="50"/>
    </row>
    <row r="73" spans="1:12" ht="12.75" customHeight="1">
      <c r="A73" s="70"/>
      <c r="B73" s="59"/>
      <c r="C73" s="61"/>
      <c r="D73" s="61"/>
      <c r="E73" s="62">
        <f>E$3</f>
        <v>2011</v>
      </c>
      <c r="F73" s="62">
        <f aca="true" t="shared" si="17" ref="F73:L73">F$3</f>
        <v>2010</v>
      </c>
      <c r="G73" s="62">
        <f t="shared" si="17"/>
        <v>2011</v>
      </c>
      <c r="H73" s="62">
        <f t="shared" si="17"/>
        <v>2010</v>
      </c>
      <c r="I73" s="62">
        <f t="shared" si="17"/>
        <v>2010</v>
      </c>
      <c r="J73" s="62">
        <f t="shared" si="17"/>
        <v>2009</v>
      </c>
      <c r="K73" s="62">
        <f t="shared" si="17"/>
        <v>2008</v>
      </c>
      <c r="L73" s="62">
        <f t="shared" si="17"/>
        <v>2007</v>
      </c>
    </row>
    <row r="74" spans="1:12" ht="12.75" customHeight="1">
      <c r="A74" s="63"/>
      <c r="B74" s="63"/>
      <c r="C74" s="61"/>
      <c r="D74" s="61"/>
      <c r="E74" s="62" t="str">
        <f>E$4</f>
        <v>Q3</v>
      </c>
      <c r="F74" s="62" t="str">
        <f>F$4</f>
        <v>Q3</v>
      </c>
      <c r="G74" s="62" t="str">
        <f>IF(G$4="","",G$4)</f>
        <v>Q1-3</v>
      </c>
      <c r="H74" s="62" t="str">
        <f>H$4</f>
        <v>Q1-3</v>
      </c>
      <c r="I74" s="62"/>
      <c r="J74" s="62"/>
      <c r="K74" s="62"/>
      <c r="L74" s="62"/>
    </row>
    <row r="75" spans="1:12" s="20" customFormat="1" ht="15" customHeight="1">
      <c r="A75" s="70" t="s">
        <v>56</v>
      </c>
      <c r="B75" s="69"/>
      <c r="C75" s="64"/>
      <c r="D75" s="64"/>
      <c r="E75" s="66"/>
      <c r="F75" s="66"/>
      <c r="G75" s="66"/>
      <c r="H75" s="66"/>
      <c r="I75" s="66"/>
      <c r="J75" s="66"/>
      <c r="K75" s="66"/>
      <c r="L75" s="66" t="str">
        <f>IF(L$5=0,"",L$5)</f>
        <v>3)</v>
      </c>
    </row>
    <row r="76" ht="1.5" customHeight="1"/>
    <row r="77" spans="1:12" ht="15" customHeight="1">
      <c r="A77" s="164" t="s">
        <v>44</v>
      </c>
      <c r="B77" s="164"/>
      <c r="C77" s="9"/>
      <c r="D77" s="9"/>
      <c r="E77" s="71">
        <f>IF(E7=0,"-",IF(E14=0,"-",(E14/E7))*100)</f>
        <v>7.676229844993101</v>
      </c>
      <c r="F77" s="57">
        <f>IF(F14=0,"-",IF(F7=0,"-",F14/F7))*100</f>
        <v>13.221645689004191</v>
      </c>
      <c r="G77" s="110">
        <f>IF(G14=0,"-",IF(G7=0,"-",G14/G7))*100</f>
        <v>7.7296665937801725</v>
      </c>
      <c r="H77" s="57">
        <f>IF(H14=0,"-",IF(H7=0,"-",H14/H7))*100</f>
        <v>9.648330654860118</v>
      </c>
      <c r="I77" s="110">
        <f>IF(I14=0,"-",IF(I7=0,"-",I14/I7))*100</f>
        <v>8.668654652654304</v>
      </c>
      <c r="J77" s="57">
        <f>IF(J14=0,"-",IF(J7=0,"-",J14/J7)*100)</f>
        <v>6.920219696083342</v>
      </c>
      <c r="K77" s="57">
        <f>IF(K14=0,"-",IF(K7=0,"-",K14/K7)*100)</f>
        <v>5.721479057071679</v>
      </c>
      <c r="L77" s="57">
        <f>IF(L14=0,"-",IF(L7=0,"-",L14/L7)*100)</f>
        <v>9.510226142116476</v>
      </c>
    </row>
    <row r="78" spans="1:13" ht="15" customHeight="1">
      <c r="A78" s="164" t="s">
        <v>45</v>
      </c>
      <c r="B78" s="164"/>
      <c r="C78" s="9"/>
      <c r="D78" s="9"/>
      <c r="E78" s="71">
        <f aca="true" t="shared" si="18" ref="E78:L78">IF(E20=0,"-",IF(E7=0,"-",E20/E7)*100)</f>
        <v>5.1134293320763735</v>
      </c>
      <c r="F78" s="57">
        <f t="shared" si="18"/>
        <v>11.651767669646459</v>
      </c>
      <c r="G78" s="71">
        <f>IF(G20=0,"-",IF(G7=0,"-",G20/G7)*100)</f>
        <v>5.735882455710463</v>
      </c>
      <c r="H78" s="57">
        <f>IF(H20=0,"-",IF(H7=0,"-",H20/H7)*100)</f>
        <v>7.635271767473068</v>
      </c>
      <c r="I78" s="71">
        <f t="shared" si="18"/>
        <v>6.370229537613616</v>
      </c>
      <c r="J78" s="57">
        <f t="shared" si="18"/>
        <v>3.763560884801194</v>
      </c>
      <c r="K78" s="57">
        <f>IF(K20=0,"-",IF(K7=0,"-",K20/K7)*100)</f>
        <v>1.9000720702315916</v>
      </c>
      <c r="L78" s="57">
        <f t="shared" si="18"/>
        <v>6.166239403203623</v>
      </c>
      <c r="M78" s="16"/>
    </row>
    <row r="79" spans="1:13" ht="15" customHeight="1">
      <c r="A79" s="164" t="s">
        <v>46</v>
      </c>
      <c r="B79" s="164"/>
      <c r="C79" s="10"/>
      <c r="D79" s="10"/>
      <c r="E79" s="71" t="s">
        <v>58</v>
      </c>
      <c r="F79" s="58" t="s">
        <v>58</v>
      </c>
      <c r="G79" s="71" t="s">
        <v>58</v>
      </c>
      <c r="H79" s="58" t="s">
        <v>58</v>
      </c>
      <c r="I79" s="71">
        <f>IF((I44=0),"-",(I24/((I44+J44)/2)*100))</f>
        <v>9.206411544069734</v>
      </c>
      <c r="J79" s="57">
        <f>IF((J44=0),"-",(J24/((J44+K44)/2)*100))</f>
        <v>6.213509677541639</v>
      </c>
      <c r="K79" s="57">
        <f>IF((K44=0),"-",(K24/((K44+L44)/2)*100))</f>
        <v>7.67022736205773</v>
      </c>
      <c r="L79" s="58">
        <v>17.3</v>
      </c>
      <c r="M79" s="16"/>
    </row>
    <row r="80" spans="1:13" ht="15" customHeight="1">
      <c r="A80" s="164" t="s">
        <v>47</v>
      </c>
      <c r="B80" s="164"/>
      <c r="C80" s="10"/>
      <c r="D80" s="10"/>
      <c r="E80" s="71" t="s">
        <v>58</v>
      </c>
      <c r="F80" s="58" t="s">
        <v>58</v>
      </c>
      <c r="G80" s="71" t="s">
        <v>58</v>
      </c>
      <c r="H80" s="58" t="s">
        <v>58</v>
      </c>
      <c r="I80" s="71">
        <f>IF((I44=0),"-",((I17+I18)/((I44+I45+I46+I48+J44+J45+J46+J48)/2)*100))</f>
        <v>10.00058775033001</v>
      </c>
      <c r="J80" s="58">
        <f>IF((J44=0),"-",((J17+J18)/((J44+J45+J46+J48+K44+K45+K46+K48)/2)*100))</f>
        <v>6.938680934425855</v>
      </c>
      <c r="K80" s="58">
        <f>IF((K44=0),"-",((K17+K18)/((K44+K45+K46+K48+L44+L45+L46+L48)/2)*100))</f>
        <v>6.6200301835726325</v>
      </c>
      <c r="L80" s="58">
        <v>12.9</v>
      </c>
      <c r="M80" s="16"/>
    </row>
    <row r="81" spans="1:13" ht="15" customHeight="1">
      <c r="A81" s="164" t="s">
        <v>48</v>
      </c>
      <c r="B81" s="164"/>
      <c r="C81" s="9"/>
      <c r="D81" s="9"/>
      <c r="E81" s="75" t="s">
        <v>58</v>
      </c>
      <c r="F81" s="104" t="s">
        <v>58</v>
      </c>
      <c r="G81" s="75">
        <f aca="true" t="shared" si="19" ref="G81:L81">IF(G44=0,"-",((G44+G45)/G52*100))</f>
        <v>39.47721501222831</v>
      </c>
      <c r="H81" s="115">
        <f t="shared" si="19"/>
        <v>39.28322360671416</v>
      </c>
      <c r="I81" s="75">
        <f t="shared" si="19"/>
        <v>40.664405097237584</v>
      </c>
      <c r="J81" s="104">
        <f t="shared" si="19"/>
        <v>38.77807245254555</v>
      </c>
      <c r="K81" s="104">
        <f t="shared" si="19"/>
        <v>30.58003779618407</v>
      </c>
      <c r="L81" s="104">
        <f t="shared" si="19"/>
        <v>23.96852479889153</v>
      </c>
      <c r="M81" s="16"/>
    </row>
    <row r="82" spans="1:13" ht="15" customHeight="1">
      <c r="A82" s="164" t="s">
        <v>49</v>
      </c>
      <c r="B82" s="164"/>
      <c r="C82" s="9"/>
      <c r="D82" s="9"/>
      <c r="E82" s="72" t="s">
        <v>58</v>
      </c>
      <c r="F82" s="1" t="s">
        <v>58</v>
      </c>
      <c r="G82" s="72">
        <f aca="true" t="shared" si="20" ref="G82:L82">IF((G48+G46-G40-G38-G34)=0,"-",(G48+G46-G40-G38-G34))</f>
        <v>1778.889</v>
      </c>
      <c r="H82" s="116">
        <f t="shared" si="20"/>
        <v>1786.3040000000005</v>
      </c>
      <c r="I82" s="72">
        <f t="shared" si="20"/>
        <v>1501.0849999999998</v>
      </c>
      <c r="J82" s="1">
        <f t="shared" si="20"/>
        <v>1992.2810000000002</v>
      </c>
      <c r="K82" s="1">
        <f t="shared" si="20"/>
        <v>2931.58</v>
      </c>
      <c r="L82" s="1">
        <f t="shared" si="20"/>
        <v>2637.5980000000004</v>
      </c>
      <c r="M82" s="16"/>
    </row>
    <row r="83" spans="1:12" ht="15" customHeight="1">
      <c r="A83" s="164" t="s">
        <v>50</v>
      </c>
      <c r="B83" s="164"/>
      <c r="C83" s="3"/>
      <c r="D83" s="3"/>
      <c r="E83" s="73" t="s">
        <v>58</v>
      </c>
      <c r="F83" s="2" t="s">
        <v>58</v>
      </c>
      <c r="G83" s="73">
        <f aca="true" t="shared" si="21" ref="G83:L83">IF((G44=0),"-",((G48+G46)/(G44+G45)))</f>
        <v>0.8644192175813892</v>
      </c>
      <c r="H83" s="117">
        <f t="shared" si="21"/>
        <v>0.9907020121486775</v>
      </c>
      <c r="I83" s="73">
        <f t="shared" si="21"/>
        <v>0.872536161371147</v>
      </c>
      <c r="J83" s="2">
        <f t="shared" si="21"/>
        <v>1.0945894716279594</v>
      </c>
      <c r="K83" s="2">
        <f t="shared" si="21"/>
        <v>1.69322204730505</v>
      </c>
      <c r="L83" s="2">
        <f t="shared" si="21"/>
        <v>1.953668622258331</v>
      </c>
    </row>
    <row r="84" spans="1:12" ht="15" customHeight="1">
      <c r="A84" s="165" t="s">
        <v>51</v>
      </c>
      <c r="B84" s="165"/>
      <c r="C84" s="25"/>
      <c r="D84" s="25"/>
      <c r="E84" s="74" t="s">
        <v>58</v>
      </c>
      <c r="F84" s="21" t="s">
        <v>58</v>
      </c>
      <c r="G84" s="74" t="s">
        <v>58</v>
      </c>
      <c r="H84" s="21" t="s">
        <v>58</v>
      </c>
      <c r="I84" s="74">
        <v>3759</v>
      </c>
      <c r="J84" s="21">
        <v>3604</v>
      </c>
      <c r="K84" s="21">
        <v>4115</v>
      </c>
      <c r="L84" s="21">
        <v>3591</v>
      </c>
    </row>
    <row r="85" spans="1:12" ht="15" customHeight="1">
      <c r="A85" s="6" t="s">
        <v>140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" customHeight="1">
      <c r="A86" s="6" t="s">
        <v>141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">
      <c r="A87" s="6" t="s">
        <v>129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</sheetData>
  <sheetProtection/>
  <mergeCells count="21">
    <mergeCell ref="A1:L1"/>
    <mergeCell ref="A58:B58"/>
    <mergeCell ref="A59:B59"/>
    <mergeCell ref="A60:B60"/>
    <mergeCell ref="A61:B61"/>
    <mergeCell ref="A64:B64"/>
    <mergeCell ref="A65:B65"/>
    <mergeCell ref="A66:B66"/>
    <mergeCell ref="A67:B67"/>
    <mergeCell ref="A68:B68"/>
    <mergeCell ref="A79:B79"/>
    <mergeCell ref="A62:B62"/>
    <mergeCell ref="A78:B78"/>
    <mergeCell ref="A69:B69"/>
    <mergeCell ref="A71:B71"/>
    <mergeCell ref="A80:B80"/>
    <mergeCell ref="A77:B77"/>
    <mergeCell ref="A81:B81"/>
    <mergeCell ref="A82:B82"/>
    <mergeCell ref="A83:B83"/>
    <mergeCell ref="A84:B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7" t="s">
        <v>75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customHeight="1">
      <c r="A2" s="33" t="s">
        <v>66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59"/>
      <c r="B3" s="59"/>
      <c r="C3" s="64"/>
      <c r="D3" s="61"/>
      <c r="E3" s="62">
        <v>2011</v>
      </c>
      <c r="F3" s="62">
        <v>2010</v>
      </c>
      <c r="G3" s="62">
        <v>2011</v>
      </c>
      <c r="H3" s="62">
        <v>2010</v>
      </c>
      <c r="I3" s="62">
        <v>2010</v>
      </c>
      <c r="J3" s="62">
        <v>2009</v>
      </c>
      <c r="K3" s="62">
        <v>2008</v>
      </c>
      <c r="L3" s="62">
        <v>2007</v>
      </c>
    </row>
    <row r="4" spans="1:12" ht="12.75" customHeight="1">
      <c r="A4" s="63"/>
      <c r="B4" s="63"/>
      <c r="C4" s="64"/>
      <c r="D4" s="61"/>
      <c r="E4" s="62" t="s">
        <v>116</v>
      </c>
      <c r="F4" s="62" t="s">
        <v>116</v>
      </c>
      <c r="G4" s="62" t="s">
        <v>117</v>
      </c>
      <c r="H4" s="62" t="s">
        <v>117</v>
      </c>
      <c r="I4" s="62"/>
      <c r="J4" s="62"/>
      <c r="K4" s="62"/>
      <c r="L4" s="62"/>
    </row>
    <row r="5" spans="1:12" s="19" customFormat="1" ht="12.75" customHeight="1">
      <c r="A5" s="60" t="s">
        <v>1</v>
      </c>
      <c r="B5" s="67"/>
      <c r="C5" s="64"/>
      <c r="D5" s="64" t="s">
        <v>57</v>
      </c>
      <c r="E5" s="66"/>
      <c r="F5" s="66"/>
      <c r="G5" s="66"/>
      <c r="H5" s="66" t="s">
        <v>55</v>
      </c>
      <c r="I5" s="66" t="s">
        <v>55</v>
      </c>
      <c r="J5" s="66"/>
      <c r="K5" s="66"/>
      <c r="L5" s="66"/>
    </row>
    <row r="6" ht="1.5" customHeight="1"/>
    <row r="7" spans="1:12" ht="15" customHeight="1">
      <c r="A7" s="31" t="s">
        <v>2</v>
      </c>
      <c r="B7" s="9"/>
      <c r="C7" s="9"/>
      <c r="D7" s="9"/>
      <c r="E7" s="79">
        <v>234.92599999999993</v>
      </c>
      <c r="F7" s="55">
        <v>231.58499999999998</v>
      </c>
      <c r="G7" s="79">
        <v>565.679</v>
      </c>
      <c r="H7" s="55">
        <v>546.876</v>
      </c>
      <c r="I7" s="79">
        <v>875.969</v>
      </c>
      <c r="J7" s="55">
        <v>858.519</v>
      </c>
      <c r="K7" s="55">
        <v>905.6610000000001</v>
      </c>
      <c r="L7" s="55">
        <v>812</v>
      </c>
    </row>
    <row r="8" spans="1:12" ht="15" customHeight="1">
      <c r="A8" s="31" t="s">
        <v>3</v>
      </c>
      <c r="B8" s="3"/>
      <c r="C8" s="3"/>
      <c r="D8" s="3"/>
      <c r="E8" s="78">
        <v>-211.74900000000005</v>
      </c>
      <c r="F8" s="50">
        <v>-197.26700000000005</v>
      </c>
      <c r="G8" s="78">
        <v>-533.688</v>
      </c>
      <c r="H8" s="50">
        <v>-494.939</v>
      </c>
      <c r="I8" s="78">
        <v>-755.711</v>
      </c>
      <c r="J8" s="50">
        <v>-744.559</v>
      </c>
      <c r="K8" s="50">
        <v>-819.912</v>
      </c>
      <c r="L8" s="50">
        <v>-742</v>
      </c>
    </row>
    <row r="9" spans="1:12" ht="15" customHeight="1">
      <c r="A9" s="31" t="s">
        <v>4</v>
      </c>
      <c r="B9" s="3"/>
      <c r="C9" s="3"/>
      <c r="D9" s="3"/>
      <c r="E9" s="78">
        <v>1.5260000000000002</v>
      </c>
      <c r="F9" s="50">
        <v>5.029</v>
      </c>
      <c r="G9" s="78">
        <v>5.081</v>
      </c>
      <c r="H9" s="50">
        <v>8.6</v>
      </c>
      <c r="I9" s="78">
        <v>9.175</v>
      </c>
      <c r="J9" s="50">
        <v>8.058</v>
      </c>
      <c r="K9" s="50"/>
      <c r="L9" s="50"/>
    </row>
    <row r="10" spans="1:12" ht="15" customHeight="1">
      <c r="A10" s="31" t="s">
        <v>5</v>
      </c>
      <c r="B10" s="3"/>
      <c r="C10" s="3"/>
      <c r="D10" s="3"/>
      <c r="E10" s="78"/>
      <c r="F10" s="50"/>
      <c r="G10" s="78"/>
      <c r="H10" s="50"/>
      <c r="I10" s="78"/>
      <c r="J10" s="50"/>
      <c r="K10" s="50"/>
      <c r="L10" s="50"/>
    </row>
    <row r="11" spans="1:12" ht="15" customHeight="1">
      <c r="A11" s="32" t="s">
        <v>6</v>
      </c>
      <c r="B11" s="25"/>
      <c r="C11" s="25"/>
      <c r="D11" s="25"/>
      <c r="E11" s="77"/>
      <c r="F11" s="52"/>
      <c r="G11" s="77"/>
      <c r="H11" s="52"/>
      <c r="I11" s="77"/>
      <c r="J11" s="52"/>
      <c r="K11" s="52"/>
      <c r="L11" s="52">
        <v>18</v>
      </c>
    </row>
    <row r="12" spans="1:12" ht="15" customHeight="1">
      <c r="A12" s="13" t="s">
        <v>7</v>
      </c>
      <c r="B12" s="13"/>
      <c r="C12" s="13"/>
      <c r="D12" s="13"/>
      <c r="E12" s="79">
        <f>SUM(E7:E11)</f>
        <v>24.70299999999988</v>
      </c>
      <c r="F12" s="55">
        <f aca="true" t="shared" si="0" ref="F12:L12">SUM(F7:F11)</f>
        <v>39.34699999999992</v>
      </c>
      <c r="G12" s="79">
        <f>SUM(G7:G11)</f>
        <v>37.07199999999999</v>
      </c>
      <c r="H12" s="55">
        <f>SUM(H7:H11)</f>
        <v>60.536999999999956</v>
      </c>
      <c r="I12" s="79">
        <f>SUM(I7:I11)</f>
        <v>129.43300000000005</v>
      </c>
      <c r="J12" s="55">
        <f t="shared" si="0"/>
        <v>122.01800000000003</v>
      </c>
      <c r="K12" s="55">
        <f t="shared" si="0"/>
        <v>85.74900000000002</v>
      </c>
      <c r="L12" s="55">
        <f t="shared" si="0"/>
        <v>88</v>
      </c>
    </row>
    <row r="13" spans="1:12" ht="15" customHeight="1">
      <c r="A13" s="32" t="s">
        <v>76</v>
      </c>
      <c r="B13" s="25"/>
      <c r="C13" s="25"/>
      <c r="D13" s="25"/>
      <c r="E13" s="77">
        <v>-12.366999999999999</v>
      </c>
      <c r="F13" s="52">
        <v>-11.954</v>
      </c>
      <c r="G13" s="77">
        <v>-37.028</v>
      </c>
      <c r="H13" s="52">
        <v>-36.540000000000006</v>
      </c>
      <c r="I13" s="77">
        <v>-48.443</v>
      </c>
      <c r="J13" s="52">
        <v>-48.814</v>
      </c>
      <c r="K13" s="52">
        <v>-46.855000000000004</v>
      </c>
      <c r="L13" s="52">
        <v>-41</v>
      </c>
    </row>
    <row r="14" spans="1:12" ht="15" customHeight="1">
      <c r="A14" s="13" t="s">
        <v>8</v>
      </c>
      <c r="B14" s="13"/>
      <c r="C14" s="13"/>
      <c r="D14" s="13"/>
      <c r="E14" s="79">
        <f>SUM(E12:E13)</f>
        <v>12.33599999999988</v>
      </c>
      <c r="F14" s="55">
        <f aca="true" t="shared" si="1" ref="F14:L14">SUM(F12:F13)</f>
        <v>27.392999999999923</v>
      </c>
      <c r="G14" s="79">
        <f>SUM(G12:G13)</f>
        <v>0.043999999999989825</v>
      </c>
      <c r="H14" s="55">
        <f>SUM(H12:H13)</f>
        <v>23.99699999999995</v>
      </c>
      <c r="I14" s="79">
        <f>SUM(I12:I13)</f>
        <v>80.99000000000005</v>
      </c>
      <c r="J14" s="55">
        <f t="shared" si="1"/>
        <v>73.20400000000004</v>
      </c>
      <c r="K14" s="55">
        <f t="shared" si="1"/>
        <v>38.89400000000002</v>
      </c>
      <c r="L14" s="55">
        <f t="shared" si="1"/>
        <v>47</v>
      </c>
    </row>
    <row r="15" spans="1:12" ht="15" customHeight="1">
      <c r="A15" s="31" t="s">
        <v>9</v>
      </c>
      <c r="B15" s="4"/>
      <c r="C15" s="4"/>
      <c r="D15" s="4"/>
      <c r="E15" s="78"/>
      <c r="F15" s="50"/>
      <c r="G15" s="78"/>
      <c r="H15" s="50"/>
      <c r="I15" s="78"/>
      <c r="J15" s="50"/>
      <c r="K15" s="50"/>
      <c r="L15" s="50"/>
    </row>
    <row r="16" spans="1:12" ht="15" customHeight="1">
      <c r="A16" s="32" t="s">
        <v>10</v>
      </c>
      <c r="B16" s="25"/>
      <c r="C16" s="25"/>
      <c r="D16" s="25"/>
      <c r="E16" s="77"/>
      <c r="F16" s="52"/>
      <c r="G16" s="77"/>
      <c r="H16" s="52"/>
      <c r="I16" s="77"/>
      <c r="J16" s="52"/>
      <c r="K16" s="52"/>
      <c r="L16" s="52"/>
    </row>
    <row r="17" spans="1:12" ht="15" customHeight="1">
      <c r="A17" s="13" t="s">
        <v>11</v>
      </c>
      <c r="B17" s="13"/>
      <c r="C17" s="13"/>
      <c r="D17" s="13"/>
      <c r="E17" s="79">
        <f>SUM(E14:E16)</f>
        <v>12.33599999999988</v>
      </c>
      <c r="F17" s="55">
        <f aca="true" t="shared" si="2" ref="F17:L17">SUM(F14:F16)</f>
        <v>27.392999999999923</v>
      </c>
      <c r="G17" s="79">
        <f>SUM(G14:G16)</f>
        <v>0.043999999999989825</v>
      </c>
      <c r="H17" s="55">
        <f>SUM(H14:H16)</f>
        <v>23.99699999999995</v>
      </c>
      <c r="I17" s="79">
        <f>SUM(I14:I16)</f>
        <v>80.99000000000005</v>
      </c>
      <c r="J17" s="55">
        <f t="shared" si="2"/>
        <v>73.20400000000004</v>
      </c>
      <c r="K17" s="55">
        <f t="shared" si="2"/>
        <v>38.89400000000002</v>
      </c>
      <c r="L17" s="55">
        <f t="shared" si="2"/>
        <v>47</v>
      </c>
    </row>
    <row r="18" spans="1:12" ht="15" customHeight="1">
      <c r="A18" s="31" t="s">
        <v>12</v>
      </c>
      <c r="B18" s="3"/>
      <c r="C18" s="3"/>
      <c r="D18" s="3"/>
      <c r="E18" s="78">
        <v>6.519</v>
      </c>
      <c r="F18" s="50">
        <v>5.758</v>
      </c>
      <c r="G18" s="78">
        <v>12.027</v>
      </c>
      <c r="H18" s="50">
        <v>10.151</v>
      </c>
      <c r="I18" s="78">
        <v>14.517</v>
      </c>
      <c r="J18" s="50">
        <v>88.56500000000001</v>
      </c>
      <c r="K18" s="50">
        <v>13.364</v>
      </c>
      <c r="L18" s="50">
        <v>8</v>
      </c>
    </row>
    <row r="19" spans="1:12" ht="15" customHeight="1">
      <c r="A19" s="32" t="s">
        <v>13</v>
      </c>
      <c r="B19" s="25"/>
      <c r="C19" s="25"/>
      <c r="D19" s="25" t="s">
        <v>61</v>
      </c>
      <c r="E19" s="77">
        <v>-19.908</v>
      </c>
      <c r="F19" s="52">
        <v>-4.333000000000004</v>
      </c>
      <c r="G19" s="77">
        <v>-35.011</v>
      </c>
      <c r="H19" s="52">
        <v>-30.8</v>
      </c>
      <c r="I19" s="77">
        <v>-38.951</v>
      </c>
      <c r="J19" s="52">
        <v>-69.82600000000001</v>
      </c>
      <c r="K19" s="52">
        <v>-71.127</v>
      </c>
      <c r="L19" s="52">
        <v>-46</v>
      </c>
    </row>
    <row r="20" spans="1:12" ht="15" customHeight="1">
      <c r="A20" s="13" t="s">
        <v>14</v>
      </c>
      <c r="B20" s="13"/>
      <c r="C20" s="13"/>
      <c r="D20" s="13"/>
      <c r="E20" s="79">
        <f>SUM(E17:E19)</f>
        <v>-1.0530000000001216</v>
      </c>
      <c r="F20" s="55">
        <f aca="true" t="shared" si="3" ref="F20:L20">SUM(F17:F19)</f>
        <v>28.81799999999992</v>
      </c>
      <c r="G20" s="79">
        <f>SUM(G17:G19)</f>
        <v>-22.940000000000012</v>
      </c>
      <c r="H20" s="55">
        <f>SUM(H17:H19)</f>
        <v>3.347999999999953</v>
      </c>
      <c r="I20" s="79">
        <f>SUM(I17:I19)</f>
        <v>56.55600000000005</v>
      </c>
      <c r="J20" s="55">
        <f t="shared" si="3"/>
        <v>91.94300000000005</v>
      </c>
      <c r="K20" s="55">
        <f t="shared" si="3"/>
        <v>-18.86899999999997</v>
      </c>
      <c r="L20" s="55">
        <f t="shared" si="3"/>
        <v>9</v>
      </c>
    </row>
    <row r="21" spans="1:12" ht="15" customHeight="1">
      <c r="A21" s="31" t="s">
        <v>15</v>
      </c>
      <c r="B21" s="3"/>
      <c r="C21" s="3"/>
      <c r="D21" s="3"/>
      <c r="E21" s="78">
        <v>2.419999999999998</v>
      </c>
      <c r="F21" s="50">
        <v>-4.707</v>
      </c>
      <c r="G21" s="78">
        <v>13.587</v>
      </c>
      <c r="H21" s="50">
        <v>5.412</v>
      </c>
      <c r="I21" s="78">
        <v>-6.3950000000000005</v>
      </c>
      <c r="J21" s="50">
        <v>-16.925</v>
      </c>
      <c r="K21" s="50">
        <v>13.727</v>
      </c>
      <c r="L21" s="50">
        <v>3</v>
      </c>
    </row>
    <row r="22" spans="1:12" ht="15" customHeight="1">
      <c r="A22" s="32" t="s">
        <v>16</v>
      </c>
      <c r="B22" s="27"/>
      <c r="C22" s="27"/>
      <c r="D22" s="27"/>
      <c r="E22" s="77"/>
      <c r="F22" s="52"/>
      <c r="G22" s="77"/>
      <c r="H22" s="52"/>
      <c r="I22" s="77"/>
      <c r="J22" s="52"/>
      <c r="K22" s="52"/>
      <c r="L22" s="52"/>
    </row>
    <row r="23" spans="1:12" ht="15" customHeight="1">
      <c r="A23" s="35" t="s">
        <v>94</v>
      </c>
      <c r="B23" s="14"/>
      <c r="C23" s="14"/>
      <c r="D23" s="14"/>
      <c r="E23" s="79">
        <f>SUM(E20:E22)</f>
        <v>1.3669999999998765</v>
      </c>
      <c r="F23" s="55">
        <f aca="true" t="shared" si="4" ref="F23:L23">SUM(F20:F22)</f>
        <v>24.11099999999992</v>
      </c>
      <c r="G23" s="79">
        <f>SUM(G20:G22)</f>
        <v>-9.353000000000012</v>
      </c>
      <c r="H23" s="55">
        <f>SUM(H20:H22)</f>
        <v>8.759999999999952</v>
      </c>
      <c r="I23" s="79">
        <f>SUM(I20:I22)</f>
        <v>50.161000000000044</v>
      </c>
      <c r="J23" s="55">
        <f t="shared" si="4"/>
        <v>75.01800000000006</v>
      </c>
      <c r="K23" s="55">
        <f t="shared" si="4"/>
        <v>-5.141999999999971</v>
      </c>
      <c r="L23" s="55">
        <f t="shared" si="4"/>
        <v>12</v>
      </c>
    </row>
    <row r="24" spans="1:12" ht="15" customHeight="1">
      <c r="A24" s="31" t="s">
        <v>85</v>
      </c>
      <c r="B24" s="3"/>
      <c r="C24" s="3"/>
      <c r="D24" s="3"/>
      <c r="E24" s="76">
        <f aca="true" t="shared" si="5" ref="E24:L24">E23-E25</f>
        <v>1.3669999999998765</v>
      </c>
      <c r="F24" s="53">
        <f t="shared" si="5"/>
        <v>24.11099999999992</v>
      </c>
      <c r="G24" s="76">
        <f>G23-G25</f>
        <v>-9.353000000000012</v>
      </c>
      <c r="H24" s="53">
        <f>H23-H25</f>
        <v>8.759999999999952</v>
      </c>
      <c r="I24" s="76">
        <f>I23-I25</f>
        <v>50.161000000000044</v>
      </c>
      <c r="J24" s="53">
        <f t="shared" si="5"/>
        <v>75.01800000000006</v>
      </c>
      <c r="K24" s="53">
        <f t="shared" si="5"/>
        <v>-5.141999999999971</v>
      </c>
      <c r="L24" s="53">
        <f t="shared" si="5"/>
        <v>12</v>
      </c>
    </row>
    <row r="25" spans="1:12" ht="15" customHeight="1">
      <c r="A25" s="31" t="s">
        <v>92</v>
      </c>
      <c r="B25" s="3"/>
      <c r="C25" s="3"/>
      <c r="D25" s="3"/>
      <c r="E25" s="78"/>
      <c r="F25" s="50"/>
      <c r="G25" s="78"/>
      <c r="H25" s="50"/>
      <c r="I25" s="78"/>
      <c r="J25" s="50"/>
      <c r="K25" s="50"/>
      <c r="L25" s="50"/>
    </row>
    <row r="26" spans="1:12" ht="15">
      <c r="A26" s="3"/>
      <c r="B26" s="3"/>
      <c r="C26" s="3"/>
      <c r="D26" s="3"/>
      <c r="E26" s="50"/>
      <c r="F26" s="50"/>
      <c r="G26" s="50"/>
      <c r="H26" s="50"/>
      <c r="I26" s="50"/>
      <c r="J26" s="50"/>
      <c r="K26" s="50"/>
      <c r="L26" s="50"/>
    </row>
    <row r="27" spans="1:12" ht="12.75" customHeight="1">
      <c r="A27" s="59"/>
      <c r="B27" s="59"/>
      <c r="C27" s="64"/>
      <c r="D27" s="61"/>
      <c r="E27" s="62">
        <f>E$3</f>
        <v>2011</v>
      </c>
      <c r="F27" s="62">
        <f aca="true" t="shared" si="6" ref="F27:L27">F$3</f>
        <v>2010</v>
      </c>
      <c r="G27" s="62">
        <f t="shared" si="6"/>
        <v>2011</v>
      </c>
      <c r="H27" s="62">
        <f t="shared" si="6"/>
        <v>2010</v>
      </c>
      <c r="I27" s="62">
        <f t="shared" si="6"/>
        <v>2010</v>
      </c>
      <c r="J27" s="62">
        <f t="shared" si="6"/>
        <v>2009</v>
      </c>
      <c r="K27" s="62">
        <f t="shared" si="6"/>
        <v>2008</v>
      </c>
      <c r="L27" s="62">
        <f t="shared" si="6"/>
        <v>2007</v>
      </c>
    </row>
    <row r="28" spans="1:12" ht="12.75" customHeight="1">
      <c r="A28" s="63"/>
      <c r="B28" s="63"/>
      <c r="C28" s="64"/>
      <c r="D28" s="61"/>
      <c r="E28" s="82" t="str">
        <f>E$4</f>
        <v>Q3</v>
      </c>
      <c r="F28" s="82" t="str">
        <f>F$4</f>
        <v>Q3</v>
      </c>
      <c r="G28" s="82" t="str">
        <f>IF(G$4="","",G$4)</f>
        <v>Q1-3</v>
      </c>
      <c r="H28" s="82" t="str">
        <f>H$4</f>
        <v>Q1-3</v>
      </c>
      <c r="I28" s="82"/>
      <c r="J28" s="82"/>
      <c r="K28" s="82"/>
      <c r="L28" s="82"/>
    </row>
    <row r="29" spans="1:12" s="20" customFormat="1" ht="15" customHeight="1">
      <c r="A29" s="60" t="s">
        <v>83</v>
      </c>
      <c r="B29" s="69"/>
      <c r="C29" s="64"/>
      <c r="D29" s="64"/>
      <c r="E29" s="83">
        <f>IF(E$5=0,"",E$5)</f>
      </c>
      <c r="F29" s="83"/>
      <c r="G29" s="83"/>
      <c r="H29" s="83"/>
      <c r="I29" s="83"/>
      <c r="J29" s="83">
        <f>IF(J$5=0,"",J$5)</f>
      </c>
      <c r="K29" s="83">
        <f>IF(K$5=0,"",K$5)</f>
      </c>
      <c r="L29" s="83"/>
    </row>
    <row r="30" spans="5:12" ht="1.5" customHeight="1">
      <c r="E30" s="41"/>
      <c r="F30" s="41"/>
      <c r="G30" s="41"/>
      <c r="H30" s="41"/>
      <c r="I30" s="41"/>
      <c r="J30" s="41"/>
      <c r="K30" s="41"/>
      <c r="L30" s="41"/>
    </row>
    <row r="31" spans="1:12" ht="15" customHeight="1">
      <c r="A31" s="31" t="s">
        <v>17</v>
      </c>
      <c r="B31" s="10"/>
      <c r="C31" s="10"/>
      <c r="D31" s="10"/>
      <c r="E31" s="78"/>
      <c r="F31" s="50"/>
      <c r="G31" s="78">
        <v>471.84000000000003</v>
      </c>
      <c r="H31" s="50">
        <v>473.259</v>
      </c>
      <c r="I31" s="78">
        <v>472.048</v>
      </c>
      <c r="J31" s="50">
        <v>475.30400000000003</v>
      </c>
      <c r="K31" s="50">
        <v>487.83200000000005</v>
      </c>
      <c r="L31" s="50">
        <v>477</v>
      </c>
    </row>
    <row r="32" spans="1:12" ht="15" customHeight="1">
      <c r="A32" s="31" t="s">
        <v>18</v>
      </c>
      <c r="B32" s="9"/>
      <c r="C32" s="9"/>
      <c r="D32" s="9"/>
      <c r="E32" s="78"/>
      <c r="F32" s="50"/>
      <c r="G32" s="78">
        <v>205.736</v>
      </c>
      <c r="H32" s="50">
        <v>204.74</v>
      </c>
      <c r="I32" s="78">
        <v>204.69799999999998</v>
      </c>
      <c r="J32" s="50">
        <v>203.11</v>
      </c>
      <c r="K32" s="50">
        <v>203.15200000000002</v>
      </c>
      <c r="L32" s="50">
        <v>201</v>
      </c>
    </row>
    <row r="33" spans="1:12" ht="15" customHeight="1">
      <c r="A33" s="31" t="s">
        <v>86</v>
      </c>
      <c r="B33" s="9"/>
      <c r="C33" s="9"/>
      <c r="D33" s="9"/>
      <c r="E33" s="78"/>
      <c r="F33" s="50"/>
      <c r="G33" s="78">
        <v>232.368</v>
      </c>
      <c r="H33" s="50">
        <v>224.154</v>
      </c>
      <c r="I33" s="78">
        <v>225.62300000000002</v>
      </c>
      <c r="J33" s="50">
        <v>230.161</v>
      </c>
      <c r="K33" s="50">
        <v>254.26699999999997</v>
      </c>
      <c r="L33" s="50">
        <v>242</v>
      </c>
    </row>
    <row r="34" spans="1:12" ht="15" customHeight="1">
      <c r="A34" s="31" t="s">
        <v>19</v>
      </c>
      <c r="B34" s="9"/>
      <c r="C34" s="9"/>
      <c r="D34" s="9"/>
      <c r="E34" s="78"/>
      <c r="F34" s="50"/>
      <c r="G34" s="78"/>
      <c r="H34" s="50"/>
      <c r="I34" s="78"/>
      <c r="J34" s="50"/>
      <c r="K34" s="50"/>
      <c r="L34" s="50"/>
    </row>
    <row r="35" spans="1:12" ht="15" customHeight="1">
      <c r="A35" s="32" t="s">
        <v>20</v>
      </c>
      <c r="B35" s="25"/>
      <c r="C35" s="25"/>
      <c r="D35" s="25"/>
      <c r="E35" s="77"/>
      <c r="F35" s="52"/>
      <c r="G35" s="77">
        <v>16.823</v>
      </c>
      <c r="H35" s="52">
        <v>4.545</v>
      </c>
      <c r="I35" s="77">
        <v>5.694</v>
      </c>
      <c r="J35" s="52">
        <v>4.317</v>
      </c>
      <c r="K35" s="52">
        <v>3.5970000000000004</v>
      </c>
      <c r="L35" s="52">
        <v>4</v>
      </c>
    </row>
    <row r="36" spans="1:12" ht="15" customHeight="1">
      <c r="A36" s="33" t="s">
        <v>21</v>
      </c>
      <c r="B36" s="13"/>
      <c r="C36" s="13"/>
      <c r="D36" s="13"/>
      <c r="E36" s="106">
        <v>0</v>
      </c>
      <c r="F36" s="107">
        <v>0</v>
      </c>
      <c r="G36" s="79">
        <f aca="true" t="shared" si="7" ref="G36:L36">SUM(G31:G35)</f>
        <v>926.7669999999999</v>
      </c>
      <c r="H36" s="114">
        <f t="shared" si="7"/>
        <v>906.698</v>
      </c>
      <c r="I36" s="79">
        <f t="shared" si="7"/>
        <v>908.063</v>
      </c>
      <c r="J36" s="55">
        <f t="shared" si="7"/>
        <v>912.892</v>
      </c>
      <c r="K36" s="55">
        <f t="shared" si="7"/>
        <v>948.848</v>
      </c>
      <c r="L36" s="55">
        <f t="shared" si="7"/>
        <v>924</v>
      </c>
    </row>
    <row r="37" spans="1:12" ht="15" customHeight="1">
      <c r="A37" s="31" t="s">
        <v>22</v>
      </c>
      <c r="B37" s="3"/>
      <c r="C37" s="3"/>
      <c r="D37" s="3"/>
      <c r="E37" s="78"/>
      <c r="F37" s="50"/>
      <c r="G37" s="78">
        <v>250.12400000000002</v>
      </c>
      <c r="H37" s="134">
        <v>218.504</v>
      </c>
      <c r="I37" s="78">
        <v>180.493</v>
      </c>
      <c r="J37" s="50">
        <v>177.421</v>
      </c>
      <c r="K37" s="50">
        <v>202.139</v>
      </c>
      <c r="L37" s="50">
        <v>214</v>
      </c>
    </row>
    <row r="38" spans="1:12" ht="15" customHeight="1">
      <c r="A38" s="31" t="s">
        <v>23</v>
      </c>
      <c r="B38" s="3"/>
      <c r="C38" s="3"/>
      <c r="D38" s="3"/>
      <c r="E38" s="78"/>
      <c r="F38" s="50"/>
      <c r="G38" s="78"/>
      <c r="H38" s="134"/>
      <c r="I38" s="78"/>
      <c r="J38" s="50"/>
      <c r="K38" s="50"/>
      <c r="L38" s="50">
        <v>6</v>
      </c>
    </row>
    <row r="39" spans="1:12" ht="15" customHeight="1">
      <c r="A39" s="31" t="s">
        <v>24</v>
      </c>
      <c r="B39" s="3"/>
      <c r="C39" s="3"/>
      <c r="D39" s="3"/>
      <c r="E39" s="78"/>
      <c r="F39" s="50"/>
      <c r="G39" s="78">
        <v>185.735</v>
      </c>
      <c r="H39" s="134">
        <v>201.72</v>
      </c>
      <c r="I39" s="78">
        <v>140.73000000000002</v>
      </c>
      <c r="J39" s="50">
        <v>139.684</v>
      </c>
      <c r="K39" s="50">
        <v>171.194</v>
      </c>
      <c r="L39" s="50">
        <v>116</v>
      </c>
    </row>
    <row r="40" spans="1:12" ht="15" customHeight="1">
      <c r="A40" s="31" t="s">
        <v>25</v>
      </c>
      <c r="B40" s="3"/>
      <c r="C40" s="3"/>
      <c r="D40" s="3"/>
      <c r="E40" s="78"/>
      <c r="F40" s="50"/>
      <c r="G40" s="78"/>
      <c r="H40" s="134"/>
      <c r="I40" s="78"/>
      <c r="J40" s="50"/>
      <c r="K40" s="50">
        <v>1.8840000000000001</v>
      </c>
      <c r="L40" s="50"/>
    </row>
    <row r="41" spans="1:12" ht="15" customHeight="1">
      <c r="A41" s="32" t="s">
        <v>26</v>
      </c>
      <c r="B41" s="25"/>
      <c r="C41" s="25"/>
      <c r="D41" s="25"/>
      <c r="E41" s="77"/>
      <c r="F41" s="52"/>
      <c r="G41" s="77"/>
      <c r="H41" s="135"/>
      <c r="I41" s="77"/>
      <c r="J41" s="52"/>
      <c r="K41" s="52"/>
      <c r="L41" s="52"/>
    </row>
    <row r="42" spans="1:12" ht="15" customHeight="1">
      <c r="A42" s="34" t="s">
        <v>27</v>
      </c>
      <c r="B42" s="22"/>
      <c r="C42" s="22"/>
      <c r="D42" s="22"/>
      <c r="E42" s="108">
        <v>0</v>
      </c>
      <c r="F42" s="109">
        <v>0</v>
      </c>
      <c r="G42" s="85">
        <f aca="true" t="shared" si="8" ref="G42:L42">SUM(G37:G41)</f>
        <v>435.85900000000004</v>
      </c>
      <c r="H42" s="129">
        <f t="shared" si="8"/>
        <v>420.224</v>
      </c>
      <c r="I42" s="85">
        <f t="shared" si="8"/>
        <v>321.223</v>
      </c>
      <c r="J42" s="86">
        <f t="shared" si="8"/>
        <v>317.105</v>
      </c>
      <c r="K42" s="86">
        <f t="shared" si="8"/>
        <v>375.217</v>
      </c>
      <c r="L42" s="86">
        <f t="shared" si="8"/>
        <v>336</v>
      </c>
    </row>
    <row r="43" spans="1:12" ht="15" customHeight="1">
      <c r="A43" s="33" t="s">
        <v>59</v>
      </c>
      <c r="B43" s="12"/>
      <c r="C43" s="12"/>
      <c r="D43" s="12"/>
      <c r="E43" s="106">
        <v>0</v>
      </c>
      <c r="F43" s="107">
        <v>0</v>
      </c>
      <c r="G43" s="79">
        <f aca="true" t="shared" si="9" ref="G43:L43">G36+G42</f>
        <v>1362.626</v>
      </c>
      <c r="H43" s="114">
        <f t="shared" si="9"/>
        <v>1326.922</v>
      </c>
      <c r="I43" s="79">
        <f t="shared" si="9"/>
        <v>1229.286</v>
      </c>
      <c r="J43" s="55">
        <f t="shared" si="9"/>
        <v>1229.997</v>
      </c>
      <c r="K43" s="55">
        <f t="shared" si="9"/>
        <v>1324.065</v>
      </c>
      <c r="L43" s="55">
        <f t="shared" si="9"/>
        <v>1260</v>
      </c>
    </row>
    <row r="44" spans="1:12" ht="15" customHeight="1">
      <c r="A44" s="31" t="s">
        <v>87</v>
      </c>
      <c r="B44" s="3"/>
      <c r="C44" s="3"/>
      <c r="D44" s="3" t="s">
        <v>62</v>
      </c>
      <c r="E44" s="78"/>
      <c r="F44" s="50"/>
      <c r="G44" s="78">
        <v>524.368</v>
      </c>
      <c r="H44" s="134">
        <v>494.8940000000001</v>
      </c>
      <c r="I44" s="78">
        <v>533.39</v>
      </c>
      <c r="J44" s="50">
        <v>486.92600000000004</v>
      </c>
      <c r="K44" s="50">
        <v>349.343</v>
      </c>
      <c r="L44" s="50">
        <v>393</v>
      </c>
    </row>
    <row r="45" spans="1:12" ht="15" customHeight="1">
      <c r="A45" s="31" t="s">
        <v>93</v>
      </c>
      <c r="B45" s="3"/>
      <c r="C45" s="3"/>
      <c r="D45" s="3"/>
      <c r="E45" s="78"/>
      <c r="F45" s="50"/>
      <c r="G45" s="78"/>
      <c r="H45" s="134"/>
      <c r="I45" s="78"/>
      <c r="J45" s="50"/>
      <c r="K45" s="50"/>
      <c r="L45" s="50"/>
    </row>
    <row r="46" spans="1:12" ht="15" customHeight="1">
      <c r="A46" s="31" t="s">
        <v>80</v>
      </c>
      <c r="B46" s="3"/>
      <c r="C46" s="3"/>
      <c r="D46" s="3"/>
      <c r="E46" s="78"/>
      <c r="F46" s="50"/>
      <c r="G46" s="78">
        <v>17.079</v>
      </c>
      <c r="H46" s="134">
        <v>21.281000000000002</v>
      </c>
      <c r="I46" s="78">
        <v>16.583000000000002</v>
      </c>
      <c r="J46" s="50">
        <v>38.289</v>
      </c>
      <c r="K46" s="50">
        <v>40.331</v>
      </c>
      <c r="L46" s="50">
        <v>43</v>
      </c>
    </row>
    <row r="47" spans="1:12" ht="15" customHeight="1">
      <c r="A47" s="31" t="s">
        <v>29</v>
      </c>
      <c r="B47" s="3"/>
      <c r="C47" s="3"/>
      <c r="D47" s="3"/>
      <c r="E47" s="78"/>
      <c r="F47" s="50"/>
      <c r="G47" s="78">
        <v>68.673</v>
      </c>
      <c r="H47" s="134">
        <v>80.845</v>
      </c>
      <c r="I47" s="78">
        <v>87.654</v>
      </c>
      <c r="J47" s="50">
        <v>93.73400000000001</v>
      </c>
      <c r="K47" s="50">
        <v>86.818</v>
      </c>
      <c r="L47" s="50">
        <v>132</v>
      </c>
    </row>
    <row r="48" spans="1:12" ht="15" customHeight="1">
      <c r="A48" s="31" t="s">
        <v>30</v>
      </c>
      <c r="B48" s="3"/>
      <c r="C48" s="3"/>
      <c r="D48" s="3"/>
      <c r="E48" s="78"/>
      <c r="F48" s="50"/>
      <c r="G48" s="78">
        <v>612.674</v>
      </c>
      <c r="H48" s="134">
        <v>592.093</v>
      </c>
      <c r="I48" s="78">
        <v>457.544</v>
      </c>
      <c r="J48" s="50">
        <v>482.50300000000004</v>
      </c>
      <c r="K48" s="50">
        <v>622.009</v>
      </c>
      <c r="L48" s="50">
        <v>580</v>
      </c>
    </row>
    <row r="49" spans="1:12" ht="15" customHeight="1">
      <c r="A49" s="31" t="s">
        <v>31</v>
      </c>
      <c r="B49" s="3"/>
      <c r="C49" s="3"/>
      <c r="D49" s="3"/>
      <c r="E49" s="78"/>
      <c r="F49" s="50"/>
      <c r="G49" s="78">
        <v>139.198</v>
      </c>
      <c r="H49" s="134">
        <v>136.95600000000002</v>
      </c>
      <c r="I49" s="78">
        <v>133.538</v>
      </c>
      <c r="J49" s="50">
        <v>127.96800000000002</v>
      </c>
      <c r="K49" s="50">
        <v>225.56400000000002</v>
      </c>
      <c r="L49" s="50">
        <v>112</v>
      </c>
    </row>
    <row r="50" spans="1:12" ht="15" customHeight="1">
      <c r="A50" s="31" t="s">
        <v>32</v>
      </c>
      <c r="B50" s="3"/>
      <c r="C50" s="3"/>
      <c r="D50" s="3"/>
      <c r="E50" s="78"/>
      <c r="F50" s="50"/>
      <c r="G50" s="78">
        <v>0.634</v>
      </c>
      <c r="H50" s="134">
        <v>0.8530000000000001</v>
      </c>
      <c r="I50" s="78">
        <v>0.5770000000000001</v>
      </c>
      <c r="J50" s="50">
        <v>0.5770000000000001</v>
      </c>
      <c r="K50" s="50"/>
      <c r="L50" s="50"/>
    </row>
    <row r="51" spans="1:12" ht="15" customHeight="1">
      <c r="A51" s="32" t="s">
        <v>88</v>
      </c>
      <c r="B51" s="25"/>
      <c r="C51" s="25"/>
      <c r="D51" s="25"/>
      <c r="E51" s="77"/>
      <c r="F51" s="52"/>
      <c r="G51" s="77"/>
      <c r="H51" s="135"/>
      <c r="I51" s="77"/>
      <c r="J51" s="52"/>
      <c r="K51" s="52"/>
      <c r="L51" s="52"/>
    </row>
    <row r="52" spans="1:12" ht="15" customHeight="1">
      <c r="A52" s="33" t="s">
        <v>79</v>
      </c>
      <c r="B52" s="12"/>
      <c r="C52" s="12"/>
      <c r="D52" s="12"/>
      <c r="E52" s="106">
        <v>0</v>
      </c>
      <c r="F52" s="107">
        <v>0</v>
      </c>
      <c r="G52" s="79">
        <f aca="true" t="shared" si="10" ref="G52:L52">SUM(G44:G51)</f>
        <v>1362.626</v>
      </c>
      <c r="H52" s="114">
        <f t="shared" si="10"/>
        <v>1326.922</v>
      </c>
      <c r="I52" s="79">
        <f t="shared" si="10"/>
        <v>1229.2859999999998</v>
      </c>
      <c r="J52" s="55">
        <f t="shared" si="10"/>
        <v>1229.9970000000003</v>
      </c>
      <c r="K52" s="55">
        <f t="shared" si="10"/>
        <v>1324.065</v>
      </c>
      <c r="L52" s="55">
        <f t="shared" si="10"/>
        <v>1260</v>
      </c>
    </row>
    <row r="53" spans="1:12" ht="15" customHeight="1">
      <c r="A53" s="12"/>
      <c r="B53" s="12"/>
      <c r="C53" s="12"/>
      <c r="D53" s="12"/>
      <c r="E53" s="50"/>
      <c r="F53" s="50"/>
      <c r="G53" s="50"/>
      <c r="H53" s="50"/>
      <c r="I53" s="50"/>
      <c r="J53" s="50"/>
      <c r="K53" s="50"/>
      <c r="L53" s="50"/>
    </row>
    <row r="54" spans="1:12" ht="12.75" customHeight="1">
      <c r="A54" s="70"/>
      <c r="B54" s="59"/>
      <c r="C54" s="61"/>
      <c r="D54" s="61"/>
      <c r="E54" s="62">
        <f>E$3</f>
        <v>2011</v>
      </c>
      <c r="F54" s="62">
        <f aca="true" t="shared" si="11" ref="F54:L54">F$3</f>
        <v>2010</v>
      </c>
      <c r="G54" s="62">
        <f t="shared" si="11"/>
        <v>2011</v>
      </c>
      <c r="H54" s="62">
        <f t="shared" si="11"/>
        <v>2010</v>
      </c>
      <c r="I54" s="62">
        <f t="shared" si="11"/>
        <v>2010</v>
      </c>
      <c r="J54" s="62">
        <f t="shared" si="11"/>
        <v>2009</v>
      </c>
      <c r="K54" s="62">
        <f t="shared" si="11"/>
        <v>2008</v>
      </c>
      <c r="L54" s="62">
        <f t="shared" si="11"/>
        <v>2007</v>
      </c>
    </row>
    <row r="55" spans="1:12" ht="12.75" customHeight="1">
      <c r="A55" s="63"/>
      <c r="B55" s="63"/>
      <c r="C55" s="61"/>
      <c r="D55" s="61"/>
      <c r="E55" s="82" t="str">
        <f>E$4</f>
        <v>Q3</v>
      </c>
      <c r="F55" s="82" t="str">
        <f>F$4</f>
        <v>Q3</v>
      </c>
      <c r="G55" s="82" t="str">
        <f>IF(G$4="","",G$4)</f>
        <v>Q1-3</v>
      </c>
      <c r="H55" s="82" t="str">
        <f>H$4</f>
        <v>Q1-3</v>
      </c>
      <c r="I55" s="82"/>
      <c r="J55" s="82"/>
      <c r="K55" s="82"/>
      <c r="L55" s="82"/>
    </row>
    <row r="56" spans="1:12" s="20" customFormat="1" ht="15" customHeight="1">
      <c r="A56" s="70" t="s">
        <v>84</v>
      </c>
      <c r="B56" s="69"/>
      <c r="C56" s="64"/>
      <c r="D56" s="64"/>
      <c r="E56" s="83">
        <f>IF(E$5=0,"",E$5)</f>
      </c>
      <c r="F56" s="83"/>
      <c r="G56" s="83"/>
      <c r="H56" s="83"/>
      <c r="I56" s="83"/>
      <c r="J56" s="83">
        <f>IF(J$5=0,"",J$5)</f>
      </c>
      <c r="K56" s="83">
        <f>IF(K$5=0,"",K$5)</f>
      </c>
      <c r="L56" s="83"/>
    </row>
    <row r="57" spans="5:12" ht="1.5" customHeight="1">
      <c r="E57" s="41"/>
      <c r="F57" s="41"/>
      <c r="G57" s="41"/>
      <c r="H57" s="41"/>
      <c r="I57" s="41"/>
      <c r="J57" s="41"/>
      <c r="K57" s="41"/>
      <c r="L57" s="41"/>
    </row>
    <row r="58" spans="1:12" ht="24.75" customHeight="1">
      <c r="A58" s="164" t="s">
        <v>33</v>
      </c>
      <c r="B58" s="164"/>
      <c r="C58" s="11"/>
      <c r="D58" s="11"/>
      <c r="E58" s="76">
        <v>31.663999999999994</v>
      </c>
      <c r="F58" s="53">
        <v>31.49599999999999</v>
      </c>
      <c r="G58" s="76">
        <v>19.683</v>
      </c>
      <c r="H58" s="53">
        <v>8.995999999999999</v>
      </c>
      <c r="I58" s="76">
        <v>59.82300000000001</v>
      </c>
      <c r="J58" s="53">
        <v>65.91</v>
      </c>
      <c r="K58" s="53">
        <v>24.016000000000005</v>
      </c>
      <c r="L58" s="53">
        <v>13</v>
      </c>
    </row>
    <row r="59" spans="1:12" ht="15" customHeight="1">
      <c r="A59" s="165" t="s">
        <v>34</v>
      </c>
      <c r="B59" s="165"/>
      <c r="C59" s="26"/>
      <c r="D59" s="26"/>
      <c r="E59" s="77">
        <v>-29.30199999999999</v>
      </c>
      <c r="F59" s="52">
        <v>-34.15200000000001</v>
      </c>
      <c r="G59" s="77">
        <v>-120.41800000000002</v>
      </c>
      <c r="H59" s="52">
        <v>-89.61600000000001</v>
      </c>
      <c r="I59" s="77">
        <v>10.573999999999998</v>
      </c>
      <c r="J59" s="52">
        <v>14.662</v>
      </c>
      <c r="K59" s="52">
        <v>-11.749000000000006</v>
      </c>
      <c r="L59" s="52"/>
    </row>
    <row r="60" spans="1:13" ht="16.5" customHeight="1">
      <c r="A60" s="168" t="s">
        <v>35</v>
      </c>
      <c r="B60" s="168"/>
      <c r="C60" s="28"/>
      <c r="D60" s="28"/>
      <c r="E60" s="79">
        <f>SUM(E58:E59)</f>
        <v>2.3620000000000054</v>
      </c>
      <c r="F60" s="55">
        <f aca="true" t="shared" si="12" ref="F60:L60">SUM(F58:F59)</f>
        <v>-2.6560000000000166</v>
      </c>
      <c r="G60" s="79">
        <f>SUM(G58:G59)</f>
        <v>-100.73500000000001</v>
      </c>
      <c r="H60" s="55">
        <f>SUM(H58:H59)</f>
        <v>-80.62000000000002</v>
      </c>
      <c r="I60" s="79">
        <f>SUM(I58:I59)</f>
        <v>70.397</v>
      </c>
      <c r="J60" s="55">
        <f t="shared" si="12"/>
        <v>80.572</v>
      </c>
      <c r="K60" s="55">
        <f t="shared" si="12"/>
        <v>12.267</v>
      </c>
      <c r="L60" s="55">
        <f t="shared" si="12"/>
        <v>13</v>
      </c>
      <c r="M60" s="152"/>
    </row>
    <row r="61" spans="1:12" ht="15" customHeight="1">
      <c r="A61" s="164" t="s">
        <v>89</v>
      </c>
      <c r="B61" s="164"/>
      <c r="C61" s="3"/>
      <c r="D61" s="3"/>
      <c r="E61" s="78">
        <v>-26.087000000000003</v>
      </c>
      <c r="F61" s="50">
        <v>-13.708999999999996</v>
      </c>
      <c r="G61" s="78">
        <v>-59.334</v>
      </c>
      <c r="H61" s="50">
        <v>-44.293</v>
      </c>
      <c r="I61" s="78">
        <v>-56.328</v>
      </c>
      <c r="J61" s="50">
        <v>-32.048</v>
      </c>
      <c r="K61" s="50">
        <v>-47.618</v>
      </c>
      <c r="L61" s="50">
        <v>-57</v>
      </c>
    </row>
    <row r="62" spans="1:12" ht="15" customHeight="1">
      <c r="A62" s="165" t="s">
        <v>90</v>
      </c>
      <c r="B62" s="165"/>
      <c r="C62" s="25"/>
      <c r="D62" s="25"/>
      <c r="E62" s="77"/>
      <c r="F62" s="52">
        <v>11.207</v>
      </c>
      <c r="G62" s="77"/>
      <c r="H62" s="52">
        <v>11.22</v>
      </c>
      <c r="I62" s="77">
        <v>11.274000000000001</v>
      </c>
      <c r="J62" s="52">
        <v>0.08600000000000001</v>
      </c>
      <c r="K62" s="52">
        <v>1.967</v>
      </c>
      <c r="L62" s="52"/>
    </row>
    <row r="63" spans="1:13" s="45" customFormat="1" ht="16.5" customHeight="1">
      <c r="A63" s="149" t="s">
        <v>91</v>
      </c>
      <c r="B63" s="149"/>
      <c r="C63" s="29"/>
      <c r="D63" s="29"/>
      <c r="E63" s="79">
        <f>SUM(E60:E62)</f>
        <v>-23.724999999999998</v>
      </c>
      <c r="F63" s="55">
        <f aca="true" t="shared" si="13" ref="F63:L63">SUM(F60:F62)</f>
        <v>-5.158000000000012</v>
      </c>
      <c r="G63" s="79">
        <f>SUM(G60:G62)</f>
        <v>-160.06900000000002</v>
      </c>
      <c r="H63" s="55">
        <f>SUM(H60:H62)</f>
        <v>-113.69300000000001</v>
      </c>
      <c r="I63" s="79">
        <f>SUM(I60:I62)</f>
        <v>25.343000000000004</v>
      </c>
      <c r="J63" s="151">
        <f t="shared" si="13"/>
        <v>48.61</v>
      </c>
      <c r="K63" s="55">
        <f t="shared" si="13"/>
        <v>-33.384</v>
      </c>
      <c r="L63" s="55">
        <f t="shared" si="13"/>
        <v>-44</v>
      </c>
      <c r="M63" s="55"/>
    </row>
    <row r="64" spans="1:12" ht="15" customHeight="1">
      <c r="A64" s="165" t="s">
        <v>36</v>
      </c>
      <c r="B64" s="165"/>
      <c r="C64" s="30"/>
      <c r="D64" s="30"/>
      <c r="E64" s="77"/>
      <c r="F64" s="52"/>
      <c r="G64" s="77"/>
      <c r="H64" s="52"/>
      <c r="I64" s="77"/>
      <c r="J64" s="52"/>
      <c r="K64" s="52"/>
      <c r="L64" s="52">
        <v>-7</v>
      </c>
    </row>
    <row r="65" spans="1:13" ht="16.5" customHeight="1">
      <c r="A65" s="168" t="s">
        <v>37</v>
      </c>
      <c r="B65" s="168"/>
      <c r="C65" s="12"/>
      <c r="D65" s="12"/>
      <c r="E65" s="79">
        <f>SUM(E63:E64)</f>
        <v>-23.724999999999998</v>
      </c>
      <c r="F65" s="55">
        <f aca="true" t="shared" si="14" ref="F65:L65">SUM(F63:F64)</f>
        <v>-5.158000000000012</v>
      </c>
      <c r="G65" s="79">
        <f>SUM(G63:G64)</f>
        <v>-160.06900000000002</v>
      </c>
      <c r="H65" s="55">
        <f>SUM(H63:H64)</f>
        <v>-113.69300000000001</v>
      </c>
      <c r="I65" s="79">
        <f>SUM(I63:I64)</f>
        <v>25.343000000000004</v>
      </c>
      <c r="J65" s="55">
        <f t="shared" si="14"/>
        <v>48.61</v>
      </c>
      <c r="K65" s="55">
        <f t="shared" si="14"/>
        <v>-33.384</v>
      </c>
      <c r="L65" s="55">
        <f t="shared" si="14"/>
        <v>-51</v>
      </c>
      <c r="M65" s="152"/>
    </row>
    <row r="66" spans="1:12" ht="15" customHeight="1">
      <c r="A66" s="164" t="s">
        <v>38</v>
      </c>
      <c r="B66" s="164"/>
      <c r="C66" s="3"/>
      <c r="D66" s="3"/>
      <c r="E66" s="78">
        <v>23.72500000000002</v>
      </c>
      <c r="F66" s="50">
        <v>5.158000000000001</v>
      </c>
      <c r="G66" s="78">
        <v>160.06900000000002</v>
      </c>
      <c r="H66" s="50">
        <v>113.69300000000001</v>
      </c>
      <c r="I66" s="78">
        <v>-25.343</v>
      </c>
      <c r="J66" s="50">
        <v>-120.62400000000001</v>
      </c>
      <c r="K66" s="50">
        <v>35.38000000000001</v>
      </c>
      <c r="L66" s="50">
        <v>30</v>
      </c>
    </row>
    <row r="67" spans="1:12" ht="15" customHeight="1">
      <c r="A67" s="164" t="s">
        <v>39</v>
      </c>
      <c r="B67" s="164"/>
      <c r="C67" s="3"/>
      <c r="D67" s="3"/>
      <c r="E67" s="78"/>
      <c r="F67" s="50"/>
      <c r="G67" s="78"/>
      <c r="H67" s="50"/>
      <c r="I67" s="78"/>
      <c r="J67" s="50">
        <v>70.13000000000001</v>
      </c>
      <c r="K67" s="50"/>
      <c r="L67" s="50"/>
    </row>
    <row r="68" spans="1:12" ht="15" customHeight="1">
      <c r="A68" s="164" t="s">
        <v>40</v>
      </c>
      <c r="B68" s="164"/>
      <c r="C68" s="3"/>
      <c r="D68" s="3"/>
      <c r="E68" s="78"/>
      <c r="F68" s="50"/>
      <c r="G68" s="78"/>
      <c r="H68" s="50"/>
      <c r="I68" s="78"/>
      <c r="J68" s="50"/>
      <c r="K68" s="50"/>
      <c r="L68" s="50"/>
    </row>
    <row r="69" spans="1:12" ht="15" customHeight="1">
      <c r="A69" s="165" t="s">
        <v>41</v>
      </c>
      <c r="B69" s="165"/>
      <c r="C69" s="25"/>
      <c r="D69" s="25"/>
      <c r="E69" s="77"/>
      <c r="F69" s="52"/>
      <c r="G69" s="77"/>
      <c r="H69" s="52"/>
      <c r="I69" s="77"/>
      <c r="J69" s="52"/>
      <c r="K69" s="52"/>
      <c r="L69" s="52"/>
    </row>
    <row r="70" spans="1:13" ht="16.5" customHeight="1">
      <c r="A70" s="36" t="s">
        <v>42</v>
      </c>
      <c r="B70" s="36"/>
      <c r="C70" s="23"/>
      <c r="D70" s="23"/>
      <c r="E70" s="80">
        <f>SUM(E66:E69)</f>
        <v>23.72500000000002</v>
      </c>
      <c r="F70" s="54">
        <f aca="true" t="shared" si="15" ref="F70:L70">SUM(F66:F69)</f>
        <v>5.158000000000001</v>
      </c>
      <c r="G70" s="80">
        <f>SUM(G66:G69)</f>
        <v>160.06900000000002</v>
      </c>
      <c r="H70" s="54">
        <f>SUM(H66:H69)</f>
        <v>113.69300000000001</v>
      </c>
      <c r="I70" s="80">
        <f>SUM(I66:I69)</f>
        <v>-25.343</v>
      </c>
      <c r="J70" s="54">
        <f t="shared" si="15"/>
        <v>-50.494</v>
      </c>
      <c r="K70" s="54">
        <f t="shared" si="15"/>
        <v>35.38000000000001</v>
      </c>
      <c r="L70" s="54">
        <f t="shared" si="15"/>
        <v>30</v>
      </c>
      <c r="M70" s="152"/>
    </row>
    <row r="71" spans="1:13" ht="16.5" customHeight="1">
      <c r="A71" s="168" t="s">
        <v>43</v>
      </c>
      <c r="B71" s="168"/>
      <c r="C71" s="12"/>
      <c r="D71" s="12"/>
      <c r="E71" s="79">
        <f>SUM(E70+E65)</f>
        <v>2.1316282072803006E-14</v>
      </c>
      <c r="F71" s="55">
        <f aca="true" t="shared" si="16" ref="F71:L71">SUM(F70+F65)</f>
        <v>-1.0658141036401503E-14</v>
      </c>
      <c r="G71" s="79">
        <f>SUM(G70+G65)</f>
        <v>0</v>
      </c>
      <c r="H71" s="55">
        <f>SUM(H70+H65)</f>
        <v>0</v>
      </c>
      <c r="I71" s="79">
        <f>SUM(I70+I65)</f>
        <v>3.552713678800501E-15</v>
      </c>
      <c r="J71" s="55">
        <f t="shared" si="16"/>
        <v>-1.8840000000000003</v>
      </c>
      <c r="K71" s="55">
        <f t="shared" si="16"/>
        <v>1.9960000000000093</v>
      </c>
      <c r="L71" s="55">
        <f t="shared" si="16"/>
        <v>-21</v>
      </c>
      <c r="M71" s="152"/>
    </row>
    <row r="72" spans="1:12" ht="15" customHeight="1">
      <c r="A72" s="12"/>
      <c r="B72" s="12"/>
      <c r="C72" s="12"/>
      <c r="D72" s="12"/>
      <c r="E72" s="50"/>
      <c r="F72" s="50"/>
      <c r="G72" s="50"/>
      <c r="H72" s="50"/>
      <c r="I72" s="50"/>
      <c r="J72" s="50"/>
      <c r="K72" s="50"/>
      <c r="L72" s="50"/>
    </row>
    <row r="73" spans="1:12" ht="12.75" customHeight="1">
      <c r="A73" s="70"/>
      <c r="B73" s="59"/>
      <c r="C73" s="61"/>
      <c r="D73" s="61"/>
      <c r="E73" s="62">
        <f>E$3</f>
        <v>2011</v>
      </c>
      <c r="F73" s="62">
        <f aca="true" t="shared" si="17" ref="F73:L73">F$3</f>
        <v>2010</v>
      </c>
      <c r="G73" s="62">
        <f t="shared" si="17"/>
        <v>2011</v>
      </c>
      <c r="H73" s="62">
        <f t="shared" si="17"/>
        <v>2010</v>
      </c>
      <c r="I73" s="62">
        <f t="shared" si="17"/>
        <v>2010</v>
      </c>
      <c r="J73" s="62">
        <f t="shared" si="17"/>
        <v>2009</v>
      </c>
      <c r="K73" s="62">
        <f t="shared" si="17"/>
        <v>2008</v>
      </c>
      <c r="L73" s="62">
        <f t="shared" si="17"/>
        <v>2007</v>
      </c>
    </row>
    <row r="74" spans="1:12" ht="12.75" customHeight="1">
      <c r="A74" s="63"/>
      <c r="B74" s="63"/>
      <c r="C74" s="61"/>
      <c r="D74" s="61"/>
      <c r="E74" s="62" t="str">
        <f>E$4</f>
        <v>Q3</v>
      </c>
      <c r="F74" s="62" t="str">
        <f>F$4</f>
        <v>Q3</v>
      </c>
      <c r="G74" s="62" t="str">
        <f>IF(G$4="","",G$4)</f>
        <v>Q1-3</v>
      </c>
      <c r="H74" s="62" t="str">
        <f>H$4</f>
        <v>Q1-3</v>
      </c>
      <c r="I74" s="62"/>
      <c r="J74" s="62"/>
      <c r="K74" s="62"/>
      <c r="L74" s="62"/>
    </row>
    <row r="75" spans="1:12" s="20" customFormat="1" ht="15" customHeight="1">
      <c r="A75" s="70" t="s">
        <v>56</v>
      </c>
      <c r="B75" s="69"/>
      <c r="C75" s="64"/>
      <c r="D75" s="64"/>
      <c r="E75" s="66"/>
      <c r="F75" s="66"/>
      <c r="G75" s="66"/>
      <c r="H75" s="66"/>
      <c r="I75" s="66"/>
      <c r="J75" s="66"/>
      <c r="K75" s="66"/>
      <c r="L75" s="66"/>
    </row>
    <row r="76" ht="1.5" customHeight="1"/>
    <row r="77" spans="1:12" ht="15" customHeight="1">
      <c r="A77" s="164" t="s">
        <v>44</v>
      </c>
      <c r="B77" s="164"/>
      <c r="C77" s="9"/>
      <c r="D77" s="9"/>
      <c r="E77" s="71">
        <f>IF(E7=0,"-",IF(E14=0,"-",(E14/E7))*100)</f>
        <v>5.25101521330116</v>
      </c>
      <c r="F77" s="57">
        <f>IF(F14=0,"-",IF(F7=0,"-",F14/F7))*100</f>
        <v>11.828486300926192</v>
      </c>
      <c r="G77" s="110">
        <f>IF(G14=0,"-",IF(G7=0,"-",G14/G7))*100</f>
        <v>0.0077782629371056415</v>
      </c>
      <c r="H77" s="57">
        <f>IF(H14=0,"-",IF(H7=0,"-",H14/H7))*100</f>
        <v>4.388014833344296</v>
      </c>
      <c r="I77" s="110">
        <f>IF(I14=0,"-",IF(I7=0,"-",I14/I7))*100</f>
        <v>9.245760980126013</v>
      </c>
      <c r="J77" s="57">
        <f>IF(J14=0,"-",IF(J7=0,"-",J14/J7)*100)</f>
        <v>8.526776926311477</v>
      </c>
      <c r="K77" s="57">
        <f>IF(K14=0,"-",IF(K7=0,"-",K14/K7)*100)</f>
        <v>4.294542880835104</v>
      </c>
      <c r="L77" s="57">
        <f>IF(L14=0,"-",IF(L7=0,"-",L14/L7)*100)</f>
        <v>5.788177339901478</v>
      </c>
    </row>
    <row r="78" spans="1:13" ht="15" customHeight="1">
      <c r="A78" s="164" t="s">
        <v>45</v>
      </c>
      <c r="B78" s="164"/>
      <c r="C78" s="9"/>
      <c r="D78" s="9"/>
      <c r="E78" s="71">
        <f aca="true" t="shared" si="18" ref="E78:L78">IF(E20=0,"-",IF(E7=0,"-",E20/E7)*100)</f>
        <v>-0.44822624996812693</v>
      </c>
      <c r="F78" s="57">
        <f t="shared" si="18"/>
        <v>12.443811127663675</v>
      </c>
      <c r="G78" s="71">
        <f>IF(G20=0,"-",IF(G7=0,"-",G20/G7)*100)</f>
        <v>-4.055303449482836</v>
      </c>
      <c r="H78" s="57">
        <f>IF(H20=0,"-",IF(H7=0,"-",H20/H7)*100)</f>
        <v>0.6122045948258752</v>
      </c>
      <c r="I78" s="71">
        <f t="shared" si="18"/>
        <v>6.456392863217768</v>
      </c>
      <c r="J78" s="57">
        <f t="shared" si="18"/>
        <v>10.709489248345122</v>
      </c>
      <c r="K78" s="57">
        <f>IF(K20=0,"-",IF(K7=0,"-",K20/K7)*100)</f>
        <v>-2.0834506509610073</v>
      </c>
      <c r="L78" s="57">
        <f t="shared" si="18"/>
        <v>1.1083743842364533</v>
      </c>
      <c r="M78" s="16"/>
    </row>
    <row r="79" spans="1:13" ht="15" customHeight="1">
      <c r="A79" s="164" t="s">
        <v>46</v>
      </c>
      <c r="B79" s="164"/>
      <c r="C79" s="10"/>
      <c r="D79" s="10"/>
      <c r="E79" s="71" t="s">
        <v>58</v>
      </c>
      <c r="F79" s="58" t="s">
        <v>58</v>
      </c>
      <c r="G79" s="71" t="s">
        <v>58</v>
      </c>
      <c r="H79" s="58" t="s">
        <v>58</v>
      </c>
      <c r="I79" s="71">
        <f>IF((I44=0),"-",(I24/((I44+J44)/2)*100))</f>
        <v>9.832444066348081</v>
      </c>
      <c r="J79" s="57">
        <f>IF((J44=0),"-",(J24/((J44+K44)/2)*100))</f>
        <v>17.941117032916456</v>
      </c>
      <c r="K79" s="57">
        <f>IF((K44=0),"-",(K24/((K44+L44)/2)*100))</f>
        <v>-1.3853434328874847</v>
      </c>
      <c r="L79" s="58">
        <v>3.1</v>
      </c>
      <c r="M79" s="16"/>
    </row>
    <row r="80" spans="1:13" ht="15" customHeight="1">
      <c r="A80" s="164" t="s">
        <v>47</v>
      </c>
      <c r="B80" s="164"/>
      <c r="C80" s="10"/>
      <c r="D80" s="10"/>
      <c r="E80" s="71" t="s">
        <v>58</v>
      </c>
      <c r="F80" s="58" t="s">
        <v>58</v>
      </c>
      <c r="G80" s="71" t="s">
        <v>58</v>
      </c>
      <c r="H80" s="58" t="s">
        <v>58</v>
      </c>
      <c r="I80" s="71">
        <f>IF((I44=0),"-",((I17+I18)/((I44+I45+I46+I48+J44+J45+J46+J48)/2)*100))</f>
        <v>9.478497544951338</v>
      </c>
      <c r="J80" s="58">
        <f>IF((J44=0),"-",((J17+J18)/((J44+J45+J46+J48+K44+K45+K46+K48)/2)*100))</f>
        <v>16.021483598354173</v>
      </c>
      <c r="K80" s="58">
        <f>IF((K44=0),"-",((K17+K18)/((K44+K45+K46+K48+L44+L45+L46+L48)/2)*100))</f>
        <v>5.154454616426732</v>
      </c>
      <c r="L80" s="58">
        <v>5.6</v>
      </c>
      <c r="M80" s="16"/>
    </row>
    <row r="81" spans="1:13" ht="15" customHeight="1">
      <c r="A81" s="164" t="s">
        <v>48</v>
      </c>
      <c r="B81" s="164"/>
      <c r="C81" s="9"/>
      <c r="D81" s="9"/>
      <c r="E81" s="75" t="s">
        <v>58</v>
      </c>
      <c r="F81" s="104" t="s">
        <v>58</v>
      </c>
      <c r="G81" s="75">
        <f aca="true" t="shared" si="19" ref="G81:L81">IF(G44=0,"-",((G44+G45)/G52*100))</f>
        <v>38.4821660529008</v>
      </c>
      <c r="H81" s="115">
        <f t="shared" si="19"/>
        <v>37.29638968982352</v>
      </c>
      <c r="I81" s="75">
        <f t="shared" si="19"/>
        <v>43.3902281486977</v>
      </c>
      <c r="J81" s="104">
        <f t="shared" si="19"/>
        <v>39.587576229860716</v>
      </c>
      <c r="K81" s="104">
        <f t="shared" si="19"/>
        <v>26.384127667448347</v>
      </c>
      <c r="L81" s="104">
        <f t="shared" si="19"/>
        <v>31.19047619047619</v>
      </c>
      <c r="M81" s="16"/>
    </row>
    <row r="82" spans="1:13" ht="15" customHeight="1">
      <c r="A82" s="164" t="s">
        <v>49</v>
      </c>
      <c r="B82" s="164"/>
      <c r="C82" s="9"/>
      <c r="D82" s="9"/>
      <c r="E82" s="72" t="s">
        <v>58</v>
      </c>
      <c r="F82" s="1" t="s">
        <v>58</v>
      </c>
      <c r="G82" s="72">
        <f aca="true" t="shared" si="20" ref="G82:L82">IF((G48+G46-G40-G38-G34)=0,"-",(G48+G46-G40-G38-G34))</f>
        <v>629.7529999999999</v>
      </c>
      <c r="H82" s="116">
        <f t="shared" si="20"/>
        <v>613.3739999999999</v>
      </c>
      <c r="I82" s="72">
        <f t="shared" si="20"/>
        <v>474.127</v>
      </c>
      <c r="J82" s="1">
        <f t="shared" si="20"/>
        <v>520.792</v>
      </c>
      <c r="K82" s="1">
        <f t="shared" si="20"/>
        <v>660.456</v>
      </c>
      <c r="L82" s="1">
        <f t="shared" si="20"/>
        <v>617</v>
      </c>
      <c r="M82" s="16"/>
    </row>
    <row r="83" spans="1:12" ht="15" customHeight="1">
      <c r="A83" s="164" t="s">
        <v>50</v>
      </c>
      <c r="B83" s="164"/>
      <c r="C83" s="3"/>
      <c r="D83" s="3"/>
      <c r="E83" s="73" t="s">
        <v>58</v>
      </c>
      <c r="F83" s="2" t="s">
        <v>58</v>
      </c>
      <c r="G83" s="73">
        <f aca="true" t="shared" si="21" ref="G83:L83">IF((G44=0),"-",((G48+G46)/(G44+G45)))</f>
        <v>1.2009752692765383</v>
      </c>
      <c r="H83" s="117">
        <f t="shared" si="21"/>
        <v>1.2394048018363524</v>
      </c>
      <c r="I83" s="73">
        <f t="shared" si="21"/>
        <v>0.888893680046495</v>
      </c>
      <c r="J83" s="2">
        <f t="shared" si="21"/>
        <v>1.0695506093328349</v>
      </c>
      <c r="K83" s="2">
        <f t="shared" si="21"/>
        <v>1.8959589858677575</v>
      </c>
      <c r="L83" s="2">
        <f t="shared" si="21"/>
        <v>1.5852417302798982</v>
      </c>
    </row>
    <row r="84" spans="1:12" ht="15" customHeight="1">
      <c r="A84" s="165" t="s">
        <v>51</v>
      </c>
      <c r="B84" s="165"/>
      <c r="C84" s="25"/>
      <c r="D84" s="25"/>
      <c r="E84" s="74" t="s">
        <v>58</v>
      </c>
      <c r="F84" s="21" t="s">
        <v>58</v>
      </c>
      <c r="G84" s="74" t="s">
        <v>58</v>
      </c>
      <c r="H84" s="21" t="s">
        <v>58</v>
      </c>
      <c r="I84" s="74">
        <v>714</v>
      </c>
      <c r="J84" s="21">
        <v>717</v>
      </c>
      <c r="K84" s="21">
        <v>781</v>
      </c>
      <c r="L84" s="21">
        <v>799</v>
      </c>
    </row>
    <row r="85" spans="1:12" ht="15" customHeight="1">
      <c r="A85" s="6" t="s">
        <v>114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" customHeight="1">
      <c r="A86" s="6" t="s">
        <v>81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" customHeight="1">
      <c r="A87" s="6" t="s">
        <v>120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</sheetData>
  <sheetProtection/>
  <mergeCells count="21">
    <mergeCell ref="A1:L1"/>
    <mergeCell ref="A58:B58"/>
    <mergeCell ref="A59:B59"/>
    <mergeCell ref="A60:B60"/>
    <mergeCell ref="A61:B61"/>
    <mergeCell ref="A64:B64"/>
    <mergeCell ref="A65:B65"/>
    <mergeCell ref="A66:B66"/>
    <mergeCell ref="A67:B67"/>
    <mergeCell ref="A68:B68"/>
    <mergeCell ref="A79:B79"/>
    <mergeCell ref="A62:B62"/>
    <mergeCell ref="A78:B78"/>
    <mergeCell ref="A69:B69"/>
    <mergeCell ref="A71:B71"/>
    <mergeCell ref="A80:B80"/>
    <mergeCell ref="A77:B77"/>
    <mergeCell ref="A81:B81"/>
    <mergeCell ref="A82:B82"/>
    <mergeCell ref="A83:B83"/>
    <mergeCell ref="A84:B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</cols>
  <sheetData>
    <row r="1" spans="1:13" ht="18" customHeight="1">
      <c r="A1" s="167" t="s">
        <v>99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9"/>
      <c r="M1" s="169"/>
    </row>
    <row r="2" spans="1:13" ht="15" customHeight="1">
      <c r="A2" s="33" t="s">
        <v>0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7"/>
      <c r="M2" s="17"/>
    </row>
    <row r="3" spans="1:13" ht="12.75" customHeight="1">
      <c r="A3" s="59"/>
      <c r="B3" s="59"/>
      <c r="C3" s="64"/>
      <c r="D3" s="61"/>
      <c r="E3" s="62">
        <v>2011</v>
      </c>
      <c r="F3" s="62">
        <v>2010</v>
      </c>
      <c r="G3" s="62">
        <v>2011</v>
      </c>
      <c r="H3" s="62">
        <v>2010</v>
      </c>
      <c r="I3" s="62">
        <v>2010</v>
      </c>
      <c r="J3" s="62">
        <v>2009</v>
      </c>
      <c r="K3" s="62">
        <v>2009</v>
      </c>
      <c r="L3" s="62">
        <v>2008</v>
      </c>
      <c r="M3" s="62">
        <v>2007</v>
      </c>
    </row>
    <row r="4" spans="1:13" ht="12.75" customHeight="1">
      <c r="A4" s="63"/>
      <c r="B4" s="63"/>
      <c r="C4" s="64"/>
      <c r="D4" s="61"/>
      <c r="E4" s="62" t="s">
        <v>116</v>
      </c>
      <c r="F4" s="62" t="s">
        <v>116</v>
      </c>
      <c r="G4" s="62" t="s">
        <v>117</v>
      </c>
      <c r="H4" s="62" t="s">
        <v>117</v>
      </c>
      <c r="I4" s="62"/>
      <c r="J4" s="62"/>
      <c r="K4" s="62"/>
      <c r="L4" s="62"/>
      <c r="M4" s="62"/>
    </row>
    <row r="5" spans="1:13" s="19" customFormat="1" ht="12.75" customHeight="1">
      <c r="A5" s="60" t="s">
        <v>1</v>
      </c>
      <c r="B5" s="67"/>
      <c r="C5" s="64"/>
      <c r="D5" s="64" t="s">
        <v>57</v>
      </c>
      <c r="E5" s="66"/>
      <c r="F5" s="66" t="s">
        <v>64</v>
      </c>
      <c r="G5" s="66"/>
      <c r="H5" s="66" t="s">
        <v>64</v>
      </c>
      <c r="I5" s="66" t="s">
        <v>101</v>
      </c>
      <c r="J5" s="66" t="s">
        <v>64</v>
      </c>
      <c r="K5" s="66" t="s">
        <v>62</v>
      </c>
      <c r="L5" s="66" t="s">
        <v>62</v>
      </c>
      <c r="M5" s="66"/>
    </row>
    <row r="6" ht="1.5" customHeight="1"/>
    <row r="7" spans="1:13" ht="15" customHeight="1">
      <c r="A7" s="31" t="s">
        <v>2</v>
      </c>
      <c r="B7" s="9"/>
      <c r="C7" s="9"/>
      <c r="D7" s="9"/>
      <c r="E7" s="79">
        <v>64.493</v>
      </c>
      <c r="F7" s="55">
        <v>51.786000000000016</v>
      </c>
      <c r="G7" s="79">
        <v>198.556</v>
      </c>
      <c r="H7" s="55">
        <v>170.70600000000002</v>
      </c>
      <c r="I7" s="79">
        <v>238.58800000000002</v>
      </c>
      <c r="J7" s="55">
        <v>220.806</v>
      </c>
      <c r="K7" s="55">
        <v>220.806</v>
      </c>
      <c r="L7" s="55">
        <v>158.441</v>
      </c>
      <c r="M7" s="55"/>
    </row>
    <row r="8" spans="1:13" ht="15" customHeight="1">
      <c r="A8" s="31" t="s">
        <v>3</v>
      </c>
      <c r="B8" s="3"/>
      <c r="C8" s="3"/>
      <c r="D8" s="3"/>
      <c r="E8" s="78">
        <v>-49.293</v>
      </c>
      <c r="F8" s="50">
        <v>-41.728000000000016</v>
      </c>
      <c r="G8" s="78">
        <v>-158.273</v>
      </c>
      <c r="H8" s="50">
        <v>-137.01800000000003</v>
      </c>
      <c r="I8" s="78">
        <v>-201.586</v>
      </c>
      <c r="J8" s="50">
        <v>-182.974</v>
      </c>
      <c r="K8" s="50">
        <v>-182.974</v>
      </c>
      <c r="L8" s="50">
        <v>-124.58099999999999</v>
      </c>
      <c r="M8" s="50"/>
    </row>
    <row r="9" spans="1:13" ht="15" customHeight="1">
      <c r="A9" s="31" t="s">
        <v>4</v>
      </c>
      <c r="B9" s="3"/>
      <c r="C9" s="3"/>
      <c r="D9" s="3"/>
      <c r="E9" s="78">
        <v>0.439</v>
      </c>
      <c r="F9" s="50">
        <v>-0.137</v>
      </c>
      <c r="G9" s="78">
        <v>0.439</v>
      </c>
      <c r="H9" s="50">
        <v>-0.337</v>
      </c>
      <c r="I9" s="78">
        <v>-0.49100000000000005</v>
      </c>
      <c r="J9" s="50">
        <v>-2.4290000000000003</v>
      </c>
      <c r="K9" s="50">
        <v>-2.4290000000000003</v>
      </c>
      <c r="L9" s="50">
        <v>-0.199</v>
      </c>
      <c r="M9" s="50"/>
    </row>
    <row r="10" spans="1:13" ht="15" customHeight="1">
      <c r="A10" s="31" t="s">
        <v>5</v>
      </c>
      <c r="B10" s="3"/>
      <c r="C10" s="3"/>
      <c r="D10" s="3"/>
      <c r="E10" s="78">
        <v>0.07300000000000001</v>
      </c>
      <c r="F10" s="50">
        <v>0.05500000000000001</v>
      </c>
      <c r="G10" s="78">
        <v>0.13</v>
      </c>
      <c r="H10" s="50">
        <v>0.08700000000000001</v>
      </c>
      <c r="I10" s="78">
        <v>0.007</v>
      </c>
      <c r="J10" s="50"/>
      <c r="K10" s="50"/>
      <c r="L10" s="50"/>
      <c r="M10" s="50"/>
    </row>
    <row r="11" spans="1:13" ht="15" customHeight="1">
      <c r="A11" s="32" t="s">
        <v>6</v>
      </c>
      <c r="B11" s="25"/>
      <c r="C11" s="25"/>
      <c r="D11" s="25"/>
      <c r="E11" s="77">
        <v>1</v>
      </c>
      <c r="F11" s="52"/>
      <c r="G11" s="77">
        <v>1</v>
      </c>
      <c r="H11" s="52"/>
      <c r="I11" s="77"/>
      <c r="J11" s="52"/>
      <c r="K11" s="52"/>
      <c r="L11" s="52"/>
      <c r="M11" s="52"/>
    </row>
    <row r="12" spans="1:13" ht="15" customHeight="1">
      <c r="A12" s="13" t="s">
        <v>7</v>
      </c>
      <c r="B12" s="13"/>
      <c r="C12" s="13"/>
      <c r="D12" s="13"/>
      <c r="E12" s="79">
        <f>SUM(E7:E11)</f>
        <v>16.711999999999996</v>
      </c>
      <c r="F12" s="55">
        <f aca="true" t="shared" si="0" ref="F12:L12">SUM(F7:F11)</f>
        <v>9.975999999999999</v>
      </c>
      <c r="G12" s="79">
        <f t="shared" si="0"/>
        <v>41.85200000000002</v>
      </c>
      <c r="H12" s="55">
        <f t="shared" si="0"/>
        <v>33.43799999999999</v>
      </c>
      <c r="I12" s="79">
        <f>SUM(I7:I11)</f>
        <v>36.51800000000001</v>
      </c>
      <c r="J12" s="55">
        <f t="shared" si="0"/>
        <v>35.40300000000002</v>
      </c>
      <c r="K12" s="55">
        <f t="shared" si="0"/>
        <v>35.40300000000002</v>
      </c>
      <c r="L12" s="55">
        <f t="shared" si="0"/>
        <v>33.661000000000016</v>
      </c>
      <c r="M12" s="55"/>
    </row>
    <row r="13" spans="1:13" ht="15" customHeight="1">
      <c r="A13" s="32" t="s">
        <v>76</v>
      </c>
      <c r="B13" s="25"/>
      <c r="C13" s="25"/>
      <c r="D13" s="25"/>
      <c r="E13" s="77">
        <v>-1.254</v>
      </c>
      <c r="F13" s="52">
        <v>-1.1540000000000001</v>
      </c>
      <c r="G13" s="77">
        <v>-3.635</v>
      </c>
      <c r="H13" s="52">
        <v>-3.4490000000000003</v>
      </c>
      <c r="I13" s="77">
        <v>-4.607</v>
      </c>
      <c r="J13" s="52">
        <v>-4.298</v>
      </c>
      <c r="K13" s="52">
        <v>-4.298</v>
      </c>
      <c r="L13" s="52">
        <v>-3.617</v>
      </c>
      <c r="M13" s="52"/>
    </row>
    <row r="14" spans="1:13" ht="15" customHeight="1">
      <c r="A14" s="13" t="s">
        <v>8</v>
      </c>
      <c r="B14" s="13"/>
      <c r="C14" s="13"/>
      <c r="D14" s="13"/>
      <c r="E14" s="79">
        <f>SUM(E12:E13)</f>
        <v>15.457999999999997</v>
      </c>
      <c r="F14" s="55">
        <f aca="true" t="shared" si="1" ref="F14:L14">SUM(F12:F13)</f>
        <v>8.822</v>
      </c>
      <c r="G14" s="79">
        <f t="shared" si="1"/>
        <v>38.21700000000002</v>
      </c>
      <c r="H14" s="55">
        <f t="shared" si="1"/>
        <v>29.988999999999987</v>
      </c>
      <c r="I14" s="79">
        <f>SUM(I12:I13)</f>
        <v>31.91100000000001</v>
      </c>
      <c r="J14" s="55">
        <f t="shared" si="1"/>
        <v>31.105000000000018</v>
      </c>
      <c r="K14" s="55">
        <f t="shared" si="1"/>
        <v>31.105000000000018</v>
      </c>
      <c r="L14" s="55">
        <f t="shared" si="1"/>
        <v>30.044000000000015</v>
      </c>
      <c r="M14" s="55"/>
    </row>
    <row r="15" spans="1:13" ht="15" customHeight="1">
      <c r="A15" s="31" t="s">
        <v>9</v>
      </c>
      <c r="B15" s="4"/>
      <c r="C15" s="4"/>
      <c r="D15" s="4"/>
      <c r="E15" s="78"/>
      <c r="F15" s="50"/>
      <c r="G15" s="78"/>
      <c r="H15" s="50">
        <v>-0.017</v>
      </c>
      <c r="I15" s="78">
        <v>-0.017</v>
      </c>
      <c r="J15" s="50">
        <v>-0.7170000000000001</v>
      </c>
      <c r="K15" s="50">
        <v>-0.7170000000000001</v>
      </c>
      <c r="L15" s="50">
        <v>-0.225</v>
      </c>
      <c r="M15" s="50"/>
    </row>
    <row r="16" spans="1:13" ht="15" customHeight="1">
      <c r="A16" s="32" t="s">
        <v>10</v>
      </c>
      <c r="B16" s="25"/>
      <c r="C16" s="25"/>
      <c r="D16" s="25"/>
      <c r="E16" s="77"/>
      <c r="F16" s="52"/>
      <c r="G16" s="77"/>
      <c r="H16" s="52"/>
      <c r="I16" s="77"/>
      <c r="J16" s="52"/>
      <c r="K16" s="52"/>
      <c r="L16" s="52"/>
      <c r="M16" s="52"/>
    </row>
    <row r="17" spans="1:13" ht="15" customHeight="1">
      <c r="A17" s="13" t="s">
        <v>11</v>
      </c>
      <c r="B17" s="13"/>
      <c r="C17" s="13"/>
      <c r="D17" s="13"/>
      <c r="E17" s="79">
        <f>SUM(E14:E16)</f>
        <v>15.457999999999997</v>
      </c>
      <c r="F17" s="55">
        <f aca="true" t="shared" si="2" ref="F17:L17">SUM(F14:F16)</f>
        <v>8.822</v>
      </c>
      <c r="G17" s="79">
        <f t="shared" si="2"/>
        <v>38.21700000000002</v>
      </c>
      <c r="H17" s="55">
        <f t="shared" si="2"/>
        <v>29.971999999999987</v>
      </c>
      <c r="I17" s="79">
        <f>SUM(I14:I16)</f>
        <v>31.89400000000001</v>
      </c>
      <c r="J17" s="55">
        <f t="shared" si="2"/>
        <v>30.38800000000002</v>
      </c>
      <c r="K17" s="55">
        <f t="shared" si="2"/>
        <v>30.38800000000002</v>
      </c>
      <c r="L17" s="55">
        <f t="shared" si="2"/>
        <v>29.819000000000013</v>
      </c>
      <c r="M17" s="55"/>
    </row>
    <row r="18" spans="1:13" ht="15" customHeight="1">
      <c r="A18" s="31" t="s">
        <v>12</v>
      </c>
      <c r="B18" s="3"/>
      <c r="C18" s="3"/>
      <c r="D18" s="3"/>
      <c r="E18" s="78">
        <v>0.2650000000000001</v>
      </c>
      <c r="F18" s="50">
        <v>0.10900000000000001</v>
      </c>
      <c r="G18" s="78">
        <v>0.9390000000000001</v>
      </c>
      <c r="H18" s="50">
        <v>0.64</v>
      </c>
      <c r="I18" s="78">
        <v>0.932</v>
      </c>
      <c r="J18" s="50">
        <v>0.23500000000000001</v>
      </c>
      <c r="K18" s="50">
        <v>0.23500000000000001</v>
      </c>
      <c r="L18" s="50">
        <v>1.531</v>
      </c>
      <c r="M18" s="50"/>
    </row>
    <row r="19" spans="1:13" ht="15" customHeight="1">
      <c r="A19" s="32" t="s">
        <v>13</v>
      </c>
      <c r="B19" s="25"/>
      <c r="C19" s="25"/>
      <c r="D19" s="25"/>
      <c r="E19" s="77">
        <v>-2.563000000000001</v>
      </c>
      <c r="F19" s="52">
        <v>-2.5870000000000006</v>
      </c>
      <c r="G19" s="77">
        <v>-8.973</v>
      </c>
      <c r="H19" s="52">
        <v>-7.760000000000001</v>
      </c>
      <c r="I19" s="77">
        <v>-10.346</v>
      </c>
      <c r="J19" s="52">
        <v>-10.529000000000002</v>
      </c>
      <c r="K19" s="52">
        <v>-0.185</v>
      </c>
      <c r="L19" s="52">
        <v>-0.9540000000000001</v>
      </c>
      <c r="M19" s="52"/>
    </row>
    <row r="20" spans="1:13" ht="15" customHeight="1">
      <c r="A20" s="13" t="s">
        <v>14</v>
      </c>
      <c r="B20" s="13"/>
      <c r="C20" s="13"/>
      <c r="D20" s="13"/>
      <c r="E20" s="79">
        <f>SUM(E17:E19)</f>
        <v>13.159999999999997</v>
      </c>
      <c r="F20" s="55">
        <f aca="true" t="shared" si="3" ref="F20:L20">SUM(F17:F19)</f>
        <v>6.3439999999999985</v>
      </c>
      <c r="G20" s="79">
        <f t="shared" si="3"/>
        <v>30.18300000000002</v>
      </c>
      <c r="H20" s="55">
        <f t="shared" si="3"/>
        <v>22.851999999999986</v>
      </c>
      <c r="I20" s="79">
        <f>SUM(I17:I19)</f>
        <v>22.480000000000008</v>
      </c>
      <c r="J20" s="55">
        <f t="shared" si="3"/>
        <v>20.094000000000015</v>
      </c>
      <c r="K20" s="55">
        <f t="shared" si="3"/>
        <v>30.43800000000002</v>
      </c>
      <c r="L20" s="55">
        <f t="shared" si="3"/>
        <v>30.39600000000001</v>
      </c>
      <c r="M20" s="55"/>
    </row>
    <row r="21" spans="1:13" ht="15" customHeight="1">
      <c r="A21" s="31" t="s">
        <v>15</v>
      </c>
      <c r="B21" s="3"/>
      <c r="C21" s="3"/>
      <c r="D21" s="3"/>
      <c r="E21" s="78">
        <v>-3.4029999999999996</v>
      </c>
      <c r="F21" s="50">
        <v>-0.4470000000000004</v>
      </c>
      <c r="G21" s="78">
        <v>-7.809</v>
      </c>
      <c r="H21" s="50">
        <v>-6.587</v>
      </c>
      <c r="I21" s="78">
        <v>-9.843000000000002</v>
      </c>
      <c r="J21" s="50">
        <v>-8.326</v>
      </c>
      <c r="K21" s="50">
        <v>-8.326</v>
      </c>
      <c r="L21" s="50">
        <v>-8.84</v>
      </c>
      <c r="M21" s="50"/>
    </row>
    <row r="22" spans="1:13" ht="15" customHeight="1">
      <c r="A22" s="32" t="s">
        <v>16</v>
      </c>
      <c r="B22" s="27"/>
      <c r="C22" s="27"/>
      <c r="D22" s="27"/>
      <c r="E22" s="77"/>
      <c r="F22" s="52"/>
      <c r="G22" s="77"/>
      <c r="H22" s="52"/>
      <c r="I22" s="77"/>
      <c r="J22" s="52"/>
      <c r="K22" s="52"/>
      <c r="L22" s="52"/>
      <c r="M22" s="52"/>
    </row>
    <row r="23" spans="1:13" ht="15" customHeight="1">
      <c r="A23" s="35" t="s">
        <v>94</v>
      </c>
      <c r="B23" s="14"/>
      <c r="C23" s="14"/>
      <c r="D23" s="14"/>
      <c r="E23" s="79">
        <f>SUM(E20:E22)</f>
        <v>9.756999999999998</v>
      </c>
      <c r="F23" s="55">
        <f aca="true" t="shared" si="4" ref="F23:L23">SUM(F20:F22)</f>
        <v>5.8969999999999985</v>
      </c>
      <c r="G23" s="79">
        <f t="shared" si="4"/>
        <v>22.37400000000002</v>
      </c>
      <c r="H23" s="55">
        <f t="shared" si="4"/>
        <v>16.264999999999986</v>
      </c>
      <c r="I23" s="79">
        <f>SUM(I20:I22)</f>
        <v>12.637000000000006</v>
      </c>
      <c r="J23" s="55">
        <f t="shared" si="4"/>
        <v>11.768000000000015</v>
      </c>
      <c r="K23" s="55">
        <f t="shared" si="4"/>
        <v>22.11200000000002</v>
      </c>
      <c r="L23" s="55">
        <f t="shared" si="4"/>
        <v>21.55600000000001</v>
      </c>
      <c r="M23" s="55"/>
    </row>
    <row r="24" spans="1:13" ht="15" customHeight="1">
      <c r="A24" s="31" t="s">
        <v>85</v>
      </c>
      <c r="B24" s="3"/>
      <c r="C24" s="3"/>
      <c r="D24" s="3"/>
      <c r="E24" s="76">
        <f aca="true" t="shared" si="5" ref="E24:L24">E23-E25</f>
        <v>9.756999999999998</v>
      </c>
      <c r="F24" s="53">
        <f t="shared" si="5"/>
        <v>5.8969999999999985</v>
      </c>
      <c r="G24" s="76">
        <f t="shared" si="5"/>
        <v>22.37400000000002</v>
      </c>
      <c r="H24" s="53">
        <f t="shared" si="5"/>
        <v>16.264999999999986</v>
      </c>
      <c r="I24" s="76">
        <f t="shared" si="5"/>
        <v>12.637000000000006</v>
      </c>
      <c r="J24" s="53">
        <f t="shared" si="5"/>
        <v>11.768000000000015</v>
      </c>
      <c r="K24" s="53">
        <f t="shared" si="5"/>
        <v>22.11200000000002</v>
      </c>
      <c r="L24" s="53">
        <f t="shared" si="5"/>
        <v>21.55600000000001</v>
      </c>
      <c r="M24" s="53"/>
    </row>
    <row r="25" spans="1:13" ht="15" customHeight="1">
      <c r="A25" s="31" t="s">
        <v>92</v>
      </c>
      <c r="B25" s="3"/>
      <c r="C25" s="3"/>
      <c r="D25" s="3"/>
      <c r="E25" s="78"/>
      <c r="F25" s="50"/>
      <c r="G25" s="78"/>
      <c r="H25" s="50"/>
      <c r="I25" s="78"/>
      <c r="J25" s="50"/>
      <c r="K25" s="50"/>
      <c r="L25" s="50"/>
      <c r="M25" s="50"/>
    </row>
    <row r="26" spans="1:13" ht="15">
      <c r="A26" s="3"/>
      <c r="B26" s="3"/>
      <c r="C26" s="3"/>
      <c r="D26" s="3"/>
      <c r="E26" s="50"/>
      <c r="F26" s="50"/>
      <c r="G26" s="50"/>
      <c r="H26" s="50"/>
      <c r="I26" s="50"/>
      <c r="J26" s="50"/>
      <c r="K26" s="50"/>
      <c r="L26" s="50"/>
      <c r="M26" s="50"/>
    </row>
    <row r="27" spans="1:13" ht="12.75" customHeight="1">
      <c r="A27" s="59"/>
      <c r="B27" s="59"/>
      <c r="C27" s="64"/>
      <c r="D27" s="61"/>
      <c r="E27" s="62">
        <f>E$3</f>
        <v>2011</v>
      </c>
      <c r="F27" s="62">
        <f aca="true" t="shared" si="6" ref="F27:M27">F$3</f>
        <v>2010</v>
      </c>
      <c r="G27" s="62">
        <f t="shared" si="6"/>
        <v>2011</v>
      </c>
      <c r="H27" s="62">
        <f t="shared" si="6"/>
        <v>2010</v>
      </c>
      <c r="I27" s="62">
        <f t="shared" si="6"/>
        <v>2010</v>
      </c>
      <c r="J27" s="62">
        <f t="shared" si="6"/>
        <v>2009</v>
      </c>
      <c r="K27" s="62">
        <f t="shared" si="6"/>
        <v>2009</v>
      </c>
      <c r="L27" s="62">
        <f t="shared" si="6"/>
        <v>2008</v>
      </c>
      <c r="M27" s="62">
        <f t="shared" si="6"/>
        <v>2007</v>
      </c>
    </row>
    <row r="28" spans="1:13" ht="12.75" customHeight="1">
      <c r="A28" s="63"/>
      <c r="B28" s="63"/>
      <c r="C28" s="64"/>
      <c r="D28" s="61"/>
      <c r="E28" s="82" t="str">
        <f>E$4</f>
        <v>Q3</v>
      </c>
      <c r="F28" s="82" t="str">
        <f>F$4</f>
        <v>Q3</v>
      </c>
      <c r="G28" s="82" t="str">
        <f>IF(G$4="","",G$4)</f>
        <v>Q1-3</v>
      </c>
      <c r="H28" s="82" t="str">
        <f>IF(H$4="","",H$4)</f>
        <v>Q1-3</v>
      </c>
      <c r="I28" s="82"/>
      <c r="J28" s="82"/>
      <c r="K28" s="82"/>
      <c r="L28" s="82"/>
      <c r="M28" s="82"/>
    </row>
    <row r="29" spans="1:13" s="20" customFormat="1" ht="15" customHeight="1">
      <c r="A29" s="60" t="s">
        <v>83</v>
      </c>
      <c r="B29" s="69"/>
      <c r="C29" s="64"/>
      <c r="D29" s="64"/>
      <c r="E29" s="83"/>
      <c r="F29" s="83"/>
      <c r="G29" s="83"/>
      <c r="H29" s="83"/>
      <c r="I29" s="83"/>
      <c r="J29" s="83"/>
      <c r="K29" s="83"/>
      <c r="L29" s="83"/>
      <c r="M29" s="83"/>
    </row>
    <row r="30" spans="5:13" ht="1.5" customHeight="1"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5" customHeight="1">
      <c r="A31" s="31" t="s">
        <v>17</v>
      </c>
      <c r="B31" s="10"/>
      <c r="C31" s="10"/>
      <c r="D31" s="10"/>
      <c r="E31" s="78"/>
      <c r="F31" s="50"/>
      <c r="G31" s="78">
        <v>510.69300000000004</v>
      </c>
      <c r="H31" s="50"/>
      <c r="I31" s="78">
        <v>512.6610000000001</v>
      </c>
      <c r="J31" s="50"/>
      <c r="K31" s="50">
        <v>79.46000000000001</v>
      </c>
      <c r="L31" s="50">
        <v>76.598</v>
      </c>
      <c r="M31" s="50"/>
    </row>
    <row r="32" spans="1:13" ht="15" customHeight="1">
      <c r="A32" s="31" t="s">
        <v>18</v>
      </c>
      <c r="B32" s="9"/>
      <c r="C32" s="9"/>
      <c r="D32" s="9"/>
      <c r="E32" s="78"/>
      <c r="F32" s="50"/>
      <c r="G32" s="78"/>
      <c r="H32" s="50"/>
      <c r="I32" s="78"/>
      <c r="J32" s="50"/>
      <c r="K32" s="50">
        <v>0.5179999999999999</v>
      </c>
      <c r="L32" s="50">
        <v>1.185</v>
      </c>
      <c r="M32" s="50"/>
    </row>
    <row r="33" spans="1:13" ht="15" customHeight="1">
      <c r="A33" s="31" t="s">
        <v>86</v>
      </c>
      <c r="B33" s="9"/>
      <c r="C33" s="9"/>
      <c r="D33" s="9"/>
      <c r="E33" s="78"/>
      <c r="F33" s="50"/>
      <c r="G33" s="78">
        <v>62.87399999999999</v>
      </c>
      <c r="H33" s="50"/>
      <c r="I33" s="78">
        <v>63.40999999999999</v>
      </c>
      <c r="J33" s="50"/>
      <c r="K33" s="50">
        <v>64.188</v>
      </c>
      <c r="L33" s="50">
        <v>63.83599999999999</v>
      </c>
      <c r="M33" s="50"/>
    </row>
    <row r="34" spans="1:13" ht="15" customHeight="1">
      <c r="A34" s="31" t="s">
        <v>19</v>
      </c>
      <c r="B34" s="9"/>
      <c r="C34" s="9"/>
      <c r="D34" s="9"/>
      <c r="E34" s="78"/>
      <c r="F34" s="50"/>
      <c r="G34" s="78"/>
      <c r="H34" s="50"/>
      <c r="I34" s="78">
        <v>3.628</v>
      </c>
      <c r="J34" s="50"/>
      <c r="K34" s="50"/>
      <c r="L34" s="50"/>
      <c r="M34" s="50"/>
    </row>
    <row r="35" spans="1:13" ht="15" customHeight="1">
      <c r="A35" s="32" t="s">
        <v>20</v>
      </c>
      <c r="B35" s="25"/>
      <c r="C35" s="25"/>
      <c r="D35" s="25"/>
      <c r="E35" s="77"/>
      <c r="F35" s="52"/>
      <c r="G35" s="77">
        <v>0.444</v>
      </c>
      <c r="H35" s="52"/>
      <c r="I35" s="77">
        <v>0.314</v>
      </c>
      <c r="J35" s="52"/>
      <c r="K35" s="52"/>
      <c r="L35" s="52"/>
      <c r="M35" s="52"/>
    </row>
    <row r="36" spans="1:13" ht="15" customHeight="1">
      <c r="A36" s="33" t="s">
        <v>21</v>
      </c>
      <c r="B36" s="13"/>
      <c r="C36" s="13"/>
      <c r="D36" s="13"/>
      <c r="E36" s="106">
        <v>0</v>
      </c>
      <c r="F36" s="107">
        <v>0</v>
      </c>
      <c r="G36" s="79">
        <f>SUM(G31:G35)</f>
        <v>574.011</v>
      </c>
      <c r="H36" s="107">
        <v>0</v>
      </c>
      <c r="I36" s="79">
        <f>SUM(I31:I35)</f>
        <v>580.013</v>
      </c>
      <c r="J36" s="55" t="s">
        <v>78</v>
      </c>
      <c r="K36" s="55">
        <f>SUM(K31:K35)</f>
        <v>144.166</v>
      </c>
      <c r="L36" s="55">
        <f>SUM(L31:L35)</f>
        <v>141.619</v>
      </c>
      <c r="M36" s="55"/>
    </row>
    <row r="37" spans="1:13" ht="15" customHeight="1">
      <c r="A37" s="31" t="s">
        <v>22</v>
      </c>
      <c r="B37" s="3"/>
      <c r="C37" s="3"/>
      <c r="D37" s="3"/>
      <c r="E37" s="78"/>
      <c r="F37" s="50"/>
      <c r="G37" s="78">
        <v>5.422000000000001</v>
      </c>
      <c r="H37" s="50"/>
      <c r="I37" s="78">
        <v>3.398</v>
      </c>
      <c r="J37" s="50"/>
      <c r="K37" s="50">
        <v>3.9480000000000004</v>
      </c>
      <c r="L37" s="50">
        <v>6.622</v>
      </c>
      <c r="M37" s="50"/>
    </row>
    <row r="38" spans="1:13" ht="15" customHeight="1">
      <c r="A38" s="31" t="s">
        <v>23</v>
      </c>
      <c r="B38" s="3"/>
      <c r="C38" s="3"/>
      <c r="D38" s="3"/>
      <c r="E38" s="78"/>
      <c r="F38" s="50"/>
      <c r="G38" s="78"/>
      <c r="H38" s="50"/>
      <c r="I38" s="78"/>
      <c r="J38" s="50"/>
      <c r="K38" s="50"/>
      <c r="L38" s="50"/>
      <c r="M38" s="50"/>
    </row>
    <row r="39" spans="1:13" ht="15" customHeight="1">
      <c r="A39" s="31" t="s">
        <v>24</v>
      </c>
      <c r="B39" s="3"/>
      <c r="C39" s="3"/>
      <c r="D39" s="3"/>
      <c r="E39" s="78"/>
      <c r="F39" s="50"/>
      <c r="G39" s="78">
        <v>40.352000000000004</v>
      </c>
      <c r="H39" s="50"/>
      <c r="I39" s="78">
        <v>63.481</v>
      </c>
      <c r="J39" s="50"/>
      <c r="K39" s="50">
        <v>75.623</v>
      </c>
      <c r="L39" s="50">
        <v>67.683</v>
      </c>
      <c r="M39" s="50"/>
    </row>
    <row r="40" spans="1:13" ht="15" customHeight="1">
      <c r="A40" s="31" t="s">
        <v>25</v>
      </c>
      <c r="B40" s="3"/>
      <c r="C40" s="3"/>
      <c r="D40" s="3"/>
      <c r="E40" s="78"/>
      <c r="F40" s="50"/>
      <c r="G40" s="78">
        <v>16.201</v>
      </c>
      <c r="H40" s="50"/>
      <c r="I40" s="78">
        <v>46.646</v>
      </c>
      <c r="J40" s="50"/>
      <c r="K40" s="50">
        <v>29.632</v>
      </c>
      <c r="L40" s="50">
        <v>20.501</v>
      </c>
      <c r="M40" s="50"/>
    </row>
    <row r="41" spans="1:13" ht="15" customHeight="1">
      <c r="A41" s="32" t="s">
        <v>26</v>
      </c>
      <c r="B41" s="25"/>
      <c r="C41" s="25"/>
      <c r="D41" s="25"/>
      <c r="E41" s="77"/>
      <c r="F41" s="52"/>
      <c r="G41" s="77"/>
      <c r="H41" s="52"/>
      <c r="I41" s="77"/>
      <c r="J41" s="52"/>
      <c r="K41" s="52"/>
      <c r="L41" s="52"/>
      <c r="M41" s="52"/>
    </row>
    <row r="42" spans="1:13" ht="15" customHeight="1">
      <c r="A42" s="34" t="s">
        <v>27</v>
      </c>
      <c r="B42" s="22"/>
      <c r="C42" s="22"/>
      <c r="D42" s="22"/>
      <c r="E42" s="108">
        <v>0</v>
      </c>
      <c r="F42" s="109">
        <v>0</v>
      </c>
      <c r="G42" s="85">
        <f>SUM(G37:G41)</f>
        <v>61.975</v>
      </c>
      <c r="H42" s="141">
        <v>0</v>
      </c>
      <c r="I42" s="85">
        <f>SUM(I37:I41)</f>
        <v>113.525</v>
      </c>
      <c r="J42" s="86" t="s">
        <v>78</v>
      </c>
      <c r="K42" s="86">
        <f>SUM(K37:K41)</f>
        <v>109.203</v>
      </c>
      <c r="L42" s="86">
        <f>SUM(L37:L41)</f>
        <v>94.80600000000001</v>
      </c>
      <c r="M42" s="86"/>
    </row>
    <row r="43" spans="1:13" ht="15" customHeight="1">
      <c r="A43" s="33" t="s">
        <v>59</v>
      </c>
      <c r="B43" s="12"/>
      <c r="C43" s="12"/>
      <c r="D43" s="12"/>
      <c r="E43" s="106">
        <v>0</v>
      </c>
      <c r="F43" s="107">
        <v>0</v>
      </c>
      <c r="G43" s="79">
        <f>G36+G42</f>
        <v>635.986</v>
      </c>
      <c r="H43" s="107">
        <v>0</v>
      </c>
      <c r="I43" s="79">
        <f>I36+I42</f>
        <v>693.538</v>
      </c>
      <c r="J43" s="55" t="s">
        <v>78</v>
      </c>
      <c r="K43" s="55">
        <f>K36+K42</f>
        <v>253.369</v>
      </c>
      <c r="L43" s="55">
        <f>L36+L42</f>
        <v>236.425</v>
      </c>
      <c r="M43" s="55"/>
    </row>
    <row r="44" spans="1:13" ht="15" customHeight="1">
      <c r="A44" s="31" t="s">
        <v>87</v>
      </c>
      <c r="B44" s="3"/>
      <c r="C44" s="3"/>
      <c r="D44" s="3"/>
      <c r="E44" s="78"/>
      <c r="F44" s="50"/>
      <c r="G44" s="78">
        <v>382.62800000000004</v>
      </c>
      <c r="H44" s="50"/>
      <c r="I44" s="78">
        <v>360.257</v>
      </c>
      <c r="J44" s="50"/>
      <c r="K44" s="50">
        <v>141.46</v>
      </c>
      <c r="L44" s="50">
        <v>121.84700000000001</v>
      </c>
      <c r="M44" s="50"/>
    </row>
    <row r="45" spans="1:13" ht="15" customHeight="1">
      <c r="A45" s="31" t="s">
        <v>93</v>
      </c>
      <c r="B45" s="3"/>
      <c r="C45" s="3"/>
      <c r="D45" s="3"/>
      <c r="E45" s="78"/>
      <c r="F45" s="50"/>
      <c r="G45" s="78"/>
      <c r="H45" s="50"/>
      <c r="I45" s="78"/>
      <c r="J45" s="50"/>
      <c r="K45" s="50">
        <v>0.28</v>
      </c>
      <c r="L45" s="50">
        <v>0.29200000000000004</v>
      </c>
      <c r="M45" s="50"/>
    </row>
    <row r="46" spans="1:13" ht="15" customHeight="1">
      <c r="A46" s="31" t="s">
        <v>80</v>
      </c>
      <c r="B46" s="3"/>
      <c r="C46" s="3"/>
      <c r="D46" s="3"/>
      <c r="E46" s="78"/>
      <c r="F46" s="50"/>
      <c r="G46" s="78"/>
      <c r="H46" s="50"/>
      <c r="I46" s="78"/>
      <c r="J46" s="50"/>
      <c r="K46" s="50"/>
      <c r="L46" s="50"/>
      <c r="M46" s="50"/>
    </row>
    <row r="47" spans="1:13" ht="15" customHeight="1">
      <c r="A47" s="31" t="s">
        <v>29</v>
      </c>
      <c r="B47" s="3"/>
      <c r="C47" s="3"/>
      <c r="D47" s="3"/>
      <c r="E47" s="78"/>
      <c r="F47" s="50"/>
      <c r="G47" s="78">
        <v>2.2600000000000002</v>
      </c>
      <c r="H47" s="50"/>
      <c r="I47" s="78">
        <v>2.2600000000000002</v>
      </c>
      <c r="J47" s="50"/>
      <c r="K47" s="50">
        <v>2.807</v>
      </c>
      <c r="L47" s="50">
        <v>2.947</v>
      </c>
      <c r="M47" s="50"/>
    </row>
    <row r="48" spans="1:13" ht="15" customHeight="1">
      <c r="A48" s="31" t="s">
        <v>30</v>
      </c>
      <c r="B48" s="3"/>
      <c r="C48" s="3"/>
      <c r="D48" s="3"/>
      <c r="E48" s="78"/>
      <c r="F48" s="50"/>
      <c r="G48" s="78">
        <v>174.967</v>
      </c>
      <c r="H48" s="50"/>
      <c r="I48" s="78">
        <v>227.875</v>
      </c>
      <c r="J48" s="50"/>
      <c r="K48" s="50"/>
      <c r="L48" s="50">
        <v>15.796000000000001</v>
      </c>
      <c r="M48" s="50"/>
    </row>
    <row r="49" spans="1:13" ht="15" customHeight="1">
      <c r="A49" s="31" t="s">
        <v>31</v>
      </c>
      <c r="B49" s="3"/>
      <c r="C49" s="3"/>
      <c r="D49" s="3"/>
      <c r="E49" s="78"/>
      <c r="F49" s="50"/>
      <c r="G49" s="78">
        <v>68.71600000000001</v>
      </c>
      <c r="H49" s="50"/>
      <c r="I49" s="78">
        <v>103.146</v>
      </c>
      <c r="J49" s="50"/>
      <c r="K49" s="50">
        <v>108.822</v>
      </c>
      <c r="L49" s="50">
        <v>95.543</v>
      </c>
      <c r="M49" s="50"/>
    </row>
    <row r="50" spans="1:13" ht="15" customHeight="1">
      <c r="A50" s="31" t="s">
        <v>32</v>
      </c>
      <c r="B50" s="3"/>
      <c r="C50" s="3"/>
      <c r="D50" s="3"/>
      <c r="E50" s="78"/>
      <c r="F50" s="50"/>
      <c r="G50" s="78">
        <v>7.415</v>
      </c>
      <c r="H50" s="50"/>
      <c r="I50" s="78"/>
      <c r="J50" s="50"/>
      <c r="K50" s="50"/>
      <c r="L50" s="50"/>
      <c r="M50" s="50"/>
    </row>
    <row r="51" spans="1:13" ht="15" customHeight="1">
      <c r="A51" s="32" t="s">
        <v>88</v>
      </c>
      <c r="B51" s="25"/>
      <c r="C51" s="25"/>
      <c r="D51" s="25"/>
      <c r="E51" s="77"/>
      <c r="F51" s="52"/>
      <c r="G51" s="77"/>
      <c r="H51" s="52"/>
      <c r="I51" s="77"/>
      <c r="J51" s="52"/>
      <c r="K51" s="52"/>
      <c r="L51" s="52"/>
      <c r="M51" s="52"/>
    </row>
    <row r="52" spans="1:13" ht="15" customHeight="1">
      <c r="A52" s="33" t="s">
        <v>79</v>
      </c>
      <c r="B52" s="12"/>
      <c r="C52" s="12"/>
      <c r="D52" s="12"/>
      <c r="E52" s="106">
        <v>0</v>
      </c>
      <c r="F52" s="107">
        <v>0</v>
      </c>
      <c r="G52" s="79">
        <f>SUM(G44:G51)</f>
        <v>635.986</v>
      </c>
      <c r="H52" s="107">
        <v>0</v>
      </c>
      <c r="I52" s="79">
        <f>SUM(I44:I51)</f>
        <v>693.538</v>
      </c>
      <c r="J52" s="55" t="s">
        <v>78</v>
      </c>
      <c r="K52" s="55">
        <f>SUM(K44:K51)</f>
        <v>253.369</v>
      </c>
      <c r="L52" s="55">
        <f>SUM(L44:L51)</f>
        <v>236.425</v>
      </c>
      <c r="M52" s="55"/>
    </row>
    <row r="53" spans="1:13" ht="15" customHeight="1">
      <c r="A53" s="12"/>
      <c r="B53" s="12"/>
      <c r="C53" s="12"/>
      <c r="D53" s="12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 customHeight="1">
      <c r="A54" s="70"/>
      <c r="B54" s="59"/>
      <c r="C54" s="61"/>
      <c r="D54" s="61"/>
      <c r="E54" s="62">
        <f>E$3</f>
        <v>2011</v>
      </c>
      <c r="F54" s="62">
        <f aca="true" t="shared" si="7" ref="F54:M54">F$3</f>
        <v>2010</v>
      </c>
      <c r="G54" s="62">
        <f t="shared" si="7"/>
        <v>2011</v>
      </c>
      <c r="H54" s="62">
        <f t="shared" si="7"/>
        <v>2010</v>
      </c>
      <c r="I54" s="62">
        <f t="shared" si="7"/>
        <v>2010</v>
      </c>
      <c r="J54" s="62">
        <f t="shared" si="7"/>
        <v>2009</v>
      </c>
      <c r="K54" s="62">
        <f t="shared" si="7"/>
        <v>2009</v>
      </c>
      <c r="L54" s="62">
        <f t="shared" si="7"/>
        <v>2008</v>
      </c>
      <c r="M54" s="62">
        <f t="shared" si="7"/>
        <v>2007</v>
      </c>
    </row>
    <row r="55" spans="1:13" ht="12.75" customHeight="1">
      <c r="A55" s="63"/>
      <c r="B55" s="63"/>
      <c r="C55" s="61"/>
      <c r="D55" s="61"/>
      <c r="E55" s="82" t="str">
        <f>E$4</f>
        <v>Q3</v>
      </c>
      <c r="F55" s="82" t="str">
        <f>F$4</f>
        <v>Q3</v>
      </c>
      <c r="G55" s="82" t="str">
        <f>IF(G$4="","",G$4)</f>
        <v>Q1-3</v>
      </c>
      <c r="H55" s="82" t="str">
        <f>IF(H$4="","",H$4)</f>
        <v>Q1-3</v>
      </c>
      <c r="I55" s="82"/>
      <c r="J55" s="82"/>
      <c r="K55" s="82"/>
      <c r="L55" s="82"/>
      <c r="M55" s="82"/>
    </row>
    <row r="56" spans="1:13" s="20" customFormat="1" ht="15" customHeight="1">
      <c r="A56" s="70" t="s">
        <v>84</v>
      </c>
      <c r="B56" s="69"/>
      <c r="C56" s="64"/>
      <c r="D56" s="64"/>
      <c r="E56" s="83"/>
      <c r="F56" s="83"/>
      <c r="G56" s="83"/>
      <c r="H56" s="83"/>
      <c r="I56" s="83"/>
      <c r="J56" s="83"/>
      <c r="K56" s="83"/>
      <c r="L56" s="83"/>
      <c r="M56" s="83"/>
    </row>
    <row r="57" spans="5:13" ht="1.5" customHeight="1"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24.75" customHeight="1">
      <c r="A58" s="164" t="s">
        <v>33</v>
      </c>
      <c r="B58" s="164"/>
      <c r="C58" s="11"/>
      <c r="D58" s="11"/>
      <c r="E58" s="76">
        <v>11.690999999999999</v>
      </c>
      <c r="F58" s="53"/>
      <c r="G58" s="76">
        <v>23.949999999999996</v>
      </c>
      <c r="H58" s="53"/>
      <c r="I58" s="76"/>
      <c r="J58" s="53"/>
      <c r="K58" s="53">
        <v>27.271</v>
      </c>
      <c r="L58" s="53">
        <v>29.625999999999998</v>
      </c>
      <c r="M58" s="53"/>
    </row>
    <row r="59" spans="1:13" ht="15" customHeight="1">
      <c r="A59" s="165" t="s">
        <v>34</v>
      </c>
      <c r="B59" s="165"/>
      <c r="C59" s="26"/>
      <c r="D59" s="26"/>
      <c r="E59" s="77">
        <v>-2.0019999999999993</v>
      </c>
      <c r="F59" s="52"/>
      <c r="G59" s="77">
        <v>-7.773</v>
      </c>
      <c r="H59" s="52"/>
      <c r="I59" s="77"/>
      <c r="J59" s="52"/>
      <c r="K59" s="52">
        <v>9.842000000000002</v>
      </c>
      <c r="L59" s="52">
        <v>7.936999999999999</v>
      </c>
      <c r="M59" s="52"/>
    </row>
    <row r="60" spans="1:13" ht="16.5" customHeight="1">
      <c r="A60" s="168" t="s">
        <v>35</v>
      </c>
      <c r="B60" s="168"/>
      <c r="C60" s="28"/>
      <c r="D60" s="28"/>
      <c r="E60" s="79">
        <f>SUM(E58:E59)</f>
        <v>9.689</v>
      </c>
      <c r="F60" s="55" t="s">
        <v>78</v>
      </c>
      <c r="G60" s="79">
        <f aca="true" t="shared" si="8" ref="G60:L60">SUM(G58:G59)</f>
        <v>16.176999999999996</v>
      </c>
      <c r="H60" s="55" t="s">
        <v>78</v>
      </c>
      <c r="I60" s="79" t="s">
        <v>78</v>
      </c>
      <c r="J60" s="55" t="s">
        <v>78</v>
      </c>
      <c r="K60" s="55">
        <f t="shared" si="8"/>
        <v>37.113</v>
      </c>
      <c r="L60" s="55">
        <f t="shared" si="8"/>
        <v>37.562999999999995</v>
      </c>
      <c r="M60" s="55"/>
    </row>
    <row r="61" spans="1:13" ht="15" customHeight="1">
      <c r="A61" s="164" t="s">
        <v>89</v>
      </c>
      <c r="B61" s="164"/>
      <c r="C61" s="3"/>
      <c r="D61" s="3"/>
      <c r="E61" s="78">
        <v>-0.5629999999999995</v>
      </c>
      <c r="F61" s="50"/>
      <c r="G61" s="78">
        <v>-1.1289999999999998</v>
      </c>
      <c r="H61" s="50"/>
      <c r="I61" s="78"/>
      <c r="J61" s="50"/>
      <c r="K61" s="50">
        <v>-7.055</v>
      </c>
      <c r="L61" s="50">
        <v>-10.976</v>
      </c>
      <c r="M61" s="50"/>
    </row>
    <row r="62" spans="1:13" ht="15" customHeight="1">
      <c r="A62" s="165" t="s">
        <v>90</v>
      </c>
      <c r="B62" s="165"/>
      <c r="C62" s="25"/>
      <c r="D62" s="25"/>
      <c r="E62" s="77"/>
      <c r="F62" s="52"/>
      <c r="G62" s="77"/>
      <c r="H62" s="52"/>
      <c r="I62" s="77"/>
      <c r="J62" s="52"/>
      <c r="K62" s="52"/>
      <c r="L62" s="52"/>
      <c r="M62" s="52"/>
    </row>
    <row r="63" spans="1:13" s="45" customFormat="1" ht="16.5" customHeight="1">
      <c r="A63" s="149" t="s">
        <v>91</v>
      </c>
      <c r="B63" s="149"/>
      <c r="C63" s="29"/>
      <c r="D63" s="29"/>
      <c r="E63" s="79">
        <f>SUM(E60:E62)</f>
        <v>9.126000000000001</v>
      </c>
      <c r="F63" s="55" t="s">
        <v>78</v>
      </c>
      <c r="G63" s="79">
        <f aca="true" t="shared" si="9" ref="G63:L63">SUM(G60:G62)</f>
        <v>15.047999999999996</v>
      </c>
      <c r="H63" s="55" t="s">
        <v>78</v>
      </c>
      <c r="I63" s="79" t="s">
        <v>78</v>
      </c>
      <c r="J63" s="55" t="s">
        <v>78</v>
      </c>
      <c r="K63" s="55">
        <f t="shared" si="9"/>
        <v>30.058</v>
      </c>
      <c r="L63" s="55">
        <f t="shared" si="9"/>
        <v>26.586999999999996</v>
      </c>
      <c r="M63" s="55"/>
    </row>
    <row r="64" spans="1:13" ht="15" customHeight="1">
      <c r="A64" s="165" t="s">
        <v>36</v>
      </c>
      <c r="B64" s="165"/>
      <c r="C64" s="30"/>
      <c r="D64" s="30"/>
      <c r="E64" s="77"/>
      <c r="F64" s="52"/>
      <c r="G64" s="77"/>
      <c r="H64" s="52"/>
      <c r="I64" s="77"/>
      <c r="J64" s="52"/>
      <c r="K64" s="52">
        <v>-2.6310000000000002</v>
      </c>
      <c r="L64" s="52"/>
      <c r="M64" s="52"/>
    </row>
    <row r="65" spans="1:13" ht="16.5" customHeight="1">
      <c r="A65" s="168" t="s">
        <v>37</v>
      </c>
      <c r="B65" s="168"/>
      <c r="C65" s="12"/>
      <c r="D65" s="12"/>
      <c r="E65" s="79">
        <f>SUM(E63:E64)</f>
        <v>9.126000000000001</v>
      </c>
      <c r="F65" s="55" t="s">
        <v>78</v>
      </c>
      <c r="G65" s="79">
        <f aca="true" t="shared" si="10" ref="G65:L65">SUM(G63:G64)</f>
        <v>15.047999999999996</v>
      </c>
      <c r="H65" s="55" t="s">
        <v>78</v>
      </c>
      <c r="I65" s="79" t="s">
        <v>78</v>
      </c>
      <c r="J65" s="55" t="s">
        <v>78</v>
      </c>
      <c r="K65" s="55">
        <f t="shared" si="10"/>
        <v>27.427</v>
      </c>
      <c r="L65" s="55">
        <f t="shared" si="10"/>
        <v>26.586999999999996</v>
      </c>
      <c r="M65" s="55"/>
    </row>
    <row r="66" spans="1:13" ht="15" customHeight="1">
      <c r="A66" s="164" t="s">
        <v>38</v>
      </c>
      <c r="B66" s="164"/>
      <c r="C66" s="3"/>
      <c r="D66" s="3"/>
      <c r="E66" s="78">
        <v>0.16900000000000404</v>
      </c>
      <c r="F66" s="50"/>
      <c r="G66" s="78">
        <v>-52.908</v>
      </c>
      <c r="H66" s="50"/>
      <c r="I66" s="78"/>
      <c r="J66" s="50"/>
      <c r="K66" s="50">
        <v>-15.796000000000001</v>
      </c>
      <c r="L66" s="50">
        <v>-9.475</v>
      </c>
      <c r="M66" s="50"/>
    </row>
    <row r="67" spans="1:13" ht="15" customHeight="1">
      <c r="A67" s="164" t="s">
        <v>39</v>
      </c>
      <c r="B67" s="164"/>
      <c r="C67" s="3"/>
      <c r="D67" s="3"/>
      <c r="E67" s="78"/>
      <c r="F67" s="50"/>
      <c r="G67" s="78"/>
      <c r="H67" s="50"/>
      <c r="I67" s="78"/>
      <c r="J67" s="50"/>
      <c r="K67" s="50"/>
      <c r="L67" s="50"/>
      <c r="M67" s="50"/>
    </row>
    <row r="68" spans="1:13" ht="15" customHeight="1">
      <c r="A68" s="164" t="s">
        <v>40</v>
      </c>
      <c r="B68" s="164"/>
      <c r="C68" s="3"/>
      <c r="D68" s="3"/>
      <c r="E68" s="78"/>
      <c r="F68" s="50"/>
      <c r="G68" s="78"/>
      <c r="H68" s="50"/>
      <c r="I68" s="78"/>
      <c r="J68" s="50"/>
      <c r="K68" s="50">
        <v>-2.5</v>
      </c>
      <c r="L68" s="50"/>
      <c r="M68" s="50"/>
    </row>
    <row r="69" spans="1:13" ht="15" customHeight="1">
      <c r="A69" s="165" t="s">
        <v>41</v>
      </c>
      <c r="B69" s="165"/>
      <c r="C69" s="25"/>
      <c r="D69" s="25"/>
      <c r="E69" s="77">
        <v>-0.12400000000000055</v>
      </c>
      <c r="F69" s="52"/>
      <c r="G69" s="77">
        <v>7.415</v>
      </c>
      <c r="H69" s="52"/>
      <c r="I69" s="77"/>
      <c r="J69" s="52"/>
      <c r="K69" s="52"/>
      <c r="L69" s="52"/>
      <c r="M69" s="52"/>
    </row>
    <row r="70" spans="1:13" ht="16.5" customHeight="1">
      <c r="A70" s="36" t="s">
        <v>42</v>
      </c>
      <c r="B70" s="36"/>
      <c r="C70" s="23"/>
      <c r="D70" s="23"/>
      <c r="E70" s="80">
        <f>SUM(E66:E69)</f>
        <v>0.04500000000000348</v>
      </c>
      <c r="F70" s="54" t="s">
        <v>78</v>
      </c>
      <c r="G70" s="80">
        <f aca="true" t="shared" si="11" ref="G70:L70">SUM(G66:G69)</f>
        <v>-45.493</v>
      </c>
      <c r="H70" s="54" t="s">
        <v>78</v>
      </c>
      <c r="I70" s="80" t="s">
        <v>78</v>
      </c>
      <c r="J70" s="54" t="s">
        <v>78</v>
      </c>
      <c r="K70" s="54">
        <f t="shared" si="11"/>
        <v>-18.296</v>
      </c>
      <c r="L70" s="54">
        <f t="shared" si="11"/>
        <v>-9.475</v>
      </c>
      <c r="M70" s="54"/>
    </row>
    <row r="71" spans="1:13" ht="16.5" customHeight="1">
      <c r="A71" s="168" t="s">
        <v>43</v>
      </c>
      <c r="B71" s="168"/>
      <c r="C71" s="12"/>
      <c r="D71" s="12"/>
      <c r="E71" s="79">
        <f>+E65+E70</f>
        <v>9.171000000000005</v>
      </c>
      <c r="F71" s="55" t="s">
        <v>78</v>
      </c>
      <c r="G71" s="79">
        <f aca="true" t="shared" si="12" ref="G71:L71">SUM(G70+G65)</f>
        <v>-30.445000000000007</v>
      </c>
      <c r="H71" s="55" t="s">
        <v>78</v>
      </c>
      <c r="I71" s="79" t="s">
        <v>78</v>
      </c>
      <c r="J71" s="55" t="s">
        <v>78</v>
      </c>
      <c r="K71" s="55">
        <f t="shared" si="12"/>
        <v>9.131</v>
      </c>
      <c r="L71" s="55">
        <f t="shared" si="12"/>
        <v>17.111999999999995</v>
      </c>
      <c r="M71" s="55"/>
    </row>
    <row r="72" spans="1:13" ht="15" customHeight="1">
      <c r="A72" s="12"/>
      <c r="B72" s="12"/>
      <c r="C72" s="12"/>
      <c r="D72" s="12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2.75" customHeight="1">
      <c r="A73" s="70"/>
      <c r="B73" s="59"/>
      <c r="C73" s="61"/>
      <c r="D73" s="61"/>
      <c r="E73" s="62">
        <f>E$3</f>
        <v>2011</v>
      </c>
      <c r="F73" s="62">
        <f aca="true" t="shared" si="13" ref="F73:M73">F$3</f>
        <v>2010</v>
      </c>
      <c r="G73" s="62">
        <f t="shared" si="13"/>
        <v>2011</v>
      </c>
      <c r="H73" s="62">
        <f t="shared" si="13"/>
        <v>2010</v>
      </c>
      <c r="I73" s="62">
        <f t="shared" si="13"/>
        <v>2010</v>
      </c>
      <c r="J73" s="62">
        <f t="shared" si="13"/>
        <v>2009</v>
      </c>
      <c r="K73" s="62">
        <f t="shared" si="13"/>
        <v>2009</v>
      </c>
      <c r="L73" s="62">
        <f t="shared" si="13"/>
        <v>2008</v>
      </c>
      <c r="M73" s="62">
        <f t="shared" si="13"/>
        <v>2007</v>
      </c>
    </row>
    <row r="74" spans="1:13" ht="12.75" customHeight="1">
      <c r="A74" s="63"/>
      <c r="B74" s="63"/>
      <c r="C74" s="61"/>
      <c r="D74" s="61"/>
      <c r="E74" s="62" t="str">
        <f>E$4</f>
        <v>Q3</v>
      </c>
      <c r="F74" s="62" t="str">
        <f>F$4</f>
        <v>Q3</v>
      </c>
      <c r="G74" s="62" t="str">
        <f>IF(G$4="","",G$4)</f>
        <v>Q1-3</v>
      </c>
      <c r="H74" s="62" t="str">
        <f>IF(H$4="","",H$4)</f>
        <v>Q1-3</v>
      </c>
      <c r="I74" s="62"/>
      <c r="J74" s="62"/>
      <c r="K74" s="62"/>
      <c r="L74" s="62"/>
      <c r="M74" s="62"/>
    </row>
    <row r="75" spans="1:13" s="20" customFormat="1" ht="15" customHeight="1">
      <c r="A75" s="70" t="s">
        <v>56</v>
      </c>
      <c r="B75" s="69"/>
      <c r="C75" s="64"/>
      <c r="D75" s="64"/>
      <c r="E75" s="66"/>
      <c r="F75" s="66"/>
      <c r="G75" s="66"/>
      <c r="H75" s="66"/>
      <c r="I75" s="66"/>
      <c r="J75" s="66"/>
      <c r="K75" s="66"/>
      <c r="L75" s="66"/>
      <c r="M75" s="66"/>
    </row>
    <row r="76" ht="1.5" customHeight="1"/>
    <row r="77" spans="1:13" ht="15" customHeight="1">
      <c r="A77" s="164" t="s">
        <v>44</v>
      </c>
      <c r="B77" s="164"/>
      <c r="C77" s="9"/>
      <c r="D77" s="9"/>
      <c r="E77" s="71">
        <f>IF(E7=0,"-",IF(E14=0,"-",(E14/E7))*100)</f>
        <v>23.96849270463461</v>
      </c>
      <c r="F77" s="57">
        <f>IF(F14=0,"-",IF(F7=0,"-",F14/F7))*100</f>
        <v>17.035492217973964</v>
      </c>
      <c r="G77" s="110">
        <f>IF(G14=0,"-",IF(G7=0,"-",G14/G7))*100</f>
        <v>19.247466709643636</v>
      </c>
      <c r="H77" s="57">
        <f>IF(H14=0,"-",IF(H7=0,"-",H14/H7))*100</f>
        <v>17.567630897566566</v>
      </c>
      <c r="I77" s="110">
        <f>IF(I14=0,"-",IF(I7=0,"-",I14/I7))*100</f>
        <v>13.374939225778332</v>
      </c>
      <c r="J77" s="57">
        <f>IF(J14=0,"-",IF(J7=0,"-",J14/J7)*100)</f>
        <v>14.08702662065343</v>
      </c>
      <c r="K77" s="57">
        <f>IF(K14=0,"-",IF(K7=0,"-",K14/K7)*100)</f>
        <v>14.08702662065343</v>
      </c>
      <c r="L77" s="57">
        <f>IF(L14=0,"-",IF(L7=0,"-",L14/L7)*100)</f>
        <v>18.962263555519097</v>
      </c>
      <c r="M77" s="57"/>
    </row>
    <row r="78" spans="1:13" ht="15" customHeight="1">
      <c r="A78" s="164" t="s">
        <v>45</v>
      </c>
      <c r="B78" s="164"/>
      <c r="C78" s="9"/>
      <c r="D78" s="9"/>
      <c r="E78" s="71">
        <f aca="true" t="shared" si="14" ref="E78:L78">IF(E20=0,"-",IF(E7=0,"-",E20/E7)*100)</f>
        <v>20.40531530553703</v>
      </c>
      <c r="F78" s="57">
        <f t="shared" si="14"/>
        <v>12.250415170123192</v>
      </c>
      <c r="G78" s="110">
        <f>IF(G20=0,"-",IF(G7=0,"-",G20/G7)*100)</f>
        <v>15.201253046999344</v>
      </c>
      <c r="H78" s="57">
        <f t="shared" si="14"/>
        <v>13.386758520497219</v>
      </c>
      <c r="I78" s="71">
        <f t="shared" si="14"/>
        <v>9.422100021794895</v>
      </c>
      <c r="J78" s="57">
        <f t="shared" si="14"/>
        <v>9.100296187603604</v>
      </c>
      <c r="K78" s="57">
        <f t="shared" si="14"/>
        <v>13.784951495883272</v>
      </c>
      <c r="L78" s="57">
        <f t="shared" si="14"/>
        <v>19.184428272984906</v>
      </c>
      <c r="M78" s="57"/>
    </row>
    <row r="79" spans="1:13" ht="15" customHeight="1">
      <c r="A79" s="164" t="s">
        <v>46</v>
      </c>
      <c r="B79" s="164"/>
      <c r="C79" s="10"/>
      <c r="D79" s="10"/>
      <c r="E79" s="71" t="s">
        <v>58</v>
      </c>
      <c r="F79" s="58" t="s">
        <v>58</v>
      </c>
      <c r="G79" s="71" t="s">
        <v>58</v>
      </c>
      <c r="H79" s="58" t="s">
        <v>58</v>
      </c>
      <c r="I79" s="71">
        <f>IF((I44=0),"-",(I24/((I44+K44)/2)*100))</f>
        <v>5.037501220807749</v>
      </c>
      <c r="J79" s="57" t="str">
        <f>IF((J44=0),"-",(J24/((J44+K44)/2)*100))</f>
        <v>-</v>
      </c>
      <c r="K79" s="57">
        <f>IF((K44=0),"-",(K24/((K44+L44)/2)*100))</f>
        <v>16.795603610994025</v>
      </c>
      <c r="L79" s="57" t="s">
        <v>78</v>
      </c>
      <c r="M79" s="58"/>
    </row>
    <row r="80" spans="1:13" ht="15" customHeight="1">
      <c r="A80" s="164" t="s">
        <v>47</v>
      </c>
      <c r="B80" s="164"/>
      <c r="C80" s="10"/>
      <c r="D80" s="10"/>
      <c r="E80" s="71" t="s">
        <v>58</v>
      </c>
      <c r="F80" s="58" t="s">
        <v>58</v>
      </c>
      <c r="G80" s="71" t="s">
        <v>58</v>
      </c>
      <c r="H80" s="58" t="s">
        <v>58</v>
      </c>
      <c r="I80" s="71">
        <f>IF((I44=0),"-",((I17+I18)/((I44+I45+I46+I48+K44+K45+K46+K48)/2)*100))</f>
        <v>8.995001863340422</v>
      </c>
      <c r="J80" s="58" t="str">
        <f>IF((J44=0),"-",((J17+J18)/((J44+J45+J46+J48+K44+K45+K46+K48)/2)*100))</f>
        <v>-</v>
      </c>
      <c r="K80" s="58">
        <f>IF((K44=0),"-",((K17+K18)/((K44+K45+K46+K48+L44+L45+L46+L48)/2)*100))</f>
        <v>21.898989898989914</v>
      </c>
      <c r="L80" s="58" t="s">
        <v>78</v>
      </c>
      <c r="M80" s="58"/>
    </row>
    <row r="81" spans="1:13" ht="15" customHeight="1">
      <c r="A81" s="164" t="s">
        <v>48</v>
      </c>
      <c r="B81" s="164"/>
      <c r="C81" s="9"/>
      <c r="D81" s="9"/>
      <c r="E81" s="75" t="s">
        <v>58</v>
      </c>
      <c r="F81" s="104" t="s">
        <v>58</v>
      </c>
      <c r="G81" s="75">
        <f aca="true" t="shared" si="15" ref="G81:L81">IF(G44=0,"-",((G44+G45)/G52*100))</f>
        <v>60.162959562002946</v>
      </c>
      <c r="H81" s="115" t="str">
        <f t="shared" si="15"/>
        <v>-</v>
      </c>
      <c r="I81" s="75">
        <f>IF(I44=0,"-",((I44+I45)/I52*100))</f>
        <v>51.944810522278516</v>
      </c>
      <c r="J81" s="104" t="str">
        <f t="shared" si="15"/>
        <v>-</v>
      </c>
      <c r="K81" s="104">
        <f t="shared" si="15"/>
        <v>55.942123937814024</v>
      </c>
      <c r="L81" s="104">
        <f t="shared" si="15"/>
        <v>51.660780374325896</v>
      </c>
      <c r="M81" s="104"/>
    </row>
    <row r="82" spans="1:13" ht="15" customHeight="1">
      <c r="A82" s="164" t="s">
        <v>49</v>
      </c>
      <c r="B82" s="164"/>
      <c r="C82" s="9"/>
      <c r="D82" s="9"/>
      <c r="E82" s="72" t="s">
        <v>58</v>
      </c>
      <c r="F82" s="1" t="s">
        <v>58</v>
      </c>
      <c r="G82" s="72">
        <f aca="true" t="shared" si="16" ref="G82:L82">IF((G48+G46-G40-G38-G34)=0,"-",(G48+G46-G40-G38-G34))</f>
        <v>158.76600000000002</v>
      </c>
      <c r="H82" s="116" t="str">
        <f t="shared" si="16"/>
        <v>-</v>
      </c>
      <c r="I82" s="72">
        <f t="shared" si="16"/>
        <v>177.601</v>
      </c>
      <c r="J82" s="1" t="str">
        <f t="shared" si="16"/>
        <v>-</v>
      </c>
      <c r="K82" s="1">
        <f t="shared" si="16"/>
        <v>-29.632</v>
      </c>
      <c r="L82" s="1">
        <f t="shared" si="16"/>
        <v>-4.705</v>
      </c>
      <c r="M82" s="1"/>
    </row>
    <row r="83" spans="1:13" ht="15" customHeight="1">
      <c r="A83" s="164" t="s">
        <v>50</v>
      </c>
      <c r="B83" s="164"/>
      <c r="C83" s="3"/>
      <c r="D83" s="3"/>
      <c r="E83" s="73" t="s">
        <v>58</v>
      </c>
      <c r="F83" s="2" t="s">
        <v>58</v>
      </c>
      <c r="G83" s="73">
        <f aca="true" t="shared" si="17" ref="G83:L83">IF((G44=0),"-",((G48+G46)/(G44+G45)))</f>
        <v>0.45727704193106616</v>
      </c>
      <c r="H83" s="117" t="str">
        <f t="shared" si="17"/>
        <v>-</v>
      </c>
      <c r="I83" s="73">
        <f t="shared" si="17"/>
        <v>0.6325345517227979</v>
      </c>
      <c r="J83" s="2" t="str">
        <f t="shared" si="17"/>
        <v>-</v>
      </c>
      <c r="K83" s="2">
        <f t="shared" si="17"/>
        <v>0</v>
      </c>
      <c r="L83" s="2">
        <f t="shared" si="17"/>
        <v>0.12932806065220773</v>
      </c>
      <c r="M83" s="2"/>
    </row>
    <row r="84" spans="1:13" ht="15" customHeight="1">
      <c r="A84" s="165" t="s">
        <v>51</v>
      </c>
      <c r="B84" s="165"/>
      <c r="C84" s="25"/>
      <c r="D84" s="25"/>
      <c r="E84" s="74" t="s">
        <v>58</v>
      </c>
      <c r="F84" s="21" t="s">
        <v>58</v>
      </c>
      <c r="G84" s="74" t="s">
        <v>58</v>
      </c>
      <c r="H84" s="21" t="s">
        <v>58</v>
      </c>
      <c r="I84" s="74">
        <v>167</v>
      </c>
      <c r="J84" s="21" t="s">
        <v>78</v>
      </c>
      <c r="K84" s="21">
        <v>138</v>
      </c>
      <c r="L84" s="21">
        <v>113</v>
      </c>
      <c r="M84" s="21"/>
    </row>
    <row r="85" spans="1:13" ht="15" customHeight="1">
      <c r="A85" s="137" t="s">
        <v>143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</row>
    <row r="86" spans="1:13" ht="15" customHeight="1">
      <c r="A86" s="6" t="s">
        <v>100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5">
      <c r="A87" s="6" t="s">
        <v>105</v>
      </c>
      <c r="B87" s="138"/>
      <c r="C87" s="138"/>
      <c r="D87" s="138"/>
      <c r="E87" s="139"/>
      <c r="F87" s="139"/>
      <c r="G87" s="139"/>
      <c r="H87" s="139"/>
      <c r="I87" s="139"/>
      <c r="J87" s="139"/>
      <c r="K87" s="139"/>
      <c r="L87" s="139"/>
      <c r="M87" s="139"/>
    </row>
    <row r="88" spans="1:13" ht="15">
      <c r="A88" s="138"/>
      <c r="B88" s="138"/>
      <c r="C88" s="138"/>
      <c r="D88" s="138"/>
      <c r="E88" s="139"/>
      <c r="F88" s="139"/>
      <c r="G88" s="139"/>
      <c r="H88" s="139"/>
      <c r="I88" s="139"/>
      <c r="J88" s="139"/>
      <c r="K88" s="139"/>
      <c r="L88" s="139"/>
      <c r="M88" s="139"/>
    </row>
    <row r="89" spans="1:13" ht="15">
      <c r="A89" s="138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 ht="15">
      <c r="A90" s="138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1:13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13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</sheetData>
  <sheetProtection/>
  <mergeCells count="21">
    <mergeCell ref="A83:B83"/>
    <mergeCell ref="A84:B84"/>
    <mergeCell ref="A71:B71"/>
    <mergeCell ref="A77:B77"/>
    <mergeCell ref="A78:B78"/>
    <mergeCell ref="A67:B67"/>
    <mergeCell ref="A60:B60"/>
    <mergeCell ref="A61:B61"/>
    <mergeCell ref="A65:B65"/>
    <mergeCell ref="A66:B66"/>
    <mergeCell ref="A82:B82"/>
    <mergeCell ref="A58:B58"/>
    <mergeCell ref="A59:B59"/>
    <mergeCell ref="A80:B80"/>
    <mergeCell ref="A81:B81"/>
    <mergeCell ref="A64:B64"/>
    <mergeCell ref="A1:M1"/>
    <mergeCell ref="A79:B79"/>
    <mergeCell ref="A62:B62"/>
    <mergeCell ref="A68:B68"/>
    <mergeCell ref="A69:B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7" t="s">
        <v>54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customHeight="1">
      <c r="A2" s="33" t="s">
        <v>0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59"/>
      <c r="B3" s="59"/>
      <c r="C3" s="64"/>
      <c r="D3" s="61"/>
      <c r="E3" s="62">
        <v>2011</v>
      </c>
      <c r="F3" s="62">
        <v>2010</v>
      </c>
      <c r="G3" s="62">
        <v>2011</v>
      </c>
      <c r="H3" s="62">
        <v>2010</v>
      </c>
      <c r="I3" s="62">
        <v>2010</v>
      </c>
      <c r="J3" s="62">
        <v>2009</v>
      </c>
      <c r="K3" s="62">
        <v>2008</v>
      </c>
      <c r="L3" s="62">
        <v>2007</v>
      </c>
    </row>
    <row r="4" spans="1:12" ht="12.75" customHeight="1">
      <c r="A4" s="63"/>
      <c r="B4" s="63"/>
      <c r="C4" s="64"/>
      <c r="D4" s="61"/>
      <c r="E4" s="62" t="s">
        <v>116</v>
      </c>
      <c r="F4" s="62" t="s">
        <v>116</v>
      </c>
      <c r="G4" s="62" t="s">
        <v>117</v>
      </c>
      <c r="H4" s="62" t="s">
        <v>117</v>
      </c>
      <c r="I4" s="62"/>
      <c r="J4" s="62"/>
      <c r="K4" s="62"/>
      <c r="L4" s="62"/>
    </row>
    <row r="5" spans="1:12" s="19" customFormat="1" ht="12.75" customHeight="1">
      <c r="A5" s="60" t="s">
        <v>1</v>
      </c>
      <c r="B5" s="67"/>
      <c r="C5" s="64"/>
      <c r="D5" s="64" t="s">
        <v>57</v>
      </c>
      <c r="E5" s="66"/>
      <c r="F5" s="66"/>
      <c r="G5" s="66" t="s">
        <v>55</v>
      </c>
      <c r="H5" s="66" t="s">
        <v>55</v>
      </c>
      <c r="I5" s="66" t="s">
        <v>61</v>
      </c>
      <c r="J5" s="66"/>
      <c r="K5" s="66"/>
      <c r="L5" s="66"/>
    </row>
    <row r="6" ht="1.5" customHeight="1"/>
    <row r="7" spans="1:12" ht="15" customHeight="1">
      <c r="A7" s="31" t="s">
        <v>2</v>
      </c>
      <c r="B7" s="9"/>
      <c r="C7" s="9"/>
      <c r="D7" s="9"/>
      <c r="E7" s="79">
        <v>1891</v>
      </c>
      <c r="F7" s="55">
        <v>1880.7480000000005</v>
      </c>
      <c r="G7" s="79">
        <v>5023</v>
      </c>
      <c r="H7" s="55">
        <v>4829.7480000000005</v>
      </c>
      <c r="I7" s="79">
        <v>6527</v>
      </c>
      <c r="J7" s="55">
        <v>7019</v>
      </c>
      <c r="K7" s="55">
        <v>9840</v>
      </c>
      <c r="L7" s="55">
        <v>9280</v>
      </c>
    </row>
    <row r="8" spans="1:12" ht="15" customHeight="1">
      <c r="A8" s="31" t="s">
        <v>3</v>
      </c>
      <c r="B8" s="3"/>
      <c r="C8" s="3"/>
      <c r="D8" s="3"/>
      <c r="E8" s="78">
        <v>-1672.6000000000004</v>
      </c>
      <c r="F8" s="50">
        <v>-1621.0020000000004</v>
      </c>
      <c r="G8" s="78">
        <v>-4596.6</v>
      </c>
      <c r="H8" s="50">
        <v>-4419.002</v>
      </c>
      <c r="I8" s="78">
        <v>-5881.188</v>
      </c>
      <c r="J8" s="50">
        <v>-6534</v>
      </c>
      <c r="K8" s="50">
        <v>-8331.2</v>
      </c>
      <c r="L8" s="50">
        <v>-7764</v>
      </c>
    </row>
    <row r="9" spans="1:12" ht="15" customHeight="1">
      <c r="A9" s="31" t="s">
        <v>4</v>
      </c>
      <c r="B9" s="3"/>
      <c r="C9" s="3"/>
      <c r="D9" s="3"/>
      <c r="E9" s="78">
        <v>-7</v>
      </c>
      <c r="F9" s="50">
        <v>-12.75200000000001</v>
      </c>
      <c r="G9" s="78">
        <v>-26</v>
      </c>
      <c r="H9" s="50">
        <v>42.24799999999999</v>
      </c>
      <c r="I9" s="78">
        <v>-81</v>
      </c>
      <c r="J9" s="50">
        <v>-6</v>
      </c>
      <c r="K9" s="50">
        <v>-121</v>
      </c>
      <c r="L9" s="50">
        <v>-4</v>
      </c>
    </row>
    <row r="10" spans="1:12" ht="15" customHeight="1">
      <c r="A10" s="31" t="s">
        <v>5</v>
      </c>
      <c r="B10" s="3"/>
      <c r="C10" s="3"/>
      <c r="D10" s="3"/>
      <c r="E10" s="78"/>
      <c r="F10" s="50"/>
      <c r="G10" s="78"/>
      <c r="H10" s="50"/>
      <c r="I10" s="78"/>
      <c r="J10" s="50"/>
      <c r="K10" s="50"/>
      <c r="L10" s="50"/>
    </row>
    <row r="11" spans="1:12" ht="15" customHeight="1">
      <c r="A11" s="32" t="s">
        <v>6</v>
      </c>
      <c r="B11" s="25"/>
      <c r="C11" s="25"/>
      <c r="D11" s="25"/>
      <c r="E11" s="77"/>
      <c r="F11" s="52"/>
      <c r="G11" s="77"/>
      <c r="H11" s="52"/>
      <c r="I11" s="77"/>
      <c r="J11" s="52"/>
      <c r="K11" s="52"/>
      <c r="L11" s="52"/>
    </row>
    <row r="12" spans="1:12" ht="15" customHeight="1">
      <c r="A12" s="13" t="s">
        <v>7</v>
      </c>
      <c r="B12" s="13"/>
      <c r="C12" s="13"/>
      <c r="D12" s="13"/>
      <c r="E12" s="79">
        <f>SUM(E7:E11)</f>
        <v>211.39999999999964</v>
      </c>
      <c r="F12" s="55">
        <f aca="true" t="shared" si="0" ref="F12:L12">SUM(F7:F11)</f>
        <v>246.99400000000009</v>
      </c>
      <c r="G12" s="79">
        <f>SUM(G7:G11)</f>
        <v>400.39999999999964</v>
      </c>
      <c r="H12" s="55">
        <f>SUM(H7:H11)</f>
        <v>452.9940000000001</v>
      </c>
      <c r="I12" s="79">
        <f>SUM(I7:I11)</f>
        <v>564.8119999999999</v>
      </c>
      <c r="J12" s="55">
        <f t="shared" si="0"/>
        <v>479</v>
      </c>
      <c r="K12" s="55">
        <f t="shared" si="0"/>
        <v>1387.7999999999993</v>
      </c>
      <c r="L12" s="55">
        <f t="shared" si="0"/>
        <v>1512</v>
      </c>
    </row>
    <row r="13" spans="1:12" ht="15" customHeight="1">
      <c r="A13" s="32" t="s">
        <v>76</v>
      </c>
      <c r="B13" s="25"/>
      <c r="C13" s="25"/>
      <c r="D13" s="25"/>
      <c r="E13" s="77">
        <v>-39.5</v>
      </c>
      <c r="F13" s="52">
        <v>-40.604</v>
      </c>
      <c r="G13" s="77">
        <v>-117.5</v>
      </c>
      <c r="H13" s="52">
        <v>-127.604</v>
      </c>
      <c r="I13" s="77">
        <v>-163.935</v>
      </c>
      <c r="J13" s="52">
        <v>-214</v>
      </c>
      <c r="K13" s="52">
        <v>-215.387</v>
      </c>
      <c r="L13" s="52">
        <v>-194</v>
      </c>
    </row>
    <row r="14" spans="1:12" ht="15" customHeight="1">
      <c r="A14" s="13" t="s">
        <v>8</v>
      </c>
      <c r="B14" s="13"/>
      <c r="C14" s="13"/>
      <c r="D14" s="13"/>
      <c r="E14" s="79">
        <f>SUM(E12:E13)</f>
        <v>171.89999999999964</v>
      </c>
      <c r="F14" s="55">
        <f aca="true" t="shared" si="1" ref="F14:L14">SUM(F12:F13)</f>
        <v>206.3900000000001</v>
      </c>
      <c r="G14" s="79">
        <f>SUM(G12:G13)</f>
        <v>282.89999999999964</v>
      </c>
      <c r="H14" s="55">
        <f>SUM(H12:H13)</f>
        <v>325.3900000000001</v>
      </c>
      <c r="I14" s="79">
        <f>SUM(I12:I13)</f>
        <v>400.8769999999999</v>
      </c>
      <c r="J14" s="55">
        <f t="shared" si="1"/>
        <v>265</v>
      </c>
      <c r="K14" s="55">
        <f t="shared" si="1"/>
        <v>1172.4129999999993</v>
      </c>
      <c r="L14" s="55">
        <f t="shared" si="1"/>
        <v>1318</v>
      </c>
    </row>
    <row r="15" spans="1:12" ht="15" customHeight="1">
      <c r="A15" s="31" t="s">
        <v>9</v>
      </c>
      <c r="B15" s="4"/>
      <c r="C15" s="4"/>
      <c r="D15" s="4"/>
      <c r="E15" s="78">
        <v>-0.063</v>
      </c>
      <c r="F15" s="50">
        <v>-1.521</v>
      </c>
      <c r="G15" s="78">
        <v>-0.063</v>
      </c>
      <c r="H15" s="50">
        <v>-6.521</v>
      </c>
      <c r="I15" s="78">
        <v>-6.4</v>
      </c>
      <c r="J15" s="50">
        <v>-11</v>
      </c>
      <c r="K15" s="50">
        <v>-9.64</v>
      </c>
      <c r="L15" s="50">
        <v>-9</v>
      </c>
    </row>
    <row r="16" spans="1:12" ht="15" customHeight="1">
      <c r="A16" s="32" t="s">
        <v>10</v>
      </c>
      <c r="B16" s="25"/>
      <c r="C16" s="25"/>
      <c r="D16" s="25"/>
      <c r="E16" s="77"/>
      <c r="F16" s="52"/>
      <c r="G16" s="77"/>
      <c r="H16" s="52"/>
      <c r="I16" s="77">
        <v>-109.99000000000001</v>
      </c>
      <c r="J16" s="52"/>
      <c r="K16" s="52"/>
      <c r="L16" s="52"/>
    </row>
    <row r="17" spans="1:12" ht="15" customHeight="1">
      <c r="A17" s="13" t="s">
        <v>11</v>
      </c>
      <c r="B17" s="13"/>
      <c r="C17" s="13"/>
      <c r="D17" s="13"/>
      <c r="E17" s="79">
        <f>SUM(E14:E16)</f>
        <v>171.83699999999965</v>
      </c>
      <c r="F17" s="55">
        <f aca="true" t="shared" si="2" ref="F17:L17">SUM(F14:F16)</f>
        <v>204.8690000000001</v>
      </c>
      <c r="G17" s="79">
        <f>SUM(G14:G16)</f>
        <v>282.83699999999965</v>
      </c>
      <c r="H17" s="55">
        <f>SUM(H14:H16)</f>
        <v>318.8690000000001</v>
      </c>
      <c r="I17" s="79">
        <f>SUM(I14:I16)</f>
        <v>284.4869999999999</v>
      </c>
      <c r="J17" s="55">
        <f t="shared" si="2"/>
        <v>254</v>
      </c>
      <c r="K17" s="55">
        <f t="shared" si="2"/>
        <v>1162.7729999999992</v>
      </c>
      <c r="L17" s="55">
        <f t="shared" si="2"/>
        <v>1309</v>
      </c>
    </row>
    <row r="18" spans="1:12" ht="15" customHeight="1">
      <c r="A18" s="31" t="s">
        <v>12</v>
      </c>
      <c r="B18" s="3"/>
      <c r="C18" s="3"/>
      <c r="D18" s="3"/>
      <c r="E18" s="78">
        <v>2</v>
      </c>
      <c r="F18" s="50">
        <v>2</v>
      </c>
      <c r="G18" s="78">
        <v>5</v>
      </c>
      <c r="H18" s="50">
        <v>5</v>
      </c>
      <c r="I18" s="78">
        <v>9</v>
      </c>
      <c r="J18" s="50">
        <v>13</v>
      </c>
      <c r="K18" s="50">
        <v>22</v>
      </c>
      <c r="L18" s="50">
        <v>20</v>
      </c>
    </row>
    <row r="19" spans="1:12" ht="15" customHeight="1">
      <c r="A19" s="32" t="s">
        <v>13</v>
      </c>
      <c r="B19" s="25"/>
      <c r="C19" s="25"/>
      <c r="D19" s="25"/>
      <c r="E19" s="77">
        <v>-45</v>
      </c>
      <c r="F19" s="52">
        <v>-48.146000000000015</v>
      </c>
      <c r="G19" s="77">
        <v>-124</v>
      </c>
      <c r="H19" s="52">
        <v>-133.14600000000002</v>
      </c>
      <c r="I19" s="77">
        <v>-181</v>
      </c>
      <c r="J19" s="52">
        <v>-148</v>
      </c>
      <c r="K19" s="52">
        <v>-195</v>
      </c>
      <c r="L19" s="52">
        <v>-154</v>
      </c>
    </row>
    <row r="20" spans="1:12" ht="15" customHeight="1">
      <c r="A20" s="13" t="s">
        <v>14</v>
      </c>
      <c r="B20" s="13"/>
      <c r="C20" s="13"/>
      <c r="D20" s="13"/>
      <c r="E20" s="79">
        <f>SUM(E17:E19)</f>
        <v>128.83699999999965</v>
      </c>
      <c r="F20" s="55">
        <f aca="true" t="shared" si="3" ref="F20:L20">SUM(F17:F19)</f>
        <v>158.7230000000001</v>
      </c>
      <c r="G20" s="79">
        <f>SUM(G17:G19)</f>
        <v>163.83699999999965</v>
      </c>
      <c r="H20" s="55">
        <f>SUM(H17:H19)</f>
        <v>190.72300000000007</v>
      </c>
      <c r="I20" s="79">
        <f>SUM(I17:I19)</f>
        <v>112.48699999999991</v>
      </c>
      <c r="J20" s="55">
        <f t="shared" si="3"/>
        <v>119</v>
      </c>
      <c r="K20" s="55">
        <f t="shared" si="3"/>
        <v>989.7729999999992</v>
      </c>
      <c r="L20" s="55">
        <f t="shared" si="3"/>
        <v>1175</v>
      </c>
    </row>
    <row r="21" spans="1:12" ht="15" customHeight="1">
      <c r="A21" s="31" t="s">
        <v>15</v>
      </c>
      <c r="B21" s="3"/>
      <c r="C21" s="3"/>
      <c r="D21" s="3"/>
      <c r="E21" s="78">
        <v>-41</v>
      </c>
      <c r="F21" s="50">
        <v>-44.723</v>
      </c>
      <c r="G21" s="78">
        <v>-68</v>
      </c>
      <c r="H21" s="50">
        <v>-77.723</v>
      </c>
      <c r="I21" s="78">
        <v>-85</v>
      </c>
      <c r="J21" s="50">
        <v>-85</v>
      </c>
      <c r="K21" s="50">
        <v>-267</v>
      </c>
      <c r="L21" s="50">
        <v>-274</v>
      </c>
    </row>
    <row r="22" spans="1:12" ht="15" customHeight="1">
      <c r="A22" s="32" t="s">
        <v>16</v>
      </c>
      <c r="B22" s="27"/>
      <c r="C22" s="27"/>
      <c r="D22" s="27"/>
      <c r="E22" s="77"/>
      <c r="F22" s="52"/>
      <c r="G22" s="77"/>
      <c r="H22" s="52"/>
      <c r="I22" s="77"/>
      <c r="J22" s="52"/>
      <c r="K22" s="52"/>
      <c r="L22" s="52"/>
    </row>
    <row r="23" spans="1:12" ht="15" customHeight="1">
      <c r="A23" s="35" t="s">
        <v>94</v>
      </c>
      <c r="B23" s="14"/>
      <c r="C23" s="14"/>
      <c r="D23" s="14"/>
      <c r="E23" s="79">
        <f>SUM(E20:E22)</f>
        <v>87.83699999999965</v>
      </c>
      <c r="F23" s="55">
        <f aca="true" t="shared" si="4" ref="F23:L23">SUM(F20:F22)</f>
        <v>114.0000000000001</v>
      </c>
      <c r="G23" s="79">
        <f>SUM(G20:G22)</f>
        <v>95.83699999999965</v>
      </c>
      <c r="H23" s="55">
        <f>SUM(H20:H22)</f>
        <v>113.00000000000007</v>
      </c>
      <c r="I23" s="79">
        <f>SUM(I20:I22)</f>
        <v>27.48699999999991</v>
      </c>
      <c r="J23" s="55">
        <f t="shared" si="4"/>
        <v>34</v>
      </c>
      <c r="K23" s="55">
        <f t="shared" si="4"/>
        <v>722.7729999999992</v>
      </c>
      <c r="L23" s="55">
        <f t="shared" si="4"/>
        <v>901</v>
      </c>
    </row>
    <row r="24" spans="1:12" ht="15" customHeight="1">
      <c r="A24" s="31" t="s">
        <v>85</v>
      </c>
      <c r="B24" s="3"/>
      <c r="C24" s="3"/>
      <c r="D24" s="3"/>
      <c r="E24" s="76">
        <f aca="true" t="shared" si="5" ref="E24:L24">E23-E25</f>
        <v>87.83699999999965</v>
      </c>
      <c r="F24" s="53">
        <f t="shared" si="5"/>
        <v>114.0000000000001</v>
      </c>
      <c r="G24" s="76">
        <f>G23-G25</f>
        <v>95.83699999999965</v>
      </c>
      <c r="H24" s="53">
        <f>H23-H25</f>
        <v>113.00000000000007</v>
      </c>
      <c r="I24" s="76">
        <f>I23-I25</f>
        <v>27.48699999999991</v>
      </c>
      <c r="J24" s="53">
        <f t="shared" si="5"/>
        <v>34</v>
      </c>
      <c r="K24" s="53">
        <f t="shared" si="5"/>
        <v>722.7729999999992</v>
      </c>
      <c r="L24" s="53">
        <f t="shared" si="5"/>
        <v>901</v>
      </c>
    </row>
    <row r="25" spans="1:12" ht="15" customHeight="1">
      <c r="A25" s="31" t="s">
        <v>92</v>
      </c>
      <c r="B25" s="3"/>
      <c r="C25" s="3"/>
      <c r="D25" s="3"/>
      <c r="E25" s="78"/>
      <c r="F25" s="50"/>
      <c r="G25" s="78"/>
      <c r="H25" s="50"/>
      <c r="I25" s="78"/>
      <c r="J25" s="50"/>
      <c r="K25" s="50"/>
      <c r="L25" s="50"/>
    </row>
    <row r="26" spans="1:12" ht="15">
      <c r="A26" s="3"/>
      <c r="B26" s="3"/>
      <c r="C26" s="3"/>
      <c r="D26" s="3"/>
      <c r="E26" s="50"/>
      <c r="F26" s="50"/>
      <c r="G26" s="50"/>
      <c r="H26" s="50"/>
      <c r="I26" s="50"/>
      <c r="J26" s="50"/>
      <c r="K26" s="50"/>
      <c r="L26" s="50"/>
    </row>
    <row r="27" spans="1:12" ht="12.75" customHeight="1">
      <c r="A27" s="59"/>
      <c r="B27" s="59"/>
      <c r="C27" s="64"/>
      <c r="D27" s="61"/>
      <c r="E27" s="62">
        <f>E$3</f>
        <v>2011</v>
      </c>
      <c r="F27" s="62">
        <f aca="true" t="shared" si="6" ref="F27:L27">F$3</f>
        <v>2010</v>
      </c>
      <c r="G27" s="62">
        <f t="shared" si="6"/>
        <v>2011</v>
      </c>
      <c r="H27" s="62">
        <f t="shared" si="6"/>
        <v>2010</v>
      </c>
      <c r="I27" s="62">
        <f t="shared" si="6"/>
        <v>2010</v>
      </c>
      <c r="J27" s="62">
        <f t="shared" si="6"/>
        <v>2009</v>
      </c>
      <c r="K27" s="62">
        <f t="shared" si="6"/>
        <v>2008</v>
      </c>
      <c r="L27" s="62">
        <f t="shared" si="6"/>
        <v>2007</v>
      </c>
    </row>
    <row r="28" spans="1:12" ht="12.75" customHeight="1">
      <c r="A28" s="63"/>
      <c r="B28" s="63"/>
      <c r="C28" s="64"/>
      <c r="D28" s="61"/>
      <c r="E28" s="62" t="str">
        <f>E4</f>
        <v>Q3</v>
      </c>
      <c r="F28" s="62" t="str">
        <f>F4</f>
        <v>Q3</v>
      </c>
      <c r="G28" s="62" t="str">
        <f>G4</f>
        <v>Q1-3</v>
      </c>
      <c r="H28" s="62" t="str">
        <f>H4</f>
        <v>Q1-3</v>
      </c>
      <c r="I28" s="62"/>
      <c r="J28" s="82"/>
      <c r="K28" s="82"/>
      <c r="L28" s="82"/>
    </row>
    <row r="29" spans="1:12" s="20" customFormat="1" ht="15" customHeight="1">
      <c r="A29" s="60" t="s">
        <v>83</v>
      </c>
      <c r="B29" s="69"/>
      <c r="C29" s="64"/>
      <c r="D29" s="64"/>
      <c r="E29" s="83"/>
      <c r="F29" s="83"/>
      <c r="G29" s="83"/>
      <c r="H29" s="83"/>
      <c r="I29" s="83"/>
      <c r="J29" s="83"/>
      <c r="K29" s="83"/>
      <c r="L29" s="83"/>
    </row>
    <row r="30" spans="5:12" ht="1.5" customHeight="1">
      <c r="E30" s="41"/>
      <c r="F30" s="41"/>
      <c r="G30" s="41"/>
      <c r="H30" s="41"/>
      <c r="I30" s="41"/>
      <c r="J30" s="41"/>
      <c r="K30" s="41"/>
      <c r="L30" s="41"/>
    </row>
    <row r="31" spans="1:12" ht="15" customHeight="1">
      <c r="A31" s="31" t="s">
        <v>17</v>
      </c>
      <c r="B31" s="10"/>
      <c r="C31" s="10"/>
      <c r="D31" s="10"/>
      <c r="E31" s="78"/>
      <c r="F31" s="50"/>
      <c r="G31" s="78">
        <v>2652</v>
      </c>
      <c r="H31" s="50">
        <v>2722</v>
      </c>
      <c r="I31" s="78">
        <v>2591</v>
      </c>
      <c r="J31" s="50">
        <v>2922</v>
      </c>
      <c r="K31" s="50">
        <v>2972</v>
      </c>
      <c r="L31" s="50">
        <v>2713</v>
      </c>
    </row>
    <row r="32" spans="1:12" ht="15" customHeight="1">
      <c r="A32" s="31" t="s">
        <v>18</v>
      </c>
      <c r="B32" s="9"/>
      <c r="C32" s="9"/>
      <c r="D32" s="9"/>
      <c r="E32" s="78"/>
      <c r="F32" s="50"/>
      <c r="G32" s="78">
        <v>61</v>
      </c>
      <c r="H32" s="50">
        <v>49</v>
      </c>
      <c r="I32" s="78">
        <v>61</v>
      </c>
      <c r="J32" s="50">
        <v>61</v>
      </c>
      <c r="K32" s="50">
        <v>74</v>
      </c>
      <c r="L32" s="50">
        <v>66</v>
      </c>
    </row>
    <row r="33" spans="1:12" ht="15" customHeight="1">
      <c r="A33" s="31" t="s">
        <v>86</v>
      </c>
      <c r="B33" s="9"/>
      <c r="C33" s="9"/>
      <c r="D33" s="9"/>
      <c r="E33" s="78"/>
      <c r="F33" s="50"/>
      <c r="G33" s="78">
        <v>1129</v>
      </c>
      <c r="H33" s="50">
        <v>1166</v>
      </c>
      <c r="I33" s="78">
        <v>1161</v>
      </c>
      <c r="J33" s="50">
        <v>1336</v>
      </c>
      <c r="K33" s="50">
        <v>1704</v>
      </c>
      <c r="L33" s="50">
        <v>1425</v>
      </c>
    </row>
    <row r="34" spans="1:12" ht="15" customHeight="1">
      <c r="A34" s="31" t="s">
        <v>19</v>
      </c>
      <c r="B34" s="9"/>
      <c r="C34" s="9"/>
      <c r="D34" s="9"/>
      <c r="E34" s="78"/>
      <c r="F34" s="50"/>
      <c r="G34" s="78">
        <v>26</v>
      </c>
      <c r="H34" s="50">
        <v>25.499000000000002</v>
      </c>
      <c r="I34" s="78">
        <v>26</v>
      </c>
      <c r="J34" s="50">
        <v>25</v>
      </c>
      <c r="K34" s="50">
        <v>7</v>
      </c>
      <c r="L34" s="50">
        <v>7</v>
      </c>
    </row>
    <row r="35" spans="1:12" ht="15" customHeight="1">
      <c r="A35" s="32" t="s">
        <v>20</v>
      </c>
      <c r="B35" s="25"/>
      <c r="C35" s="25"/>
      <c r="D35" s="25"/>
      <c r="E35" s="77"/>
      <c r="F35" s="52"/>
      <c r="G35" s="77">
        <v>381</v>
      </c>
      <c r="H35" s="52">
        <v>388.50100000000003</v>
      </c>
      <c r="I35" s="77">
        <v>370</v>
      </c>
      <c r="J35" s="52">
        <v>454</v>
      </c>
      <c r="K35" s="52">
        <v>392</v>
      </c>
      <c r="L35" s="52">
        <v>352</v>
      </c>
    </row>
    <row r="36" spans="1:12" ht="15" customHeight="1">
      <c r="A36" s="33" t="s">
        <v>21</v>
      </c>
      <c r="B36" s="13"/>
      <c r="C36" s="13"/>
      <c r="D36" s="13"/>
      <c r="E36" s="106">
        <v>0</v>
      </c>
      <c r="F36" s="107">
        <v>0</v>
      </c>
      <c r="G36" s="79">
        <f aca="true" t="shared" si="7" ref="G36:L36">SUM(G31:G35)</f>
        <v>4249</v>
      </c>
      <c r="H36" s="114">
        <f t="shared" si="7"/>
        <v>4351</v>
      </c>
      <c r="I36" s="79">
        <f t="shared" si="7"/>
        <v>4209</v>
      </c>
      <c r="J36" s="55">
        <f t="shared" si="7"/>
        <v>4798</v>
      </c>
      <c r="K36" s="55">
        <f t="shared" si="7"/>
        <v>5149</v>
      </c>
      <c r="L36" s="55">
        <f t="shared" si="7"/>
        <v>4563</v>
      </c>
    </row>
    <row r="37" spans="1:12" ht="15" customHeight="1">
      <c r="A37" s="31" t="s">
        <v>22</v>
      </c>
      <c r="B37" s="3"/>
      <c r="C37" s="3"/>
      <c r="D37" s="3"/>
      <c r="E37" s="78"/>
      <c r="F37" s="50"/>
      <c r="G37" s="78">
        <v>1205</v>
      </c>
      <c r="H37" s="134">
        <v>1200</v>
      </c>
      <c r="I37" s="78">
        <v>1040</v>
      </c>
      <c r="J37" s="50">
        <v>896</v>
      </c>
      <c r="K37" s="50">
        <v>1645</v>
      </c>
      <c r="L37" s="50">
        <v>1278</v>
      </c>
    </row>
    <row r="38" spans="1:12" ht="15" customHeight="1">
      <c r="A38" s="31" t="s">
        <v>23</v>
      </c>
      <c r="B38" s="3"/>
      <c r="C38" s="3"/>
      <c r="D38" s="3"/>
      <c r="E38" s="78"/>
      <c r="F38" s="50"/>
      <c r="G38" s="78">
        <v>6</v>
      </c>
      <c r="H38" s="134">
        <v>35.499</v>
      </c>
      <c r="I38" s="78">
        <v>21</v>
      </c>
      <c r="J38" s="50">
        <v>3</v>
      </c>
      <c r="K38" s="50">
        <v>34</v>
      </c>
      <c r="L38" s="50">
        <v>10</v>
      </c>
    </row>
    <row r="39" spans="1:12" ht="15" customHeight="1">
      <c r="A39" s="31" t="s">
        <v>24</v>
      </c>
      <c r="B39" s="3"/>
      <c r="C39" s="3"/>
      <c r="D39" s="3"/>
      <c r="E39" s="78"/>
      <c r="F39" s="50"/>
      <c r="G39" s="78">
        <v>1452</v>
      </c>
      <c r="H39" s="134">
        <v>1476.501</v>
      </c>
      <c r="I39" s="78">
        <v>1061</v>
      </c>
      <c r="J39" s="50">
        <v>1280</v>
      </c>
      <c r="K39" s="50">
        <v>1539</v>
      </c>
      <c r="L39" s="50">
        <v>1478</v>
      </c>
    </row>
    <row r="40" spans="1:12" ht="15" customHeight="1">
      <c r="A40" s="31" t="s">
        <v>25</v>
      </c>
      <c r="B40" s="3"/>
      <c r="C40" s="3"/>
      <c r="D40" s="3"/>
      <c r="E40" s="78"/>
      <c r="F40" s="50"/>
      <c r="G40" s="78">
        <v>295</v>
      </c>
      <c r="H40" s="134">
        <v>212</v>
      </c>
      <c r="I40" s="78">
        <v>239</v>
      </c>
      <c r="J40" s="50">
        <v>248</v>
      </c>
      <c r="K40" s="50">
        <v>258</v>
      </c>
      <c r="L40" s="50">
        <v>371</v>
      </c>
    </row>
    <row r="41" spans="1:12" ht="15" customHeight="1">
      <c r="A41" s="32" t="s">
        <v>26</v>
      </c>
      <c r="B41" s="25"/>
      <c r="C41" s="25"/>
      <c r="D41" s="25"/>
      <c r="E41" s="77"/>
      <c r="F41" s="52"/>
      <c r="G41" s="77"/>
      <c r="H41" s="135"/>
      <c r="I41" s="77"/>
      <c r="J41" s="52">
        <v>217</v>
      </c>
      <c r="K41" s="52"/>
      <c r="L41" s="52"/>
    </row>
    <row r="42" spans="1:12" ht="15" customHeight="1">
      <c r="A42" s="34" t="s">
        <v>27</v>
      </c>
      <c r="B42" s="22"/>
      <c r="C42" s="22"/>
      <c r="D42" s="22"/>
      <c r="E42" s="108">
        <v>0</v>
      </c>
      <c r="F42" s="109">
        <v>0</v>
      </c>
      <c r="G42" s="85">
        <f aca="true" t="shared" si="8" ref="G42:L42">SUM(G37:G41)</f>
        <v>2958</v>
      </c>
      <c r="H42" s="129">
        <f t="shared" si="8"/>
        <v>2924</v>
      </c>
      <c r="I42" s="85">
        <f t="shared" si="8"/>
        <v>2361</v>
      </c>
      <c r="J42" s="86">
        <f t="shared" si="8"/>
        <v>2644</v>
      </c>
      <c r="K42" s="86">
        <f t="shared" si="8"/>
        <v>3476</v>
      </c>
      <c r="L42" s="86">
        <f t="shared" si="8"/>
        <v>3137</v>
      </c>
    </row>
    <row r="43" spans="1:12" ht="15" customHeight="1">
      <c r="A43" s="33" t="s">
        <v>59</v>
      </c>
      <c r="B43" s="12"/>
      <c r="C43" s="12"/>
      <c r="D43" s="12"/>
      <c r="E43" s="106">
        <v>0</v>
      </c>
      <c r="F43" s="107">
        <v>0</v>
      </c>
      <c r="G43" s="79">
        <f aca="true" t="shared" si="9" ref="G43:L43">G36+G42</f>
        <v>7207</v>
      </c>
      <c r="H43" s="114">
        <f t="shared" si="9"/>
        <v>7275</v>
      </c>
      <c r="I43" s="79">
        <f t="shared" si="9"/>
        <v>6570</v>
      </c>
      <c r="J43" s="55">
        <f t="shared" si="9"/>
        <v>7442</v>
      </c>
      <c r="K43" s="55">
        <f t="shared" si="9"/>
        <v>8625</v>
      </c>
      <c r="L43" s="55">
        <f t="shared" si="9"/>
        <v>7700</v>
      </c>
    </row>
    <row r="44" spans="1:12" ht="15" customHeight="1">
      <c r="A44" s="31" t="s">
        <v>87</v>
      </c>
      <c r="B44" s="3"/>
      <c r="C44" s="3"/>
      <c r="D44" s="3"/>
      <c r="E44" s="78"/>
      <c r="F44" s="50"/>
      <c r="G44" s="78">
        <v>2826.837</v>
      </c>
      <c r="H44" s="134">
        <v>2882</v>
      </c>
      <c r="I44" s="78">
        <v>2755.487</v>
      </c>
      <c r="J44" s="50">
        <v>3003</v>
      </c>
      <c r="K44" s="50">
        <v>3345.773</v>
      </c>
      <c r="L44" s="50">
        <v>2969</v>
      </c>
    </row>
    <row r="45" spans="1:12" ht="15" customHeight="1">
      <c r="A45" s="31" t="s">
        <v>93</v>
      </c>
      <c r="B45" s="3"/>
      <c r="C45" s="3"/>
      <c r="D45" s="3"/>
      <c r="E45" s="78"/>
      <c r="F45" s="50"/>
      <c r="G45" s="78"/>
      <c r="H45" s="134"/>
      <c r="I45" s="78"/>
      <c r="J45" s="50"/>
      <c r="K45" s="50"/>
      <c r="L45" s="50"/>
    </row>
    <row r="46" spans="1:12" ht="15" customHeight="1">
      <c r="A46" s="31" t="s">
        <v>80</v>
      </c>
      <c r="B46" s="3"/>
      <c r="C46" s="3"/>
      <c r="D46" s="3"/>
      <c r="E46" s="78"/>
      <c r="F46" s="50"/>
      <c r="G46" s="78">
        <v>120</v>
      </c>
      <c r="H46" s="134">
        <v>124</v>
      </c>
      <c r="I46" s="78">
        <v>130</v>
      </c>
      <c r="J46" s="50">
        <v>133</v>
      </c>
      <c r="K46" s="50">
        <v>116</v>
      </c>
      <c r="L46" s="50">
        <v>109</v>
      </c>
    </row>
    <row r="47" spans="1:12" ht="15" customHeight="1">
      <c r="A47" s="31" t="s">
        <v>29</v>
      </c>
      <c r="B47" s="3"/>
      <c r="C47" s="3"/>
      <c r="D47" s="3"/>
      <c r="E47" s="78"/>
      <c r="F47" s="50"/>
      <c r="G47" s="78">
        <v>400</v>
      </c>
      <c r="H47" s="134">
        <v>403</v>
      </c>
      <c r="I47" s="78">
        <v>395</v>
      </c>
      <c r="J47" s="50">
        <v>518</v>
      </c>
      <c r="K47" s="50">
        <v>511</v>
      </c>
      <c r="L47" s="50">
        <v>419</v>
      </c>
    </row>
    <row r="48" spans="1:12" ht="15" customHeight="1">
      <c r="A48" s="31" t="s">
        <v>30</v>
      </c>
      <c r="B48" s="3"/>
      <c r="C48" s="3"/>
      <c r="D48" s="3"/>
      <c r="E48" s="78"/>
      <c r="F48" s="50"/>
      <c r="G48" s="78">
        <v>2151</v>
      </c>
      <c r="H48" s="134">
        <v>2253</v>
      </c>
      <c r="I48" s="78">
        <v>2012</v>
      </c>
      <c r="J48" s="50">
        <v>2565</v>
      </c>
      <c r="K48" s="50">
        <v>2957</v>
      </c>
      <c r="L48" s="50">
        <v>2516</v>
      </c>
    </row>
    <row r="49" spans="1:12" ht="15" customHeight="1">
      <c r="A49" s="31" t="s">
        <v>31</v>
      </c>
      <c r="B49" s="3"/>
      <c r="C49" s="3"/>
      <c r="D49" s="3"/>
      <c r="E49" s="78"/>
      <c r="F49" s="50"/>
      <c r="G49" s="78">
        <v>1709.163</v>
      </c>
      <c r="H49" s="134">
        <v>1613</v>
      </c>
      <c r="I49" s="78">
        <v>1277.513</v>
      </c>
      <c r="J49" s="50">
        <v>1223</v>
      </c>
      <c r="K49" s="50">
        <v>1695.227</v>
      </c>
      <c r="L49" s="50">
        <v>1687</v>
      </c>
    </row>
    <row r="50" spans="1:12" ht="15" customHeight="1">
      <c r="A50" s="31" t="s">
        <v>32</v>
      </c>
      <c r="B50" s="3"/>
      <c r="C50" s="3"/>
      <c r="D50" s="3"/>
      <c r="E50" s="78"/>
      <c r="F50" s="50"/>
      <c r="G50" s="78"/>
      <c r="H50" s="134"/>
      <c r="I50" s="78"/>
      <c r="J50" s="50"/>
      <c r="K50" s="50"/>
      <c r="L50" s="50"/>
    </row>
    <row r="51" spans="1:12" ht="15" customHeight="1">
      <c r="A51" s="32" t="s">
        <v>88</v>
      </c>
      <c r="B51" s="25"/>
      <c r="C51" s="25"/>
      <c r="D51" s="25"/>
      <c r="E51" s="77"/>
      <c r="F51" s="52"/>
      <c r="G51" s="77"/>
      <c r="H51" s="135"/>
      <c r="I51" s="77"/>
      <c r="J51" s="52"/>
      <c r="K51" s="52"/>
      <c r="L51" s="52"/>
    </row>
    <row r="52" spans="1:12" ht="15" customHeight="1">
      <c r="A52" s="33" t="s">
        <v>79</v>
      </c>
      <c r="B52" s="12"/>
      <c r="C52" s="12"/>
      <c r="D52" s="12"/>
      <c r="E52" s="106">
        <v>0</v>
      </c>
      <c r="F52" s="107">
        <v>0</v>
      </c>
      <c r="G52" s="79">
        <f aca="true" t="shared" si="10" ref="G52:L52">SUM(G44:G51)</f>
        <v>7207</v>
      </c>
      <c r="H52" s="114">
        <f t="shared" si="10"/>
        <v>7275</v>
      </c>
      <c r="I52" s="79">
        <f t="shared" si="10"/>
        <v>6570</v>
      </c>
      <c r="J52" s="55">
        <f t="shared" si="10"/>
        <v>7442</v>
      </c>
      <c r="K52" s="55">
        <f t="shared" si="10"/>
        <v>8625</v>
      </c>
      <c r="L52" s="55">
        <f t="shared" si="10"/>
        <v>7700</v>
      </c>
    </row>
    <row r="53" spans="1:12" ht="15" customHeight="1">
      <c r="A53" s="12"/>
      <c r="B53" s="12"/>
      <c r="C53" s="12"/>
      <c r="D53" s="12"/>
      <c r="E53" s="50"/>
      <c r="F53" s="50"/>
      <c r="G53" s="50"/>
      <c r="H53" s="50"/>
      <c r="I53" s="50"/>
      <c r="J53" s="50"/>
      <c r="K53" s="50"/>
      <c r="L53" s="50"/>
    </row>
    <row r="54" spans="1:12" ht="12.75" customHeight="1">
      <c r="A54" s="70"/>
      <c r="B54" s="59"/>
      <c r="C54" s="61"/>
      <c r="D54" s="61"/>
      <c r="E54" s="62">
        <f>E$3</f>
        <v>2011</v>
      </c>
      <c r="F54" s="62">
        <f aca="true" t="shared" si="11" ref="F54:L54">F$3</f>
        <v>2010</v>
      </c>
      <c r="G54" s="62">
        <f t="shared" si="11"/>
        <v>2011</v>
      </c>
      <c r="H54" s="62">
        <f t="shared" si="11"/>
        <v>2010</v>
      </c>
      <c r="I54" s="62">
        <f t="shared" si="11"/>
        <v>2010</v>
      </c>
      <c r="J54" s="62">
        <f t="shared" si="11"/>
        <v>2009</v>
      </c>
      <c r="K54" s="62">
        <f t="shared" si="11"/>
        <v>2008</v>
      </c>
      <c r="L54" s="62">
        <f t="shared" si="11"/>
        <v>2007</v>
      </c>
    </row>
    <row r="55" spans="1:12" ht="12.75" customHeight="1">
      <c r="A55" s="63"/>
      <c r="B55" s="63"/>
      <c r="C55" s="61"/>
      <c r="D55" s="61"/>
      <c r="E55" s="62" t="str">
        <f>E4</f>
        <v>Q3</v>
      </c>
      <c r="F55" s="62" t="str">
        <f>F4</f>
        <v>Q3</v>
      </c>
      <c r="G55" s="62" t="str">
        <f>G4</f>
        <v>Q1-3</v>
      </c>
      <c r="H55" s="62" t="str">
        <f>H4</f>
        <v>Q1-3</v>
      </c>
      <c r="I55" s="82"/>
      <c r="J55" s="82"/>
      <c r="K55" s="82"/>
      <c r="L55" s="82"/>
    </row>
    <row r="56" spans="1:12" s="20" customFormat="1" ht="15" customHeight="1">
      <c r="A56" s="70" t="s">
        <v>84</v>
      </c>
      <c r="B56" s="69"/>
      <c r="C56" s="64"/>
      <c r="D56" s="64"/>
      <c r="E56" s="83"/>
      <c r="F56" s="83"/>
      <c r="G56" s="83"/>
      <c r="H56" s="83"/>
      <c r="I56" s="83"/>
      <c r="J56" s="83"/>
      <c r="K56" s="83"/>
      <c r="L56" s="83"/>
    </row>
    <row r="57" spans="5:12" ht="1.5" customHeight="1">
      <c r="E57" s="41"/>
      <c r="F57" s="41"/>
      <c r="G57" s="41"/>
      <c r="H57" s="41"/>
      <c r="I57" s="41"/>
      <c r="J57" s="41"/>
      <c r="K57" s="41"/>
      <c r="L57" s="41"/>
    </row>
    <row r="58" spans="1:12" ht="24.75" customHeight="1">
      <c r="A58" s="164" t="s">
        <v>33</v>
      </c>
      <c r="B58" s="164"/>
      <c r="C58" s="11"/>
      <c r="D58" s="11"/>
      <c r="E58" s="76">
        <v>115.00000000000003</v>
      </c>
      <c r="F58" s="53">
        <v>264</v>
      </c>
      <c r="G58" s="76">
        <v>214.00000000000003</v>
      </c>
      <c r="H58" s="53">
        <v>275</v>
      </c>
      <c r="I58" s="76">
        <v>392</v>
      </c>
      <c r="J58" s="53">
        <v>136</v>
      </c>
      <c r="K58" s="53">
        <v>797.3</v>
      </c>
      <c r="L58" s="53">
        <v>1092</v>
      </c>
    </row>
    <row r="59" spans="1:12" ht="15" customHeight="1">
      <c r="A59" s="165" t="s">
        <v>34</v>
      </c>
      <c r="B59" s="165"/>
      <c r="C59" s="26"/>
      <c r="D59" s="26"/>
      <c r="E59" s="77"/>
      <c r="F59" s="52">
        <v>-92</v>
      </c>
      <c r="G59" s="77">
        <v>-121</v>
      </c>
      <c r="H59" s="52">
        <v>-208</v>
      </c>
      <c r="I59" s="77">
        <v>-1</v>
      </c>
      <c r="J59" s="52">
        <v>583</v>
      </c>
      <c r="K59" s="52">
        <v>-124</v>
      </c>
      <c r="L59" s="52">
        <v>-217</v>
      </c>
    </row>
    <row r="60" spans="1:13" ht="16.5" customHeight="1">
      <c r="A60" s="168" t="s">
        <v>35</v>
      </c>
      <c r="B60" s="168"/>
      <c r="C60" s="28"/>
      <c r="D60" s="28"/>
      <c r="E60" s="79">
        <f>SUM(E58:E59)</f>
        <v>115.00000000000003</v>
      </c>
      <c r="F60" s="55">
        <f aca="true" t="shared" si="12" ref="F60:L60">SUM(F58:F59)</f>
        <v>172</v>
      </c>
      <c r="G60" s="79">
        <f>SUM(G58:G59)</f>
        <v>93.00000000000003</v>
      </c>
      <c r="H60" s="55">
        <f>SUM(H58:H59)</f>
        <v>67</v>
      </c>
      <c r="I60" s="79">
        <f>SUM(I58:I59)</f>
        <v>391</v>
      </c>
      <c r="J60" s="55">
        <f t="shared" si="12"/>
        <v>719</v>
      </c>
      <c r="K60" s="55">
        <f t="shared" si="12"/>
        <v>673.3</v>
      </c>
      <c r="L60" s="55">
        <f t="shared" si="12"/>
        <v>875</v>
      </c>
      <c r="M60" s="152"/>
    </row>
    <row r="61" spans="1:12" ht="15" customHeight="1">
      <c r="A61" s="164" t="s">
        <v>89</v>
      </c>
      <c r="B61" s="164"/>
      <c r="C61" s="3"/>
      <c r="D61" s="3"/>
      <c r="E61" s="78">
        <v>-35</v>
      </c>
      <c r="F61" s="50">
        <v>-36</v>
      </c>
      <c r="G61" s="78">
        <v>-98</v>
      </c>
      <c r="H61" s="50">
        <v>-81</v>
      </c>
      <c r="I61" s="78">
        <v>-128</v>
      </c>
      <c r="J61" s="50">
        <v>-182</v>
      </c>
      <c r="K61" s="50">
        <v>-301</v>
      </c>
      <c r="L61" s="50">
        <v>-195</v>
      </c>
    </row>
    <row r="62" spans="1:12" ht="15" customHeight="1">
      <c r="A62" s="165" t="s">
        <v>90</v>
      </c>
      <c r="B62" s="165"/>
      <c r="C62" s="25"/>
      <c r="D62" s="25"/>
      <c r="E62" s="77">
        <v>9</v>
      </c>
      <c r="F62" s="52">
        <v>-7</v>
      </c>
      <c r="G62" s="77">
        <v>21</v>
      </c>
      <c r="H62" s="52">
        <v>303</v>
      </c>
      <c r="I62" s="77">
        <v>365</v>
      </c>
      <c r="J62" s="52">
        <v>24</v>
      </c>
      <c r="K62" s="52">
        <v>64</v>
      </c>
      <c r="L62" s="52">
        <v>18</v>
      </c>
    </row>
    <row r="63" spans="1:13" s="45" customFormat="1" ht="16.5" customHeight="1">
      <c r="A63" s="149" t="s">
        <v>91</v>
      </c>
      <c r="B63" s="149"/>
      <c r="C63" s="29"/>
      <c r="D63" s="29"/>
      <c r="E63" s="106">
        <f>SUM(E60:E62)</f>
        <v>89.00000000000003</v>
      </c>
      <c r="F63" s="107">
        <f aca="true" t="shared" si="13" ref="F63:L63">SUM(F60:F62)</f>
        <v>129</v>
      </c>
      <c r="G63" s="79">
        <f>SUM(G60:G62)</f>
        <v>16.00000000000003</v>
      </c>
      <c r="H63" s="107">
        <f>SUM(H60:H62)</f>
        <v>289</v>
      </c>
      <c r="I63" s="146">
        <f>SUM(I60:I62)</f>
        <v>628</v>
      </c>
      <c r="J63" s="151">
        <f t="shared" si="13"/>
        <v>561</v>
      </c>
      <c r="K63" s="55">
        <f t="shared" si="13"/>
        <v>436.29999999999995</v>
      </c>
      <c r="L63" s="55">
        <f t="shared" si="13"/>
        <v>698</v>
      </c>
      <c r="M63" s="55"/>
    </row>
    <row r="64" spans="1:12" ht="15" customHeight="1">
      <c r="A64" s="165" t="s">
        <v>36</v>
      </c>
      <c r="B64" s="165"/>
      <c r="C64" s="30"/>
      <c r="D64" s="30"/>
      <c r="E64" s="77">
        <v>3</v>
      </c>
      <c r="F64" s="52"/>
      <c r="G64" s="77">
        <v>-23</v>
      </c>
      <c r="H64" s="52">
        <v>4</v>
      </c>
      <c r="I64" s="77">
        <v>4</v>
      </c>
      <c r="J64" s="52">
        <v>-30</v>
      </c>
      <c r="K64" s="52">
        <v>-181</v>
      </c>
      <c r="L64" s="52">
        <v>-48</v>
      </c>
    </row>
    <row r="65" spans="1:13" ht="16.5" customHeight="1">
      <c r="A65" s="168" t="s">
        <v>37</v>
      </c>
      <c r="B65" s="168"/>
      <c r="C65" s="12"/>
      <c r="D65" s="12"/>
      <c r="E65" s="79">
        <f>SUM(E63:E64)</f>
        <v>92.00000000000003</v>
      </c>
      <c r="F65" s="55">
        <f aca="true" t="shared" si="14" ref="F65:L65">SUM(F63:F64)</f>
        <v>129</v>
      </c>
      <c r="G65" s="79">
        <f>SUM(G63:G64)</f>
        <v>-6.999999999999972</v>
      </c>
      <c r="H65" s="55">
        <f>SUM(H63:H64)</f>
        <v>293</v>
      </c>
      <c r="I65" s="79">
        <f>SUM(I63:I64)</f>
        <v>632</v>
      </c>
      <c r="J65" s="55">
        <f t="shared" si="14"/>
        <v>531</v>
      </c>
      <c r="K65" s="55">
        <f t="shared" si="14"/>
        <v>255.29999999999995</v>
      </c>
      <c r="L65" s="55">
        <f t="shared" si="14"/>
        <v>650</v>
      </c>
      <c r="M65" s="152"/>
    </row>
    <row r="66" spans="1:12" ht="15" customHeight="1">
      <c r="A66" s="164" t="s">
        <v>38</v>
      </c>
      <c r="B66" s="164"/>
      <c r="C66" s="3"/>
      <c r="D66" s="3"/>
      <c r="E66" s="78">
        <v>-57</v>
      </c>
      <c r="F66" s="50">
        <v>-193</v>
      </c>
      <c r="G66" s="78">
        <v>129</v>
      </c>
      <c r="H66" s="50">
        <v>-313</v>
      </c>
      <c r="I66" s="78">
        <v>-623</v>
      </c>
      <c r="J66" s="50">
        <v>-340</v>
      </c>
      <c r="K66" s="50">
        <v>351</v>
      </c>
      <c r="L66" s="50">
        <v>-231</v>
      </c>
    </row>
    <row r="67" spans="1:12" ht="15" customHeight="1">
      <c r="A67" s="164" t="s">
        <v>39</v>
      </c>
      <c r="B67" s="164"/>
      <c r="C67" s="3"/>
      <c r="D67" s="3"/>
      <c r="E67" s="78"/>
      <c r="F67" s="50"/>
      <c r="G67" s="78"/>
      <c r="H67" s="50"/>
      <c r="I67" s="78"/>
      <c r="J67" s="50"/>
      <c r="K67" s="50"/>
      <c r="L67" s="50"/>
    </row>
    <row r="68" spans="1:12" ht="15" customHeight="1">
      <c r="A68" s="164" t="s">
        <v>40</v>
      </c>
      <c r="B68" s="164"/>
      <c r="C68" s="3"/>
      <c r="D68" s="3"/>
      <c r="E68" s="78"/>
      <c r="F68" s="50"/>
      <c r="G68" s="78">
        <v>-75</v>
      </c>
      <c r="H68" s="50"/>
      <c r="I68" s="78"/>
      <c r="J68" s="50">
        <v>-206</v>
      </c>
      <c r="K68" s="50">
        <v>-413</v>
      </c>
      <c r="L68" s="50">
        <v>-256</v>
      </c>
    </row>
    <row r="69" spans="1:12" ht="15" customHeight="1">
      <c r="A69" s="165" t="s">
        <v>41</v>
      </c>
      <c r="B69" s="165"/>
      <c r="C69" s="25"/>
      <c r="D69" s="25"/>
      <c r="E69" s="77"/>
      <c r="F69" s="52"/>
      <c r="G69" s="77"/>
      <c r="H69" s="52">
        <v>6</v>
      </c>
      <c r="I69" s="77">
        <v>7</v>
      </c>
      <c r="J69" s="52">
        <v>5</v>
      </c>
      <c r="K69" s="52">
        <v>-334</v>
      </c>
      <c r="L69" s="52"/>
    </row>
    <row r="70" spans="1:13" ht="16.5" customHeight="1">
      <c r="A70" s="36" t="s">
        <v>42</v>
      </c>
      <c r="B70" s="36"/>
      <c r="C70" s="23"/>
      <c r="D70" s="23"/>
      <c r="E70" s="80">
        <f>SUM(E66:E69)</f>
        <v>-57</v>
      </c>
      <c r="F70" s="54">
        <f aca="true" t="shared" si="15" ref="F70:L70">SUM(F66:F69)</f>
        <v>-193</v>
      </c>
      <c r="G70" s="80">
        <f>SUM(G66:G69)</f>
        <v>54</v>
      </c>
      <c r="H70" s="54">
        <f>SUM(H66:H69)</f>
        <v>-307</v>
      </c>
      <c r="I70" s="80">
        <f>SUM(I66:I69)</f>
        <v>-616</v>
      </c>
      <c r="J70" s="54">
        <f t="shared" si="15"/>
        <v>-541</v>
      </c>
      <c r="K70" s="54">
        <f t="shared" si="15"/>
        <v>-396</v>
      </c>
      <c r="L70" s="54">
        <f t="shared" si="15"/>
        <v>-487</v>
      </c>
      <c r="M70" s="152"/>
    </row>
    <row r="71" spans="1:13" ht="16.5" customHeight="1">
      <c r="A71" s="168" t="s">
        <v>43</v>
      </c>
      <c r="B71" s="168"/>
      <c r="C71" s="12"/>
      <c r="D71" s="12"/>
      <c r="E71" s="79">
        <f>SUM(E70+E65)</f>
        <v>35.00000000000003</v>
      </c>
      <c r="F71" s="55">
        <f aca="true" t="shared" si="16" ref="F71:L71">SUM(F70+F65)</f>
        <v>-64</v>
      </c>
      <c r="G71" s="79">
        <f>SUM(G70+G65)</f>
        <v>47.00000000000003</v>
      </c>
      <c r="H71" s="55">
        <f>SUM(H70+H65)</f>
        <v>-14</v>
      </c>
      <c r="I71" s="79">
        <f>SUM(I70+I65)</f>
        <v>16</v>
      </c>
      <c r="J71" s="55">
        <f t="shared" si="16"/>
        <v>-10</v>
      </c>
      <c r="K71" s="55">
        <f t="shared" si="16"/>
        <v>-140.70000000000005</v>
      </c>
      <c r="L71" s="55">
        <f t="shared" si="16"/>
        <v>163</v>
      </c>
      <c r="M71" s="152"/>
    </row>
    <row r="72" spans="1:12" ht="15" customHeight="1">
      <c r="A72" s="12"/>
      <c r="B72" s="12"/>
      <c r="C72" s="12"/>
      <c r="D72" s="12"/>
      <c r="E72" s="50"/>
      <c r="F72" s="50"/>
      <c r="G72" s="50"/>
      <c r="H72" s="50"/>
      <c r="I72" s="50"/>
      <c r="J72" s="50"/>
      <c r="K72" s="50"/>
      <c r="L72" s="50"/>
    </row>
    <row r="73" spans="1:12" ht="12.75" customHeight="1">
      <c r="A73" s="70"/>
      <c r="B73" s="59"/>
      <c r="C73" s="61"/>
      <c r="D73" s="61"/>
      <c r="E73" s="62">
        <f>E$3</f>
        <v>2011</v>
      </c>
      <c r="F73" s="62">
        <f aca="true" t="shared" si="17" ref="F73:L73">F$3</f>
        <v>2010</v>
      </c>
      <c r="G73" s="62">
        <f t="shared" si="17"/>
        <v>2011</v>
      </c>
      <c r="H73" s="62">
        <f t="shared" si="17"/>
        <v>2010</v>
      </c>
      <c r="I73" s="62">
        <f t="shared" si="17"/>
        <v>2010</v>
      </c>
      <c r="J73" s="62">
        <f t="shared" si="17"/>
        <v>2009</v>
      </c>
      <c r="K73" s="62">
        <f t="shared" si="17"/>
        <v>2008</v>
      </c>
      <c r="L73" s="62">
        <f t="shared" si="17"/>
        <v>2007</v>
      </c>
    </row>
    <row r="74" spans="1:12" ht="12.75" customHeight="1">
      <c r="A74" s="63"/>
      <c r="B74" s="63"/>
      <c r="C74" s="61"/>
      <c r="D74" s="61"/>
      <c r="E74" s="62" t="str">
        <f>E$4</f>
        <v>Q3</v>
      </c>
      <c r="F74" s="62" t="str">
        <f>F$4</f>
        <v>Q3</v>
      </c>
      <c r="G74" s="62" t="str">
        <f>IF(G$4="","",G$4)</f>
        <v>Q1-3</v>
      </c>
      <c r="H74" s="62" t="str">
        <f>H$4</f>
        <v>Q1-3</v>
      </c>
      <c r="I74" s="62"/>
      <c r="J74" s="62"/>
      <c r="K74" s="62"/>
      <c r="L74" s="62"/>
    </row>
    <row r="75" spans="1:12" s="20" customFormat="1" ht="15" customHeight="1">
      <c r="A75" s="70" t="s">
        <v>56</v>
      </c>
      <c r="B75" s="69"/>
      <c r="C75" s="64"/>
      <c r="D75" s="64"/>
      <c r="E75" s="66"/>
      <c r="F75" s="66"/>
      <c r="G75" s="66"/>
      <c r="H75" s="66"/>
      <c r="I75" s="66"/>
      <c r="J75" s="66">
        <f>IF(J$5=0,"",J$5)</f>
      </c>
      <c r="K75" s="66">
        <f>IF(K$5=0,"",K$5)</f>
      </c>
      <c r="L75" s="66">
        <f>IF(L$5=0,"",L$5)</f>
      </c>
    </row>
    <row r="76" ht="1.5" customHeight="1"/>
    <row r="77" spans="1:12" ht="15" customHeight="1">
      <c r="A77" s="164" t="s">
        <v>44</v>
      </c>
      <c r="B77" s="164"/>
      <c r="C77" s="9"/>
      <c r="D77" s="9"/>
      <c r="E77" s="71">
        <f>IF(E7=0,"-",IF(E14=0,"-",(E14/E7))*100)</f>
        <v>9.090428344791096</v>
      </c>
      <c r="F77" s="57">
        <f>IF(F14=0,"-",IF(F7=0,"-",F14/F7))*100</f>
        <v>10.973825307803068</v>
      </c>
      <c r="G77" s="110">
        <f>IF(G14=0,"-",IF(G7=0,"-",G14/G7))*100</f>
        <v>5.63209237507465</v>
      </c>
      <c r="H77" s="57">
        <f>IF(H14=0,"-",IF(H7=0,"-",H14/H7))*100</f>
        <v>6.737204508392572</v>
      </c>
      <c r="I77" s="110">
        <f>IF(I14=0,"-",IF(I7=0,"-",I14/I7))*100</f>
        <v>6.141826260150144</v>
      </c>
      <c r="J77" s="57">
        <f>IF(J14=0,"-",IF(J7=0,"-",J14/J7)*100)</f>
        <v>3.775466590682433</v>
      </c>
      <c r="K77" s="57">
        <f>IF(K14=0,"-",IF(K7=0,"-",K14/K7)*100)</f>
        <v>11.914766260162594</v>
      </c>
      <c r="L77" s="57">
        <f>IF(L14=0,"-",IF(L7=0,"-",L14/L7)*100)</f>
        <v>14.202586206896553</v>
      </c>
    </row>
    <row r="78" spans="1:13" ht="15" customHeight="1">
      <c r="A78" s="164" t="s">
        <v>45</v>
      </c>
      <c r="B78" s="164"/>
      <c r="C78" s="9"/>
      <c r="D78" s="9"/>
      <c r="E78" s="71">
        <f aca="true" t="shared" si="18" ref="E78:L78">IF(E20=0,"-",IF(E7=0,"-",E20/E7)*100)</f>
        <v>6.813167636171319</v>
      </c>
      <c r="F78" s="57">
        <f t="shared" si="18"/>
        <v>8.439354980039859</v>
      </c>
      <c r="G78" s="71">
        <f>IF(G20=0,"-",IF(G7=0,"-",G20/G7)*100)</f>
        <v>3.261736014334056</v>
      </c>
      <c r="H78" s="57">
        <f>IF(H20=0,"-",IF(H7=0,"-",H20/H7)*100)</f>
        <v>3.948922386840888</v>
      </c>
      <c r="I78" s="71">
        <f t="shared" si="18"/>
        <v>1.7234104489045488</v>
      </c>
      <c r="J78" s="57">
        <f t="shared" si="18"/>
        <v>1.6953982048724887</v>
      </c>
      <c r="K78" s="57">
        <f>IF(K20=0,"-",IF(K7=0,"-",K20/K7)*100)</f>
        <v>10.058668699186985</v>
      </c>
      <c r="L78" s="57">
        <f t="shared" si="18"/>
        <v>12.661637931034484</v>
      </c>
      <c r="M78" s="16"/>
    </row>
    <row r="79" spans="1:13" ht="15" customHeight="1">
      <c r="A79" s="164" t="s">
        <v>46</v>
      </c>
      <c r="B79" s="164"/>
      <c r="C79" s="10"/>
      <c r="D79" s="10"/>
      <c r="E79" s="71" t="s">
        <v>58</v>
      </c>
      <c r="F79" s="58" t="s">
        <v>58</v>
      </c>
      <c r="G79" s="71" t="s">
        <v>58</v>
      </c>
      <c r="H79" s="58" t="s">
        <v>58</v>
      </c>
      <c r="I79" s="71">
        <f>IF((I44=0),"-",(I24/((I44+J44)/2)*100))</f>
        <v>0.954660486339551</v>
      </c>
      <c r="J79" s="57">
        <f>IF((J44=0),"-",(J24/((J44+K44)/2)*100))</f>
        <v>1.071073103416991</v>
      </c>
      <c r="K79" s="57">
        <f>IF((K44=0),"-",(K24/((K44+L44)/2)*100))</f>
        <v>22.89149586216319</v>
      </c>
      <c r="L79" s="58">
        <v>34.9</v>
      </c>
      <c r="M79" s="16"/>
    </row>
    <row r="80" spans="1:13" ht="15" customHeight="1">
      <c r="A80" s="164" t="s">
        <v>47</v>
      </c>
      <c r="B80" s="164"/>
      <c r="C80" s="10"/>
      <c r="D80" s="10"/>
      <c r="E80" s="71" t="s">
        <v>58</v>
      </c>
      <c r="F80" s="58" t="s">
        <v>58</v>
      </c>
      <c r="G80" s="71" t="s">
        <v>58</v>
      </c>
      <c r="H80" s="58" t="s">
        <v>58</v>
      </c>
      <c r="I80" s="71">
        <f>IF((I44=0),"-",((I17+I18)/((I44+I45+I46+I48+J44+J45+J46+J48)/2)*100))</f>
        <v>5.538281077289615</v>
      </c>
      <c r="J80" s="58">
        <f>IF((J44=0),"-",((J17+J18)/((J44+J45+J46+J48+K44+K45+K46+K48)/2)*100))</f>
        <v>4.406023116109518</v>
      </c>
      <c r="K80" s="58">
        <f>IF((K44=0),"-",((K17+K18)/((K44+K45+K46+K48+L44+L45+L46+L48)/2)*100))</f>
        <v>19.725220812879744</v>
      </c>
      <c r="L80" s="58">
        <v>25.1</v>
      </c>
      <c r="M80" s="16"/>
    </row>
    <row r="81" spans="1:13" ht="15" customHeight="1">
      <c r="A81" s="164" t="s">
        <v>48</v>
      </c>
      <c r="B81" s="164"/>
      <c r="C81" s="9"/>
      <c r="D81" s="9"/>
      <c r="E81" s="75" t="s">
        <v>58</v>
      </c>
      <c r="F81" s="104" t="s">
        <v>58</v>
      </c>
      <c r="G81" s="75">
        <f aca="true" t="shared" si="19" ref="G81:L81">IF(G44=0,"-",((G44+G45)/G52*100))</f>
        <v>39.2234910503677</v>
      </c>
      <c r="H81" s="115">
        <f t="shared" si="19"/>
        <v>39.61512027491409</v>
      </c>
      <c r="I81" s="75">
        <f t="shared" si="19"/>
        <v>41.940441400304415</v>
      </c>
      <c r="J81" s="104">
        <f t="shared" si="19"/>
        <v>40.352055898951896</v>
      </c>
      <c r="K81" s="104">
        <f t="shared" si="19"/>
        <v>38.79157101449275</v>
      </c>
      <c r="L81" s="104">
        <f t="shared" si="19"/>
        <v>38.55844155844156</v>
      </c>
      <c r="M81" s="16"/>
    </row>
    <row r="82" spans="1:13" ht="15" customHeight="1">
      <c r="A82" s="164" t="s">
        <v>49</v>
      </c>
      <c r="B82" s="164"/>
      <c r="C82" s="9"/>
      <c r="D82" s="9"/>
      <c r="E82" s="72" t="s">
        <v>58</v>
      </c>
      <c r="F82" s="1" t="s">
        <v>58</v>
      </c>
      <c r="G82" s="72">
        <f aca="true" t="shared" si="20" ref="G82:L82">IF((G48+G46-G40-G38-G34)=0,"-",(G48+G46-G40-G38-G34))</f>
        <v>1944</v>
      </c>
      <c r="H82" s="116">
        <f t="shared" si="20"/>
        <v>2104.0020000000004</v>
      </c>
      <c r="I82" s="72">
        <f t="shared" si="20"/>
        <v>1856</v>
      </c>
      <c r="J82" s="1">
        <f t="shared" si="20"/>
        <v>2422</v>
      </c>
      <c r="K82" s="1">
        <f t="shared" si="20"/>
        <v>2774</v>
      </c>
      <c r="L82" s="1">
        <f t="shared" si="20"/>
        <v>2237</v>
      </c>
      <c r="M82" s="16"/>
    </row>
    <row r="83" spans="1:12" ht="15" customHeight="1">
      <c r="A83" s="164" t="s">
        <v>50</v>
      </c>
      <c r="B83" s="164"/>
      <c r="C83" s="3"/>
      <c r="D83" s="3"/>
      <c r="E83" s="73" t="s">
        <v>58</v>
      </c>
      <c r="F83" s="2" t="s">
        <v>58</v>
      </c>
      <c r="G83" s="73">
        <f aca="true" t="shared" si="21" ref="G83:L83">IF((G44=0),"-",((G48+G46)/(G44+G45)))</f>
        <v>0.8033714006148922</v>
      </c>
      <c r="H83" s="117">
        <f t="shared" si="21"/>
        <v>0.8247744621790424</v>
      </c>
      <c r="I83" s="73">
        <f t="shared" si="21"/>
        <v>0.7773580495934113</v>
      </c>
      <c r="J83" s="2">
        <f t="shared" si="21"/>
        <v>0.8984348984348984</v>
      </c>
      <c r="K83" s="2">
        <f t="shared" si="21"/>
        <v>0.9184723530257431</v>
      </c>
      <c r="L83" s="2">
        <f t="shared" si="21"/>
        <v>0.8841360727517683</v>
      </c>
    </row>
    <row r="84" spans="1:12" ht="15" customHeight="1">
      <c r="A84" s="165" t="s">
        <v>51</v>
      </c>
      <c r="B84" s="165"/>
      <c r="C84" s="25"/>
      <c r="D84" s="25"/>
      <c r="E84" s="74" t="s">
        <v>58</v>
      </c>
      <c r="F84" s="21" t="s">
        <v>58</v>
      </c>
      <c r="G84" s="74" t="s">
        <v>58</v>
      </c>
      <c r="H84" s="21" t="s">
        <v>58</v>
      </c>
      <c r="I84" s="74">
        <v>4454</v>
      </c>
      <c r="J84" s="21">
        <v>4586</v>
      </c>
      <c r="K84" s="21">
        <v>5389</v>
      </c>
      <c r="L84" s="21">
        <v>5013</v>
      </c>
    </row>
    <row r="85" spans="1:13" ht="15" customHeight="1">
      <c r="A85" s="6" t="s">
        <v>144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7"/>
    </row>
    <row r="86" spans="1:12" ht="15">
      <c r="A86" s="6" t="s">
        <v>142</v>
      </c>
      <c r="B86" s="138"/>
      <c r="C86" s="138"/>
      <c r="D86" s="138"/>
      <c r="E86" s="139"/>
      <c r="F86" s="139"/>
      <c r="G86" s="139"/>
      <c r="H86" s="139"/>
      <c r="I86" s="139"/>
      <c r="J86" s="139"/>
      <c r="K86" s="139"/>
      <c r="L86" s="8"/>
    </row>
    <row r="87" spans="1:12" ht="15">
      <c r="A87" s="138"/>
      <c r="B87" s="138"/>
      <c r="C87" s="138"/>
      <c r="D87" s="138"/>
      <c r="E87" s="139"/>
      <c r="F87" s="139"/>
      <c r="G87" s="139"/>
      <c r="H87" s="139"/>
      <c r="I87" s="139"/>
      <c r="J87" s="139"/>
      <c r="K87" s="139"/>
      <c r="L87" s="5"/>
    </row>
    <row r="88" spans="1:12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</sheetData>
  <sheetProtection/>
  <mergeCells count="21">
    <mergeCell ref="A84:B84"/>
    <mergeCell ref="A80:B80"/>
    <mergeCell ref="A82:B82"/>
    <mergeCell ref="A83:B83"/>
    <mergeCell ref="A64:B64"/>
    <mergeCell ref="A65:B65"/>
    <mergeCell ref="A66:B66"/>
    <mergeCell ref="A67:B67"/>
    <mergeCell ref="A68:B68"/>
    <mergeCell ref="A1:L1"/>
    <mergeCell ref="A58:B58"/>
    <mergeCell ref="A59:B59"/>
    <mergeCell ref="A60:B60"/>
    <mergeCell ref="A61:B61"/>
    <mergeCell ref="A71:B71"/>
    <mergeCell ref="A62:B62"/>
    <mergeCell ref="A81:B81"/>
    <mergeCell ref="A77:B77"/>
    <mergeCell ref="A78:B78"/>
    <mergeCell ref="A79:B79"/>
    <mergeCell ref="A69:B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7" t="s">
        <v>102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customHeight="1">
      <c r="A2" s="33" t="s">
        <v>0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59"/>
      <c r="B3" s="59"/>
      <c r="C3" s="64"/>
      <c r="D3" s="61"/>
      <c r="E3" s="62">
        <v>2011</v>
      </c>
      <c r="F3" s="62">
        <v>2010</v>
      </c>
      <c r="G3" s="62">
        <v>2011</v>
      </c>
      <c r="H3" s="62">
        <v>2010</v>
      </c>
      <c r="I3" s="62">
        <v>2010</v>
      </c>
      <c r="J3" s="62">
        <v>2009</v>
      </c>
      <c r="K3" s="62">
        <v>2008</v>
      </c>
      <c r="L3" s="62">
        <v>2007</v>
      </c>
    </row>
    <row r="4" spans="1:12" ht="12.75" customHeight="1">
      <c r="A4" s="63"/>
      <c r="B4" s="63"/>
      <c r="C4" s="64"/>
      <c r="D4" s="61"/>
      <c r="E4" s="62" t="s">
        <v>116</v>
      </c>
      <c r="F4" s="62" t="s">
        <v>116</v>
      </c>
      <c r="G4" s="62" t="s">
        <v>117</v>
      </c>
      <c r="H4" s="62" t="s">
        <v>117</v>
      </c>
      <c r="I4" s="62"/>
      <c r="J4" s="62"/>
      <c r="K4" s="62"/>
      <c r="L4" s="62"/>
    </row>
    <row r="5" spans="1:12" s="19" customFormat="1" ht="12.75" customHeight="1">
      <c r="A5" s="60" t="s">
        <v>1</v>
      </c>
      <c r="B5" s="67"/>
      <c r="C5" s="64"/>
      <c r="D5" s="64" t="s">
        <v>57</v>
      </c>
      <c r="E5" s="66" t="s">
        <v>55</v>
      </c>
      <c r="F5" s="66"/>
      <c r="G5" s="66" t="s">
        <v>55</v>
      </c>
      <c r="H5" s="66"/>
      <c r="I5" s="66"/>
      <c r="J5" s="66"/>
      <c r="K5" s="66" t="s">
        <v>61</v>
      </c>
      <c r="L5" s="66" t="s">
        <v>62</v>
      </c>
    </row>
    <row r="6" ht="1.5" customHeight="1"/>
    <row r="7" spans="1:13" ht="15" customHeight="1">
      <c r="A7" s="31" t="s">
        <v>2</v>
      </c>
      <c r="B7" s="9"/>
      <c r="C7" s="9"/>
      <c r="D7" s="9"/>
      <c r="E7" s="79">
        <v>289.58099999999996</v>
      </c>
      <c r="F7" s="55">
        <v>230.671</v>
      </c>
      <c r="G7" s="79">
        <v>771.726</v>
      </c>
      <c r="H7" s="55">
        <v>684.547</v>
      </c>
      <c r="I7" s="79">
        <v>901.9440000000001</v>
      </c>
      <c r="J7" s="55">
        <v>1085.106</v>
      </c>
      <c r="K7" s="55">
        <v>1023.6750000000001</v>
      </c>
      <c r="L7" s="55">
        <v>698</v>
      </c>
      <c r="M7" s="41"/>
    </row>
    <row r="8" spans="1:13" ht="15" customHeight="1">
      <c r="A8" s="31" t="s">
        <v>3</v>
      </c>
      <c r="B8" s="3"/>
      <c r="C8" s="3"/>
      <c r="D8" s="3"/>
      <c r="E8" s="78">
        <v>-286.951</v>
      </c>
      <c r="F8" s="50">
        <v>-176.38400000000004</v>
      </c>
      <c r="G8" s="78">
        <v>-733.923</v>
      </c>
      <c r="H8" s="50">
        <v>-523.529</v>
      </c>
      <c r="I8" s="78">
        <v>-692.3520000000001</v>
      </c>
      <c r="J8" s="50">
        <v>-901.9820000000001</v>
      </c>
      <c r="K8" s="50">
        <v>-740.2310000000001</v>
      </c>
      <c r="L8" s="50">
        <v>-575</v>
      </c>
      <c r="M8" s="41"/>
    </row>
    <row r="9" spans="1:13" ht="15" customHeight="1">
      <c r="A9" s="31" t="s">
        <v>4</v>
      </c>
      <c r="B9" s="3"/>
      <c r="C9" s="3"/>
      <c r="D9" s="3"/>
      <c r="E9" s="78">
        <v>0.770999999999999</v>
      </c>
      <c r="F9" s="50">
        <v>-17.97</v>
      </c>
      <c r="G9" s="78">
        <v>0.26200000000000045</v>
      </c>
      <c r="H9" s="50">
        <v>-56.762</v>
      </c>
      <c r="I9" s="78">
        <v>-81.268</v>
      </c>
      <c r="J9" s="50">
        <v>-39.501</v>
      </c>
      <c r="K9" s="50">
        <v>-108.352</v>
      </c>
      <c r="L9" s="50"/>
      <c r="M9" s="41"/>
    </row>
    <row r="10" spans="1:13" ht="15" customHeight="1">
      <c r="A10" s="31" t="s">
        <v>5</v>
      </c>
      <c r="B10" s="3"/>
      <c r="C10" s="3"/>
      <c r="D10" s="3"/>
      <c r="E10" s="78"/>
      <c r="F10" s="50"/>
      <c r="G10" s="78"/>
      <c r="H10" s="50"/>
      <c r="I10" s="78"/>
      <c r="J10" s="50"/>
      <c r="K10" s="50"/>
      <c r="L10" s="50"/>
      <c r="M10" s="41"/>
    </row>
    <row r="11" spans="1:13" ht="15" customHeight="1">
      <c r="A11" s="32" t="s">
        <v>6</v>
      </c>
      <c r="B11" s="25"/>
      <c r="C11" s="25"/>
      <c r="D11" s="25"/>
      <c r="E11" s="77"/>
      <c r="F11" s="52"/>
      <c r="G11" s="77"/>
      <c r="H11" s="52"/>
      <c r="I11" s="77"/>
      <c r="J11" s="52"/>
      <c r="K11" s="52"/>
      <c r="L11" s="52"/>
      <c r="M11" s="41"/>
    </row>
    <row r="12" spans="1:13" ht="15" customHeight="1">
      <c r="A12" s="13" t="s">
        <v>7</v>
      </c>
      <c r="B12" s="13"/>
      <c r="C12" s="13"/>
      <c r="D12" s="13"/>
      <c r="E12" s="79">
        <f>SUM(E7:E11)</f>
        <v>3.4009999999999376</v>
      </c>
      <c r="F12" s="55">
        <f aca="true" t="shared" si="0" ref="F12:L12">SUM(F7:F11)</f>
        <v>36.31699999999995</v>
      </c>
      <c r="G12" s="79">
        <f>SUM(G7:G11)</f>
        <v>38.065</v>
      </c>
      <c r="H12" s="55">
        <f>SUM(H7:H11)</f>
        <v>104.25600000000003</v>
      </c>
      <c r="I12" s="79">
        <f>SUM(I7:I11)</f>
        <v>128.32399999999998</v>
      </c>
      <c r="J12" s="55">
        <f t="shared" si="0"/>
        <v>143.6229999999999</v>
      </c>
      <c r="K12" s="55">
        <f t="shared" si="0"/>
        <v>175.09199999999996</v>
      </c>
      <c r="L12" s="55">
        <f t="shared" si="0"/>
        <v>123</v>
      </c>
      <c r="M12" s="41"/>
    </row>
    <row r="13" spans="1:13" ht="15" customHeight="1">
      <c r="A13" s="32" t="s">
        <v>76</v>
      </c>
      <c r="B13" s="25"/>
      <c r="C13" s="25"/>
      <c r="D13" s="25"/>
      <c r="E13" s="77">
        <v>-5.368</v>
      </c>
      <c r="F13" s="52">
        <v>-4.086</v>
      </c>
      <c r="G13" s="77">
        <v>-12.97</v>
      </c>
      <c r="H13" s="52">
        <v>-12.434000000000001</v>
      </c>
      <c r="I13" s="77">
        <v>-16.506</v>
      </c>
      <c r="J13" s="52">
        <v>-15.918</v>
      </c>
      <c r="K13" s="52">
        <v>-7.864000000000001</v>
      </c>
      <c r="L13" s="52">
        <v>-5</v>
      </c>
      <c r="M13" s="41"/>
    </row>
    <row r="14" spans="1:13" ht="15" customHeight="1">
      <c r="A14" s="13" t="s">
        <v>8</v>
      </c>
      <c r="B14" s="13"/>
      <c r="C14" s="13"/>
      <c r="D14" s="13"/>
      <c r="E14" s="79">
        <f>SUM(E12:E13)</f>
        <v>-1.9670000000000627</v>
      </c>
      <c r="F14" s="55">
        <f aca="true" t="shared" si="1" ref="F14:L14">SUM(F12:F13)</f>
        <v>32.23099999999995</v>
      </c>
      <c r="G14" s="79">
        <f>SUM(G12:G13)</f>
        <v>25.095</v>
      </c>
      <c r="H14" s="55">
        <f>SUM(H12:H13)</f>
        <v>91.82200000000003</v>
      </c>
      <c r="I14" s="79">
        <f>SUM(I12:I13)</f>
        <v>111.81799999999998</v>
      </c>
      <c r="J14" s="55">
        <f t="shared" si="1"/>
        <v>127.7049999999999</v>
      </c>
      <c r="K14" s="55">
        <f t="shared" si="1"/>
        <v>167.22799999999995</v>
      </c>
      <c r="L14" s="55">
        <f t="shared" si="1"/>
        <v>118</v>
      </c>
      <c r="M14" s="41"/>
    </row>
    <row r="15" spans="1:13" ht="15" customHeight="1">
      <c r="A15" s="31" t="s">
        <v>9</v>
      </c>
      <c r="B15" s="4"/>
      <c r="C15" s="4"/>
      <c r="D15" s="4"/>
      <c r="E15" s="78">
        <v>-1.9410000000000003</v>
      </c>
      <c r="F15" s="50">
        <v>-1.846</v>
      </c>
      <c r="G15" s="78">
        <v>-5.7700000000000005</v>
      </c>
      <c r="H15" s="50">
        <v>-5.589</v>
      </c>
      <c r="I15" s="78">
        <v>-7.205</v>
      </c>
      <c r="J15" s="50">
        <v>-7.763000000000001</v>
      </c>
      <c r="K15" s="50">
        <v>-2.4890000000000003</v>
      </c>
      <c r="L15" s="50"/>
      <c r="M15" s="41"/>
    </row>
    <row r="16" spans="1:13" ht="15" customHeight="1">
      <c r="A16" s="32" t="s">
        <v>10</v>
      </c>
      <c r="B16" s="25"/>
      <c r="C16" s="25"/>
      <c r="D16" s="25"/>
      <c r="E16" s="77"/>
      <c r="F16" s="52"/>
      <c r="G16" s="77"/>
      <c r="H16" s="52"/>
      <c r="I16" s="77"/>
      <c r="J16" s="52"/>
      <c r="K16" s="52"/>
      <c r="L16" s="52"/>
      <c r="M16" s="41"/>
    </row>
    <row r="17" spans="1:13" ht="15" customHeight="1">
      <c r="A17" s="13" t="s">
        <v>11</v>
      </c>
      <c r="B17" s="13"/>
      <c r="C17" s="13"/>
      <c r="D17" s="13"/>
      <c r="E17" s="79">
        <f>SUM(E14:E16)</f>
        <v>-3.908000000000063</v>
      </c>
      <c r="F17" s="55">
        <f aca="true" t="shared" si="2" ref="F17:L17">SUM(F14:F16)</f>
        <v>30.384999999999952</v>
      </c>
      <c r="G17" s="79">
        <f>SUM(G14:G16)</f>
        <v>19.325</v>
      </c>
      <c r="H17" s="55">
        <f>SUM(H14:H16)</f>
        <v>86.23300000000003</v>
      </c>
      <c r="I17" s="79">
        <f>SUM(I14:I16)</f>
        <v>104.61299999999999</v>
      </c>
      <c r="J17" s="55">
        <f t="shared" si="2"/>
        <v>119.9419999999999</v>
      </c>
      <c r="K17" s="55">
        <f t="shared" si="2"/>
        <v>164.73899999999995</v>
      </c>
      <c r="L17" s="55">
        <f t="shared" si="2"/>
        <v>118</v>
      </c>
      <c r="M17" s="41"/>
    </row>
    <row r="18" spans="1:13" ht="15" customHeight="1">
      <c r="A18" s="31" t="s">
        <v>12</v>
      </c>
      <c r="B18" s="3"/>
      <c r="C18" s="3"/>
      <c r="D18" s="3"/>
      <c r="E18" s="78">
        <v>-2.65</v>
      </c>
      <c r="F18" s="50">
        <v>0.139</v>
      </c>
      <c r="G18" s="78">
        <v>4.261</v>
      </c>
      <c r="H18" s="50">
        <v>0.31600000000000006</v>
      </c>
      <c r="I18" s="78">
        <v>0.435</v>
      </c>
      <c r="J18" s="50">
        <v>1.368</v>
      </c>
      <c r="K18" s="50">
        <v>22.477</v>
      </c>
      <c r="L18" s="50">
        <v>1</v>
      </c>
      <c r="M18" s="41"/>
    </row>
    <row r="19" spans="1:13" ht="15" customHeight="1">
      <c r="A19" s="32" t="s">
        <v>13</v>
      </c>
      <c r="B19" s="25"/>
      <c r="C19" s="25"/>
      <c r="D19" s="25"/>
      <c r="E19" s="77">
        <v>-8.065000000000001</v>
      </c>
      <c r="F19" s="52">
        <v>-0.31099999999999905</v>
      </c>
      <c r="G19" s="77">
        <v>-25.003</v>
      </c>
      <c r="H19" s="52">
        <v>-19.483</v>
      </c>
      <c r="I19" s="77">
        <v>-34.193000000000005</v>
      </c>
      <c r="J19" s="52">
        <v>-36.621</v>
      </c>
      <c r="K19" s="52">
        <v>-72.557</v>
      </c>
      <c r="L19" s="52">
        <v>-44</v>
      </c>
      <c r="M19" s="41"/>
    </row>
    <row r="20" spans="1:13" ht="15" customHeight="1">
      <c r="A20" s="13" t="s">
        <v>14</v>
      </c>
      <c r="B20" s="13"/>
      <c r="C20" s="13"/>
      <c r="D20" s="13"/>
      <c r="E20" s="79">
        <f>SUM(E17:E19)</f>
        <v>-14.623000000000065</v>
      </c>
      <c r="F20" s="55">
        <f aca="true" t="shared" si="3" ref="F20:L20">SUM(F17:F19)</f>
        <v>30.21299999999995</v>
      </c>
      <c r="G20" s="79">
        <f>SUM(G17:G19)</f>
        <v>-1.4170000000000016</v>
      </c>
      <c r="H20" s="55">
        <f>SUM(H17:H19)</f>
        <v>67.06600000000003</v>
      </c>
      <c r="I20" s="79">
        <f>SUM(I17:I19)</f>
        <v>70.85499999999999</v>
      </c>
      <c r="J20" s="55">
        <f t="shared" si="3"/>
        <v>84.68899999999988</v>
      </c>
      <c r="K20" s="55">
        <f t="shared" si="3"/>
        <v>114.65899999999995</v>
      </c>
      <c r="L20" s="55">
        <f t="shared" si="3"/>
        <v>75</v>
      </c>
      <c r="M20" s="41"/>
    </row>
    <row r="21" spans="1:13" ht="15" customHeight="1">
      <c r="A21" s="31" t="s">
        <v>15</v>
      </c>
      <c r="B21" s="3"/>
      <c r="C21" s="3"/>
      <c r="D21" s="3"/>
      <c r="E21" s="78">
        <v>4.755000000000001</v>
      </c>
      <c r="F21" s="50">
        <v>-4.966000000000001</v>
      </c>
      <c r="G21" s="78">
        <v>0.0030000000000001137</v>
      </c>
      <c r="H21" s="50">
        <v>-20.498</v>
      </c>
      <c r="I21" s="78">
        <v>-26.407</v>
      </c>
      <c r="J21" s="50">
        <v>-42.17400000000001</v>
      </c>
      <c r="K21" s="50">
        <v>-44.012</v>
      </c>
      <c r="L21" s="50">
        <v>-28</v>
      </c>
      <c r="M21" s="41"/>
    </row>
    <row r="22" spans="1:13" ht="15" customHeight="1">
      <c r="A22" s="32" t="s">
        <v>16</v>
      </c>
      <c r="B22" s="27"/>
      <c r="C22" s="27"/>
      <c r="D22" s="27"/>
      <c r="E22" s="77"/>
      <c r="F22" s="52"/>
      <c r="G22" s="77"/>
      <c r="H22" s="52"/>
      <c r="I22" s="77"/>
      <c r="J22" s="52"/>
      <c r="K22" s="52"/>
      <c r="L22" s="52"/>
      <c r="M22" s="41"/>
    </row>
    <row r="23" spans="1:13" ht="15" customHeight="1">
      <c r="A23" s="35" t="s">
        <v>94</v>
      </c>
      <c r="B23" s="14"/>
      <c r="C23" s="14"/>
      <c r="D23" s="14"/>
      <c r="E23" s="79">
        <f>SUM(E20:E22)</f>
        <v>-9.868000000000064</v>
      </c>
      <c r="F23" s="55">
        <f aca="true" t="shared" si="4" ref="F23:L23">SUM(F20:F22)</f>
        <v>25.24699999999995</v>
      </c>
      <c r="G23" s="79">
        <f>SUM(G20:G22)</f>
        <v>-1.4140000000000015</v>
      </c>
      <c r="H23" s="55">
        <f>SUM(H20:H22)</f>
        <v>46.568000000000026</v>
      </c>
      <c r="I23" s="79">
        <f>SUM(I20:I22)</f>
        <v>44.44799999999999</v>
      </c>
      <c r="J23" s="55">
        <f t="shared" si="4"/>
        <v>42.51499999999987</v>
      </c>
      <c r="K23" s="55">
        <f t="shared" si="4"/>
        <v>70.64699999999995</v>
      </c>
      <c r="L23" s="55">
        <f t="shared" si="4"/>
        <v>47</v>
      </c>
      <c r="M23" s="41"/>
    </row>
    <row r="24" spans="1:13" ht="15" customHeight="1">
      <c r="A24" s="31" t="s">
        <v>85</v>
      </c>
      <c r="B24" s="3"/>
      <c r="C24" s="3"/>
      <c r="D24" s="3"/>
      <c r="E24" s="76">
        <f aca="true" t="shared" si="5" ref="E24:L24">E23-E25</f>
        <v>-9.868000000000064</v>
      </c>
      <c r="F24" s="53">
        <f t="shared" si="5"/>
        <v>25.24699999999995</v>
      </c>
      <c r="G24" s="76">
        <f>G23-G25</f>
        <v>-1.4140000000000015</v>
      </c>
      <c r="H24" s="53">
        <f>H23-H25</f>
        <v>46.568000000000026</v>
      </c>
      <c r="I24" s="76">
        <f>I23-I25</f>
        <v>44.44799999999999</v>
      </c>
      <c r="J24" s="53">
        <f t="shared" si="5"/>
        <v>42.51499999999987</v>
      </c>
      <c r="K24" s="53">
        <f t="shared" si="5"/>
        <v>70.64699999999995</v>
      </c>
      <c r="L24" s="53">
        <f t="shared" si="5"/>
        <v>47</v>
      </c>
      <c r="M24" s="41"/>
    </row>
    <row r="25" spans="1:12" ht="15" customHeight="1">
      <c r="A25" s="31" t="s">
        <v>92</v>
      </c>
      <c r="B25" s="3"/>
      <c r="C25" s="3"/>
      <c r="D25" s="3"/>
      <c r="E25" s="78"/>
      <c r="F25" s="50"/>
      <c r="G25" s="78"/>
      <c r="H25" s="50"/>
      <c r="I25" s="78"/>
      <c r="J25" s="50"/>
      <c r="K25" s="50"/>
      <c r="L25" s="50"/>
    </row>
    <row r="26" spans="1:12" ht="15">
      <c r="A26" s="3"/>
      <c r="B26" s="3"/>
      <c r="C26" s="3"/>
      <c r="D26" s="3"/>
      <c r="E26" s="50"/>
      <c r="F26" s="50"/>
      <c r="G26" s="50"/>
      <c r="H26" s="50"/>
      <c r="I26" s="50"/>
      <c r="J26" s="50"/>
      <c r="K26" s="50"/>
      <c r="L26" s="50"/>
    </row>
    <row r="27" spans="1:12" ht="12.75" customHeight="1">
      <c r="A27" s="59"/>
      <c r="B27" s="59"/>
      <c r="C27" s="64"/>
      <c r="D27" s="61"/>
      <c r="E27" s="62">
        <f>E$3</f>
        <v>2011</v>
      </c>
      <c r="F27" s="62">
        <f aca="true" t="shared" si="6" ref="F27:L27">F$3</f>
        <v>2010</v>
      </c>
      <c r="G27" s="62">
        <f t="shared" si="6"/>
        <v>2011</v>
      </c>
      <c r="H27" s="62">
        <f t="shared" si="6"/>
        <v>2010</v>
      </c>
      <c r="I27" s="62">
        <f t="shared" si="6"/>
        <v>2010</v>
      </c>
      <c r="J27" s="62">
        <f t="shared" si="6"/>
        <v>2009</v>
      </c>
      <c r="K27" s="62">
        <f t="shared" si="6"/>
        <v>2008</v>
      </c>
      <c r="L27" s="62">
        <f t="shared" si="6"/>
        <v>2007</v>
      </c>
    </row>
    <row r="28" spans="1:12" ht="12.75" customHeight="1">
      <c r="A28" s="63"/>
      <c r="B28" s="63"/>
      <c r="C28" s="64"/>
      <c r="D28" s="61"/>
      <c r="E28" s="82" t="str">
        <f>E$4</f>
        <v>Q3</v>
      </c>
      <c r="F28" s="82" t="str">
        <f>F$4</f>
        <v>Q3</v>
      </c>
      <c r="G28" s="82" t="str">
        <f>IF(G$4="","",G$4)</f>
        <v>Q1-3</v>
      </c>
      <c r="H28" s="82" t="str">
        <f>H$4</f>
        <v>Q1-3</v>
      </c>
      <c r="I28" s="82"/>
      <c r="J28" s="82"/>
      <c r="K28" s="82"/>
      <c r="L28" s="82"/>
    </row>
    <row r="29" spans="1:12" s="20" customFormat="1" ht="15" customHeight="1">
      <c r="A29" s="60" t="s">
        <v>83</v>
      </c>
      <c r="B29" s="69"/>
      <c r="C29" s="64"/>
      <c r="D29" s="64"/>
      <c r="E29" s="83"/>
      <c r="F29" s="83">
        <f>IF(F$5=0,"",F$5)</f>
      </c>
      <c r="G29" s="83"/>
      <c r="H29" s="83">
        <f>IF(H$5=0,"",H$5)</f>
      </c>
      <c r="I29" s="83">
        <f>IF(I$5=0,"",I$5)</f>
      </c>
      <c r="J29" s="83"/>
      <c r="K29" s="83"/>
      <c r="L29" s="83"/>
    </row>
    <row r="30" spans="5:12" ht="1.5" customHeight="1">
      <c r="E30" s="41"/>
      <c r="F30" s="41"/>
      <c r="G30" s="41"/>
      <c r="H30" s="41"/>
      <c r="I30" s="41"/>
      <c r="J30" s="41"/>
      <c r="K30" s="41"/>
      <c r="L30" s="41"/>
    </row>
    <row r="31" spans="1:12" ht="15" customHeight="1">
      <c r="A31" s="31" t="s">
        <v>17</v>
      </c>
      <c r="B31" s="10"/>
      <c r="C31" s="10"/>
      <c r="D31" s="10"/>
      <c r="E31" s="78"/>
      <c r="F31" s="50"/>
      <c r="G31" s="78">
        <v>1114.2540000000001</v>
      </c>
      <c r="H31" s="50">
        <v>968.388</v>
      </c>
      <c r="I31" s="78">
        <v>970.383</v>
      </c>
      <c r="J31" s="50">
        <v>975.1460000000001</v>
      </c>
      <c r="K31" s="50">
        <v>938.571</v>
      </c>
      <c r="L31" s="50">
        <v>842.2850000000001</v>
      </c>
    </row>
    <row r="32" spans="1:12" ht="15" customHeight="1">
      <c r="A32" s="31" t="s">
        <v>18</v>
      </c>
      <c r="B32" s="9"/>
      <c r="C32" s="9"/>
      <c r="D32" s="9"/>
      <c r="E32" s="78"/>
      <c r="F32" s="50"/>
      <c r="G32" s="78">
        <v>27.473999999999997</v>
      </c>
      <c r="H32" s="50">
        <v>24.322000000000003</v>
      </c>
      <c r="I32" s="78">
        <v>22.447999999999997</v>
      </c>
      <c r="J32" s="50">
        <v>32.33700000000001</v>
      </c>
      <c r="K32" s="50">
        <v>39.725</v>
      </c>
      <c r="L32" s="50"/>
    </row>
    <row r="33" spans="1:12" ht="15" customHeight="1">
      <c r="A33" s="31" t="s">
        <v>86</v>
      </c>
      <c r="B33" s="9"/>
      <c r="C33" s="9"/>
      <c r="D33" s="9"/>
      <c r="E33" s="78"/>
      <c r="F33" s="50"/>
      <c r="G33" s="78">
        <v>105.09000000000002</v>
      </c>
      <c r="H33" s="50">
        <v>108.58600000000001</v>
      </c>
      <c r="I33" s="78">
        <v>106.31700000000001</v>
      </c>
      <c r="J33" s="50">
        <v>123.51599999999999</v>
      </c>
      <c r="K33" s="50">
        <v>133.404</v>
      </c>
      <c r="L33" s="50">
        <v>71.933</v>
      </c>
    </row>
    <row r="34" spans="1:12" ht="15" customHeight="1">
      <c r="A34" s="31" t="s">
        <v>19</v>
      </c>
      <c r="B34" s="9"/>
      <c r="C34" s="9"/>
      <c r="D34" s="9"/>
      <c r="E34" s="78"/>
      <c r="F34" s="50"/>
      <c r="G34" s="78"/>
      <c r="H34" s="50"/>
      <c r="I34" s="78"/>
      <c r="J34" s="50"/>
      <c r="K34" s="50"/>
      <c r="L34" s="50"/>
    </row>
    <row r="35" spans="1:12" ht="15" customHeight="1">
      <c r="A35" s="32" t="s">
        <v>20</v>
      </c>
      <c r="B35" s="25"/>
      <c r="C35" s="25"/>
      <c r="D35" s="25"/>
      <c r="E35" s="77"/>
      <c r="F35" s="52"/>
      <c r="G35" s="77">
        <v>24.583</v>
      </c>
      <c r="H35" s="135">
        <v>7.353000000000001</v>
      </c>
      <c r="I35" s="77">
        <v>21.283</v>
      </c>
      <c r="J35" s="52">
        <v>36.705</v>
      </c>
      <c r="K35" s="52">
        <v>22.626</v>
      </c>
      <c r="L35" s="52">
        <v>10.582</v>
      </c>
    </row>
    <row r="36" spans="1:12" ht="15" customHeight="1">
      <c r="A36" s="33" t="s">
        <v>21</v>
      </c>
      <c r="B36" s="13"/>
      <c r="C36" s="13"/>
      <c r="D36" s="13"/>
      <c r="E36" s="106">
        <v>0</v>
      </c>
      <c r="F36" s="107">
        <v>0</v>
      </c>
      <c r="G36" s="79">
        <f aca="true" t="shared" si="7" ref="G36:L36">SUM(G31:G35)</f>
        <v>1271.401</v>
      </c>
      <c r="H36" s="114">
        <f t="shared" si="7"/>
        <v>1108.6490000000001</v>
      </c>
      <c r="I36" s="79">
        <f t="shared" si="7"/>
        <v>1120.431</v>
      </c>
      <c r="J36" s="55">
        <f t="shared" si="7"/>
        <v>1167.704</v>
      </c>
      <c r="K36" s="55">
        <f t="shared" si="7"/>
        <v>1134.326</v>
      </c>
      <c r="L36" s="55">
        <f t="shared" si="7"/>
        <v>924.8000000000001</v>
      </c>
    </row>
    <row r="37" spans="1:12" ht="15" customHeight="1">
      <c r="A37" s="31" t="s">
        <v>22</v>
      </c>
      <c r="B37" s="3"/>
      <c r="C37" s="3"/>
      <c r="D37" s="3"/>
      <c r="E37" s="78"/>
      <c r="F37" s="50"/>
      <c r="G37" s="78">
        <v>169.81</v>
      </c>
      <c r="H37" s="134">
        <v>106.924</v>
      </c>
      <c r="I37" s="78">
        <v>94.29899999999999</v>
      </c>
      <c r="J37" s="50">
        <v>113.515</v>
      </c>
      <c r="K37" s="50">
        <v>166.106</v>
      </c>
      <c r="L37" s="50">
        <v>112.768</v>
      </c>
    </row>
    <row r="38" spans="1:12" ht="15" customHeight="1">
      <c r="A38" s="31" t="s">
        <v>23</v>
      </c>
      <c r="B38" s="3"/>
      <c r="C38" s="3"/>
      <c r="D38" s="3"/>
      <c r="E38" s="78"/>
      <c r="F38" s="50"/>
      <c r="G38" s="78"/>
      <c r="H38" s="134"/>
      <c r="I38" s="78"/>
      <c r="J38" s="50"/>
      <c r="K38" s="50"/>
      <c r="L38" s="50"/>
    </row>
    <row r="39" spans="1:12" ht="15" customHeight="1">
      <c r="A39" s="31" t="s">
        <v>24</v>
      </c>
      <c r="B39" s="3"/>
      <c r="C39" s="3"/>
      <c r="D39" s="3"/>
      <c r="E39" s="78"/>
      <c r="F39" s="50"/>
      <c r="G39" s="78">
        <v>213.795</v>
      </c>
      <c r="H39" s="134">
        <v>150.09300000000002</v>
      </c>
      <c r="I39" s="78">
        <v>124</v>
      </c>
      <c r="J39" s="50">
        <v>130.835</v>
      </c>
      <c r="K39" s="50">
        <v>185.168</v>
      </c>
      <c r="L39" s="50">
        <v>139.909</v>
      </c>
    </row>
    <row r="40" spans="1:12" ht="15" customHeight="1">
      <c r="A40" s="31" t="s">
        <v>25</v>
      </c>
      <c r="B40" s="3"/>
      <c r="C40" s="3"/>
      <c r="D40" s="3"/>
      <c r="E40" s="78"/>
      <c r="F40" s="50"/>
      <c r="G40" s="78">
        <v>82.055</v>
      </c>
      <c r="H40" s="134">
        <v>45.068000000000005</v>
      </c>
      <c r="I40" s="78">
        <v>66.18</v>
      </c>
      <c r="J40" s="50">
        <v>86.52900000000001</v>
      </c>
      <c r="K40" s="50">
        <v>26.990000000000002</v>
      </c>
      <c r="L40" s="50">
        <v>43.804</v>
      </c>
    </row>
    <row r="41" spans="1:12" ht="15" customHeight="1">
      <c r="A41" s="32" t="s">
        <v>26</v>
      </c>
      <c r="B41" s="25"/>
      <c r="C41" s="25"/>
      <c r="D41" s="25"/>
      <c r="E41" s="77"/>
      <c r="F41" s="52"/>
      <c r="G41" s="77"/>
      <c r="H41" s="135"/>
      <c r="I41" s="77"/>
      <c r="J41" s="52"/>
      <c r="K41" s="52"/>
      <c r="L41" s="52"/>
    </row>
    <row r="42" spans="1:12" ht="15" customHeight="1">
      <c r="A42" s="34" t="s">
        <v>27</v>
      </c>
      <c r="B42" s="22"/>
      <c r="C42" s="22"/>
      <c r="D42" s="22"/>
      <c r="E42" s="108">
        <v>0</v>
      </c>
      <c r="F42" s="109">
        <v>0</v>
      </c>
      <c r="G42" s="85">
        <f aca="true" t="shared" si="8" ref="G42:L42">SUM(G37:G41)</f>
        <v>465.66</v>
      </c>
      <c r="H42" s="129">
        <f t="shared" si="8"/>
        <v>302.08500000000004</v>
      </c>
      <c r="I42" s="85">
        <f t="shared" si="8"/>
        <v>284.479</v>
      </c>
      <c r="J42" s="86">
        <f t="shared" si="8"/>
        <v>330.879</v>
      </c>
      <c r="K42" s="86">
        <f t="shared" si="8"/>
        <v>378.264</v>
      </c>
      <c r="L42" s="86">
        <f t="shared" si="8"/>
        <v>296.481</v>
      </c>
    </row>
    <row r="43" spans="1:12" ht="15" customHeight="1">
      <c r="A43" s="33" t="s">
        <v>59</v>
      </c>
      <c r="B43" s="12"/>
      <c r="C43" s="12"/>
      <c r="D43" s="12"/>
      <c r="E43" s="106">
        <v>0</v>
      </c>
      <c r="F43" s="107">
        <v>0</v>
      </c>
      <c r="G43" s="79">
        <f aca="true" t="shared" si="9" ref="G43:L43">G36+G42</f>
        <v>1737.0610000000001</v>
      </c>
      <c r="H43" s="114">
        <f t="shared" si="9"/>
        <v>1410.7340000000002</v>
      </c>
      <c r="I43" s="79">
        <f t="shared" si="9"/>
        <v>1404.91</v>
      </c>
      <c r="J43" s="55">
        <f t="shared" si="9"/>
        <v>1498.583</v>
      </c>
      <c r="K43" s="55">
        <f t="shared" si="9"/>
        <v>1512.5900000000001</v>
      </c>
      <c r="L43" s="55">
        <f t="shared" si="9"/>
        <v>1221.281</v>
      </c>
    </row>
    <row r="44" spans="1:12" ht="15" customHeight="1">
      <c r="A44" s="31" t="s">
        <v>87</v>
      </c>
      <c r="B44" s="3"/>
      <c r="C44" s="3"/>
      <c r="D44" s="3"/>
      <c r="E44" s="78"/>
      <c r="F44" s="50"/>
      <c r="G44" s="78">
        <v>782.2760000000001</v>
      </c>
      <c r="H44" s="134">
        <v>684.644</v>
      </c>
      <c r="I44" s="78">
        <v>695.4780000000002</v>
      </c>
      <c r="J44" s="50">
        <v>678.2730000000001</v>
      </c>
      <c r="K44" s="50">
        <v>591.9830000000001</v>
      </c>
      <c r="L44" s="50">
        <v>530.063</v>
      </c>
    </row>
    <row r="45" spans="1:12" ht="15" customHeight="1">
      <c r="A45" s="31" t="s">
        <v>93</v>
      </c>
      <c r="B45" s="3"/>
      <c r="C45" s="3"/>
      <c r="D45" s="3"/>
      <c r="E45" s="78"/>
      <c r="F45" s="50"/>
      <c r="G45" s="78"/>
      <c r="H45" s="134"/>
      <c r="I45" s="78"/>
      <c r="J45" s="50"/>
      <c r="K45" s="50"/>
      <c r="L45" s="50"/>
    </row>
    <row r="46" spans="1:12" ht="15" customHeight="1">
      <c r="A46" s="31" t="s">
        <v>80</v>
      </c>
      <c r="B46" s="3"/>
      <c r="C46" s="3"/>
      <c r="D46" s="3"/>
      <c r="E46" s="78"/>
      <c r="F46" s="50"/>
      <c r="G46" s="78"/>
      <c r="H46" s="134"/>
      <c r="I46" s="78"/>
      <c r="J46" s="50"/>
      <c r="K46" s="50"/>
      <c r="L46" s="50"/>
    </row>
    <row r="47" spans="1:12" ht="15" customHeight="1">
      <c r="A47" s="31" t="s">
        <v>29</v>
      </c>
      <c r="B47" s="3"/>
      <c r="C47" s="3"/>
      <c r="D47" s="3"/>
      <c r="E47" s="78"/>
      <c r="F47" s="50"/>
      <c r="G47" s="78">
        <v>41.706</v>
      </c>
      <c r="H47" s="134">
        <v>11.006</v>
      </c>
      <c r="I47" s="78">
        <v>11.253</v>
      </c>
      <c r="J47" s="50">
        <v>56.977000000000004</v>
      </c>
      <c r="K47" s="50">
        <v>11.648</v>
      </c>
      <c r="L47" s="50">
        <v>10.772</v>
      </c>
    </row>
    <row r="48" spans="1:12" ht="15" customHeight="1">
      <c r="A48" s="31" t="s">
        <v>30</v>
      </c>
      <c r="B48" s="3"/>
      <c r="C48" s="3"/>
      <c r="D48" s="3"/>
      <c r="E48" s="78"/>
      <c r="F48" s="50"/>
      <c r="G48" s="78">
        <v>675.653</v>
      </c>
      <c r="H48" s="134">
        <v>577.046</v>
      </c>
      <c r="I48" s="78">
        <v>574.9190000000001</v>
      </c>
      <c r="J48" s="50">
        <v>639.2470000000001</v>
      </c>
      <c r="K48" s="50">
        <v>733.288</v>
      </c>
      <c r="L48" s="50">
        <v>570.3770000000001</v>
      </c>
    </row>
    <row r="49" spans="1:12" ht="15" customHeight="1">
      <c r="A49" s="31" t="s">
        <v>31</v>
      </c>
      <c r="B49" s="3"/>
      <c r="C49" s="3"/>
      <c r="D49" s="3"/>
      <c r="E49" s="78"/>
      <c r="F49" s="50"/>
      <c r="G49" s="78">
        <v>235.61600000000004</v>
      </c>
      <c r="H49" s="134">
        <v>136.178</v>
      </c>
      <c r="I49" s="78">
        <v>121.45</v>
      </c>
      <c r="J49" s="50">
        <v>122.22600000000001</v>
      </c>
      <c r="K49" s="50">
        <v>174.07600000000002</v>
      </c>
      <c r="L49" s="50">
        <v>107.934</v>
      </c>
    </row>
    <row r="50" spans="1:12" ht="15" customHeight="1">
      <c r="A50" s="31" t="s">
        <v>32</v>
      </c>
      <c r="B50" s="3"/>
      <c r="C50" s="3"/>
      <c r="D50" s="3"/>
      <c r="E50" s="78"/>
      <c r="F50" s="50"/>
      <c r="G50" s="78">
        <v>1.81</v>
      </c>
      <c r="H50" s="134">
        <v>1.86</v>
      </c>
      <c r="I50" s="78">
        <v>1.81</v>
      </c>
      <c r="J50" s="50">
        <v>1.86</v>
      </c>
      <c r="K50" s="50">
        <v>1.595</v>
      </c>
      <c r="L50" s="50">
        <v>2.1350000000000002</v>
      </c>
    </row>
    <row r="51" spans="1:12" ht="15" customHeight="1">
      <c r="A51" s="32" t="s">
        <v>88</v>
      </c>
      <c r="B51" s="25"/>
      <c r="C51" s="25"/>
      <c r="D51" s="25"/>
      <c r="E51" s="77"/>
      <c r="F51" s="52"/>
      <c r="G51" s="77"/>
      <c r="H51" s="135"/>
      <c r="I51" s="77"/>
      <c r="J51" s="52"/>
      <c r="K51" s="52"/>
      <c r="L51" s="52"/>
    </row>
    <row r="52" spans="1:12" ht="15" customHeight="1">
      <c r="A52" s="33" t="s">
        <v>79</v>
      </c>
      <c r="B52" s="12"/>
      <c r="C52" s="12"/>
      <c r="D52" s="12"/>
      <c r="E52" s="106">
        <v>0</v>
      </c>
      <c r="F52" s="107">
        <v>0</v>
      </c>
      <c r="G52" s="79">
        <f aca="true" t="shared" si="10" ref="G52:L52">SUM(G44:G51)</f>
        <v>1737.0610000000001</v>
      </c>
      <c r="H52" s="114">
        <f t="shared" si="10"/>
        <v>1410.7339999999997</v>
      </c>
      <c r="I52" s="79">
        <f t="shared" si="10"/>
        <v>1404.9100000000003</v>
      </c>
      <c r="J52" s="55">
        <f t="shared" si="10"/>
        <v>1498.5830000000003</v>
      </c>
      <c r="K52" s="55">
        <f t="shared" si="10"/>
        <v>1512.5900000000001</v>
      </c>
      <c r="L52" s="55">
        <f t="shared" si="10"/>
        <v>1221.281</v>
      </c>
    </row>
    <row r="53" spans="1:12" ht="15" customHeight="1">
      <c r="A53" s="12"/>
      <c r="B53" s="12"/>
      <c r="C53" s="12"/>
      <c r="D53" s="12"/>
      <c r="E53" s="50"/>
      <c r="F53" s="50"/>
      <c r="G53" s="50"/>
      <c r="H53" s="50"/>
      <c r="I53" s="50"/>
      <c r="J53" s="50"/>
      <c r="K53" s="50"/>
      <c r="L53" s="50"/>
    </row>
    <row r="54" spans="1:12" ht="12.75" customHeight="1">
      <c r="A54" s="70"/>
      <c r="B54" s="59"/>
      <c r="C54" s="61"/>
      <c r="D54" s="61"/>
      <c r="E54" s="62">
        <f>E$3</f>
        <v>2011</v>
      </c>
      <c r="F54" s="62">
        <f aca="true" t="shared" si="11" ref="F54:L54">F$3</f>
        <v>2010</v>
      </c>
      <c r="G54" s="62">
        <f t="shared" si="11"/>
        <v>2011</v>
      </c>
      <c r="H54" s="62">
        <f t="shared" si="11"/>
        <v>2010</v>
      </c>
      <c r="I54" s="62">
        <f t="shared" si="11"/>
        <v>2010</v>
      </c>
      <c r="J54" s="62">
        <f t="shared" si="11"/>
        <v>2009</v>
      </c>
      <c r="K54" s="62">
        <f t="shared" si="11"/>
        <v>2008</v>
      </c>
      <c r="L54" s="62">
        <f t="shared" si="11"/>
        <v>2007</v>
      </c>
    </row>
    <row r="55" spans="1:12" ht="12.75" customHeight="1">
      <c r="A55" s="63"/>
      <c r="B55" s="63"/>
      <c r="C55" s="61"/>
      <c r="D55" s="61"/>
      <c r="E55" s="82" t="str">
        <f>E$4</f>
        <v>Q3</v>
      </c>
      <c r="F55" s="82" t="str">
        <f>F$4</f>
        <v>Q3</v>
      </c>
      <c r="G55" s="82" t="str">
        <f>IF(G$4="","",G$4)</f>
        <v>Q1-3</v>
      </c>
      <c r="H55" s="82" t="str">
        <f>H$4</f>
        <v>Q1-3</v>
      </c>
      <c r="I55" s="82"/>
      <c r="J55" s="82"/>
      <c r="K55" s="82"/>
      <c r="L55" s="82"/>
    </row>
    <row r="56" spans="1:12" s="20" customFormat="1" ht="15" customHeight="1">
      <c r="A56" s="70" t="s">
        <v>84</v>
      </c>
      <c r="B56" s="69"/>
      <c r="C56" s="64"/>
      <c r="D56" s="64"/>
      <c r="E56" s="83"/>
      <c r="F56" s="83">
        <f>IF(F$5=0,"",F$5)</f>
      </c>
      <c r="G56" s="83"/>
      <c r="H56" s="83">
        <f>IF(H$5=0,"",H$5)</f>
      </c>
      <c r="I56" s="83"/>
      <c r="J56" s="83"/>
      <c r="K56" s="83"/>
      <c r="L56" s="83"/>
    </row>
    <row r="57" spans="5:12" ht="1.5" customHeight="1">
      <c r="E57" s="41"/>
      <c r="F57" s="41"/>
      <c r="G57" s="41"/>
      <c r="H57" s="41"/>
      <c r="I57" s="41"/>
      <c r="J57" s="41"/>
      <c r="K57" s="41"/>
      <c r="L57" s="41"/>
    </row>
    <row r="58" spans="1:12" ht="24.75" customHeight="1">
      <c r="A58" s="164" t="s">
        <v>33</v>
      </c>
      <c r="B58" s="164"/>
      <c r="C58" s="11"/>
      <c r="D58" s="11"/>
      <c r="E58" s="76">
        <v>16.702999999999996</v>
      </c>
      <c r="F58" s="53">
        <v>20.62299999999999</v>
      </c>
      <c r="G58" s="76">
        <v>29.540999999999997</v>
      </c>
      <c r="H58" s="53">
        <v>57.623000000000005</v>
      </c>
      <c r="I58" s="76">
        <v>66.403</v>
      </c>
      <c r="J58" s="53">
        <v>57.009</v>
      </c>
      <c r="K58" s="53">
        <v>69.012</v>
      </c>
      <c r="L58" s="53"/>
    </row>
    <row r="59" spans="1:12" ht="15" customHeight="1">
      <c r="A59" s="165" t="s">
        <v>34</v>
      </c>
      <c r="B59" s="165"/>
      <c r="C59" s="26"/>
      <c r="D59" s="26"/>
      <c r="E59" s="77">
        <v>6.80899999999999</v>
      </c>
      <c r="F59" s="52">
        <v>20.773999999999997</v>
      </c>
      <c r="G59" s="77">
        <v>28.969</v>
      </c>
      <c r="H59" s="52">
        <v>-14.013000000000002</v>
      </c>
      <c r="I59" s="77">
        <v>6.975999999999999</v>
      </c>
      <c r="J59" s="52">
        <v>96.76100000000002</v>
      </c>
      <c r="K59" s="52">
        <v>-11</v>
      </c>
      <c r="L59" s="52"/>
    </row>
    <row r="60" spans="1:13" ht="16.5" customHeight="1">
      <c r="A60" s="168" t="s">
        <v>35</v>
      </c>
      <c r="B60" s="168"/>
      <c r="C60" s="28"/>
      <c r="D60" s="28"/>
      <c r="E60" s="79">
        <f aca="true" t="shared" si="12" ref="E60:K60">SUM(E58:E59)</f>
        <v>23.511999999999986</v>
      </c>
      <c r="F60" s="55">
        <f t="shared" si="12"/>
        <v>41.39699999999999</v>
      </c>
      <c r="G60" s="79">
        <f t="shared" si="12"/>
        <v>58.51</v>
      </c>
      <c r="H60" s="55">
        <f t="shared" si="12"/>
        <v>43.61</v>
      </c>
      <c r="I60" s="79">
        <f t="shared" si="12"/>
        <v>73.379</v>
      </c>
      <c r="J60" s="55">
        <f t="shared" si="12"/>
        <v>153.77000000000004</v>
      </c>
      <c r="K60" s="55">
        <f t="shared" si="12"/>
        <v>58.012</v>
      </c>
      <c r="L60" s="55" t="s">
        <v>58</v>
      </c>
      <c r="M60" s="152"/>
    </row>
    <row r="61" spans="1:12" ht="15" customHeight="1">
      <c r="A61" s="164" t="s">
        <v>89</v>
      </c>
      <c r="B61" s="164"/>
      <c r="C61" s="3"/>
      <c r="D61" s="3"/>
      <c r="E61" s="78">
        <v>-4.65</v>
      </c>
      <c r="F61" s="50">
        <v>-3.5720000000000027</v>
      </c>
      <c r="G61" s="78">
        <v>-7.5920000000000005</v>
      </c>
      <c r="H61" s="50">
        <v>-50.21</v>
      </c>
      <c r="I61" s="78">
        <v>-50.111000000000004</v>
      </c>
      <c r="J61" s="50">
        <v>-10.236</v>
      </c>
      <c r="K61" s="50">
        <v>-41</v>
      </c>
      <c r="L61" s="50"/>
    </row>
    <row r="62" spans="1:12" ht="15" customHeight="1">
      <c r="A62" s="165" t="s">
        <v>90</v>
      </c>
      <c r="B62" s="165"/>
      <c r="C62" s="25"/>
      <c r="D62" s="25"/>
      <c r="E62" s="77"/>
      <c r="F62" s="52"/>
      <c r="G62" s="77"/>
      <c r="H62" s="52"/>
      <c r="I62" s="77"/>
      <c r="J62" s="52"/>
      <c r="K62" s="52"/>
      <c r="L62" s="52"/>
    </row>
    <row r="63" spans="1:13" s="45" customFormat="1" ht="16.5" customHeight="1">
      <c r="A63" s="149" t="s">
        <v>91</v>
      </c>
      <c r="B63" s="149"/>
      <c r="C63" s="29"/>
      <c r="D63" s="29"/>
      <c r="E63" s="79">
        <f aca="true" t="shared" si="13" ref="E63:K63">SUM(E60:E62)</f>
        <v>18.861999999999988</v>
      </c>
      <c r="F63" s="55">
        <f t="shared" si="13"/>
        <v>37.82499999999999</v>
      </c>
      <c r="G63" s="79">
        <f t="shared" si="13"/>
        <v>50.918</v>
      </c>
      <c r="H63" s="55">
        <f t="shared" si="13"/>
        <v>-6.600000000000001</v>
      </c>
      <c r="I63" s="79">
        <f t="shared" si="13"/>
        <v>23.268</v>
      </c>
      <c r="J63" s="151">
        <f t="shared" si="13"/>
        <v>143.53400000000005</v>
      </c>
      <c r="K63" s="151">
        <f t="shared" si="13"/>
        <v>17.012</v>
      </c>
      <c r="L63" s="55" t="s">
        <v>58</v>
      </c>
      <c r="M63" s="55"/>
    </row>
    <row r="64" spans="1:12" ht="15" customHeight="1">
      <c r="A64" s="165" t="s">
        <v>36</v>
      </c>
      <c r="B64" s="165"/>
      <c r="C64" s="30"/>
      <c r="D64" s="30"/>
      <c r="E64" s="77">
        <v>-18.075000000000017</v>
      </c>
      <c r="F64" s="52"/>
      <c r="G64" s="77">
        <v>-220.89100000000002</v>
      </c>
      <c r="H64" s="52"/>
      <c r="I64" s="77"/>
      <c r="J64" s="52"/>
      <c r="K64" s="52">
        <v>-172.71300000000002</v>
      </c>
      <c r="L64" s="52"/>
    </row>
    <row r="65" spans="1:13" ht="16.5" customHeight="1">
      <c r="A65" s="168" t="s">
        <v>37</v>
      </c>
      <c r="B65" s="168"/>
      <c r="C65" s="12"/>
      <c r="D65" s="12"/>
      <c r="E65" s="79">
        <f aca="true" t="shared" si="14" ref="E65:K65">SUM(E63:E64)</f>
        <v>0.7869999999999706</v>
      </c>
      <c r="F65" s="55">
        <f t="shared" si="14"/>
        <v>37.82499999999999</v>
      </c>
      <c r="G65" s="79">
        <f t="shared" si="14"/>
        <v>-169.973</v>
      </c>
      <c r="H65" s="55">
        <f t="shared" si="14"/>
        <v>-6.600000000000001</v>
      </c>
      <c r="I65" s="79">
        <f t="shared" si="14"/>
        <v>23.268</v>
      </c>
      <c r="J65" s="55">
        <f t="shared" si="14"/>
        <v>143.53400000000005</v>
      </c>
      <c r="K65" s="55">
        <f t="shared" si="14"/>
        <v>-155.70100000000002</v>
      </c>
      <c r="L65" s="55" t="s">
        <v>58</v>
      </c>
      <c r="M65" s="152"/>
    </row>
    <row r="66" spans="1:12" ht="15" customHeight="1">
      <c r="A66" s="164" t="s">
        <v>38</v>
      </c>
      <c r="B66" s="164"/>
      <c r="C66" s="3"/>
      <c r="D66" s="3"/>
      <c r="E66" s="78">
        <v>0.005000000000006111</v>
      </c>
      <c r="F66" s="50">
        <v>1.4070000000000036</v>
      </c>
      <c r="G66" s="78">
        <v>66.21400000000001</v>
      </c>
      <c r="H66" s="50">
        <v>-43.494</v>
      </c>
      <c r="I66" s="78">
        <v>-50.96</v>
      </c>
      <c r="J66" s="50">
        <v>-89.256</v>
      </c>
      <c r="K66" s="50">
        <v>121</v>
      </c>
      <c r="L66" s="50"/>
    </row>
    <row r="67" spans="1:12" ht="15" customHeight="1">
      <c r="A67" s="164" t="s">
        <v>39</v>
      </c>
      <c r="B67" s="164"/>
      <c r="C67" s="3"/>
      <c r="D67" s="3"/>
      <c r="E67" s="78"/>
      <c r="F67" s="50"/>
      <c r="G67" s="78"/>
      <c r="H67" s="50"/>
      <c r="I67" s="78"/>
      <c r="J67" s="50"/>
      <c r="K67" s="50"/>
      <c r="L67" s="50"/>
    </row>
    <row r="68" spans="1:12" ht="15" customHeight="1">
      <c r="A68" s="164" t="s">
        <v>40</v>
      </c>
      <c r="B68" s="164"/>
      <c r="C68" s="3"/>
      <c r="D68" s="3"/>
      <c r="E68" s="78"/>
      <c r="F68" s="50">
        <v>-14.740000000000002</v>
      </c>
      <c r="G68" s="78">
        <v>-2.686</v>
      </c>
      <c r="H68" s="50">
        <v>-33.664</v>
      </c>
      <c r="I68" s="78">
        <v>-33.664</v>
      </c>
      <c r="J68" s="50">
        <v>-24.321</v>
      </c>
      <c r="K68" s="50"/>
      <c r="L68" s="50"/>
    </row>
    <row r="69" spans="1:12" ht="15" customHeight="1">
      <c r="A69" s="165" t="s">
        <v>41</v>
      </c>
      <c r="B69" s="165"/>
      <c r="C69" s="25"/>
      <c r="D69" s="25"/>
      <c r="E69" s="77"/>
      <c r="F69" s="52">
        <v>20</v>
      </c>
      <c r="G69" s="77">
        <v>117.77700000000002</v>
      </c>
      <c r="H69" s="52">
        <v>45.677</v>
      </c>
      <c r="I69" s="77">
        <v>45.677</v>
      </c>
      <c r="J69" s="52">
        <v>33</v>
      </c>
      <c r="K69" s="52">
        <v>18</v>
      </c>
      <c r="L69" s="52"/>
    </row>
    <row r="70" spans="1:13" ht="16.5" customHeight="1">
      <c r="A70" s="36" t="s">
        <v>42</v>
      </c>
      <c r="B70" s="36"/>
      <c r="C70" s="23"/>
      <c r="D70" s="23"/>
      <c r="E70" s="80">
        <f aca="true" t="shared" si="15" ref="E70:K70">SUM(E66:E69)</f>
        <v>0.005000000000006111</v>
      </c>
      <c r="F70" s="54">
        <f t="shared" si="15"/>
        <v>6.667000000000002</v>
      </c>
      <c r="G70" s="80">
        <f t="shared" si="15"/>
        <v>181.30500000000004</v>
      </c>
      <c r="H70" s="54">
        <f t="shared" si="15"/>
        <v>-31.481</v>
      </c>
      <c r="I70" s="80">
        <f t="shared" si="15"/>
        <v>-38.946999999999996</v>
      </c>
      <c r="J70" s="54">
        <f t="shared" si="15"/>
        <v>-80.577</v>
      </c>
      <c r="K70" s="54">
        <f t="shared" si="15"/>
        <v>139</v>
      </c>
      <c r="L70" s="54" t="s">
        <v>58</v>
      </c>
      <c r="M70" s="152"/>
    </row>
    <row r="71" spans="1:13" ht="16.5" customHeight="1">
      <c r="A71" s="168" t="s">
        <v>43</v>
      </c>
      <c r="B71" s="168"/>
      <c r="C71" s="12"/>
      <c r="D71" s="12"/>
      <c r="E71" s="79">
        <f aca="true" t="shared" si="16" ref="E71:K71">SUM(E70+E65)</f>
        <v>0.7919999999999767</v>
      </c>
      <c r="F71" s="55">
        <f t="shared" si="16"/>
        <v>44.49199999999999</v>
      </c>
      <c r="G71" s="79">
        <f t="shared" si="16"/>
        <v>11.332000000000022</v>
      </c>
      <c r="H71" s="55">
        <f t="shared" si="16"/>
        <v>-38.081</v>
      </c>
      <c r="I71" s="79">
        <f t="shared" si="16"/>
        <v>-15.678999999999995</v>
      </c>
      <c r="J71" s="55">
        <f t="shared" si="16"/>
        <v>62.95700000000005</v>
      </c>
      <c r="K71" s="55">
        <f t="shared" si="16"/>
        <v>-16.701000000000022</v>
      </c>
      <c r="L71" s="55" t="s">
        <v>58</v>
      </c>
      <c r="M71" s="152"/>
    </row>
    <row r="72" spans="1:12" ht="15" customHeight="1">
      <c r="A72" s="12"/>
      <c r="B72" s="12"/>
      <c r="C72" s="12"/>
      <c r="D72" s="12"/>
      <c r="E72" s="50"/>
      <c r="F72" s="50"/>
      <c r="G72" s="50"/>
      <c r="H72" s="50"/>
      <c r="I72" s="50"/>
      <c r="J72" s="50"/>
      <c r="K72" s="50"/>
      <c r="L72" s="50"/>
    </row>
    <row r="73" spans="1:12" ht="12.75" customHeight="1">
      <c r="A73" s="70"/>
      <c r="B73" s="59"/>
      <c r="C73" s="61"/>
      <c r="D73" s="61"/>
      <c r="E73" s="62">
        <f>E$3</f>
        <v>2011</v>
      </c>
      <c r="F73" s="62">
        <f aca="true" t="shared" si="17" ref="F73:L73">F$3</f>
        <v>2010</v>
      </c>
      <c r="G73" s="62">
        <f t="shared" si="17"/>
        <v>2011</v>
      </c>
      <c r="H73" s="62">
        <f t="shared" si="17"/>
        <v>2010</v>
      </c>
      <c r="I73" s="62">
        <f t="shared" si="17"/>
        <v>2010</v>
      </c>
      <c r="J73" s="62">
        <f t="shared" si="17"/>
        <v>2009</v>
      </c>
      <c r="K73" s="62">
        <f t="shared" si="17"/>
        <v>2008</v>
      </c>
      <c r="L73" s="62">
        <f t="shared" si="17"/>
        <v>2007</v>
      </c>
    </row>
    <row r="74" spans="1:12" ht="12.75" customHeight="1">
      <c r="A74" s="63"/>
      <c r="B74" s="63"/>
      <c r="C74" s="61"/>
      <c r="D74" s="61"/>
      <c r="E74" s="62" t="str">
        <f>E$4</f>
        <v>Q3</v>
      </c>
      <c r="F74" s="62" t="str">
        <f>F$4</f>
        <v>Q3</v>
      </c>
      <c r="G74" s="62" t="str">
        <f>IF(G$4="","",G$4)</f>
        <v>Q1-3</v>
      </c>
      <c r="H74" s="62" t="str">
        <f>H$4</f>
        <v>Q1-3</v>
      </c>
      <c r="I74" s="62"/>
      <c r="J74" s="62"/>
      <c r="K74" s="62"/>
      <c r="L74" s="62"/>
    </row>
    <row r="75" spans="1:12" s="20" customFormat="1" ht="15" customHeight="1">
      <c r="A75" s="70" t="s">
        <v>56</v>
      </c>
      <c r="B75" s="69"/>
      <c r="C75" s="64"/>
      <c r="D75" s="64"/>
      <c r="E75" s="66"/>
      <c r="F75" s="66"/>
      <c r="G75" s="66"/>
      <c r="H75" s="66"/>
      <c r="I75" s="66"/>
      <c r="J75" s="66"/>
      <c r="K75" s="66"/>
      <c r="L75" s="66"/>
    </row>
    <row r="76" ht="1.5" customHeight="1"/>
    <row r="77" spans="1:12" ht="15" customHeight="1">
      <c r="A77" s="164" t="s">
        <v>44</v>
      </c>
      <c r="B77" s="164"/>
      <c r="C77" s="9"/>
      <c r="D77" s="9"/>
      <c r="E77" s="71">
        <f>IF(E7=0,"-",IF(E14=0,"-",(E14/E7))*100)</f>
        <v>-0.6792572717132902</v>
      </c>
      <c r="F77" s="57">
        <f>IF(F14=0,"-",IF(F7=0,"-",F14/F7))*100</f>
        <v>13.972714385423373</v>
      </c>
      <c r="G77" s="110">
        <f>IF(G14=0,"-",IF(G7=0,"-",G14/G7))*100</f>
        <v>3.2518018053039546</v>
      </c>
      <c r="H77" s="57">
        <f>IF(H14=0,"-",IF(H7=0,"-",H14/H7))*100</f>
        <v>13.41354209426088</v>
      </c>
      <c r="I77" s="110">
        <f>IF(I14=0,"-",IF(I7=0,"-",I14/I7))*100</f>
        <v>12.397443743735751</v>
      </c>
      <c r="J77" s="57">
        <f>IF(J14=0,"-",IF(J7=0,"-",J14/J7)*100)</f>
        <v>11.768896310590845</v>
      </c>
      <c r="K77" s="57">
        <f>IF(K14=0,"-",IF(K7=0,"-",K14/K7)*100)</f>
        <v>16.33604415463892</v>
      </c>
      <c r="L77" s="57">
        <f>IF(L14=0,"-",IF(L7=0,"-",L14/L7)*100)</f>
        <v>16.9054441260745</v>
      </c>
    </row>
    <row r="78" spans="1:13" ht="15" customHeight="1">
      <c r="A78" s="164" t="s">
        <v>45</v>
      </c>
      <c r="B78" s="164"/>
      <c r="C78" s="9"/>
      <c r="D78" s="9"/>
      <c r="E78" s="71">
        <f aca="true" t="shared" si="18" ref="E78:L78">IF(E20=0,"-",IF(E7=0,"-",E20/E7)*100)</f>
        <v>-5.049709753057026</v>
      </c>
      <c r="F78" s="57">
        <f t="shared" si="18"/>
        <v>13.09787532893166</v>
      </c>
      <c r="G78" s="71">
        <f>IF(G20=0,"-",IF(G7=0,"-",G20/G7)*100)</f>
        <v>-0.18361439163641002</v>
      </c>
      <c r="H78" s="57">
        <f>IF(H20=0,"-",IF(H7=0,"-",H20/H7)*100)</f>
        <v>9.797135916160618</v>
      </c>
      <c r="I78" s="71">
        <f t="shared" si="18"/>
        <v>7.855809229841319</v>
      </c>
      <c r="J78" s="57">
        <f t="shared" si="18"/>
        <v>7.804675303610881</v>
      </c>
      <c r="K78" s="57">
        <f>IF(K20=0,"-",IF(K7=0,"-",K20/K7)*100)</f>
        <v>11.200722885681486</v>
      </c>
      <c r="L78" s="57">
        <f t="shared" si="18"/>
        <v>10.744985673352435</v>
      </c>
      <c r="M78" s="16"/>
    </row>
    <row r="79" spans="1:13" ht="15" customHeight="1">
      <c r="A79" s="164" t="s">
        <v>46</v>
      </c>
      <c r="B79" s="164"/>
      <c r="C79" s="10"/>
      <c r="D79" s="10"/>
      <c r="E79" s="71" t="s">
        <v>58</v>
      </c>
      <c r="F79" s="58" t="s">
        <v>58</v>
      </c>
      <c r="G79" s="71" t="s">
        <v>58</v>
      </c>
      <c r="H79" s="58" t="s">
        <v>58</v>
      </c>
      <c r="I79" s="71">
        <f>IF((I44=0),"-",(I24/((I44+J44)/2)*100))</f>
        <v>6.471041695329065</v>
      </c>
      <c r="J79" s="57">
        <f>IF((J44=0),"-",(J24/((J44+K44)/2)*100))</f>
        <v>6.693926263682259</v>
      </c>
      <c r="K79" s="57">
        <f>IF((K44=0),"-",(K24/((K44+L44)/2)*100))</f>
        <v>12.592531856982681</v>
      </c>
      <c r="L79" s="58" t="s">
        <v>78</v>
      </c>
      <c r="M79" s="16"/>
    </row>
    <row r="80" spans="1:13" ht="15" customHeight="1">
      <c r="A80" s="164" t="s">
        <v>47</v>
      </c>
      <c r="B80" s="164"/>
      <c r="C80" s="10"/>
      <c r="D80" s="10"/>
      <c r="E80" s="71" t="s">
        <v>58</v>
      </c>
      <c r="F80" s="58" t="s">
        <v>58</v>
      </c>
      <c r="G80" s="71" t="s">
        <v>58</v>
      </c>
      <c r="H80" s="58" t="s">
        <v>58</v>
      </c>
      <c r="I80" s="71">
        <f>IF((I44=0),"-",((I17+I18)/((I44+I45+I46+I48+J44+J45+J46+J48)/2)*100))</f>
        <v>8.118343826328276</v>
      </c>
      <c r="J80" s="58">
        <f>IF((J44=0),"-",((J17+J18)/((J44+J45+J46+J48+K44+K45+K46+K48)/2)*100))</f>
        <v>9.180445975485755</v>
      </c>
      <c r="K80" s="58">
        <f>IF((K44=0),"-",((K17+K18)/((K44+K45+K46+K48+L44+L45+L46+L48)/2)*100))</f>
        <v>15.4359690828792</v>
      </c>
      <c r="L80" s="58" t="s">
        <v>78</v>
      </c>
      <c r="M80" s="16"/>
    </row>
    <row r="81" spans="1:13" ht="15" customHeight="1">
      <c r="A81" s="164" t="s">
        <v>48</v>
      </c>
      <c r="B81" s="164"/>
      <c r="C81" s="9"/>
      <c r="D81" s="9"/>
      <c r="E81" s="75" t="s">
        <v>58</v>
      </c>
      <c r="F81" s="104" t="s">
        <v>58</v>
      </c>
      <c r="G81" s="75">
        <f aca="true" t="shared" si="19" ref="G81:L81">IF(G44=0,"-",((G44+G45)/G52*100))</f>
        <v>45.034457626991795</v>
      </c>
      <c r="H81" s="115">
        <f t="shared" si="19"/>
        <v>48.53104837623536</v>
      </c>
      <c r="I81" s="75">
        <f t="shared" si="19"/>
        <v>49.50338455844147</v>
      </c>
      <c r="J81" s="104">
        <f t="shared" si="19"/>
        <v>45.26095651692298</v>
      </c>
      <c r="K81" s="104">
        <f t="shared" si="19"/>
        <v>39.13704308503957</v>
      </c>
      <c r="L81" s="104">
        <f t="shared" si="19"/>
        <v>43.40221455995795</v>
      </c>
      <c r="M81" s="16"/>
    </row>
    <row r="82" spans="1:13" ht="15" customHeight="1">
      <c r="A82" s="164" t="s">
        <v>49</v>
      </c>
      <c r="B82" s="164"/>
      <c r="C82" s="9"/>
      <c r="D82" s="9"/>
      <c r="E82" s="72" t="s">
        <v>58</v>
      </c>
      <c r="F82" s="1" t="s">
        <v>58</v>
      </c>
      <c r="G82" s="72">
        <f aca="true" t="shared" si="20" ref="G82:L82">IF((G48+G46-G40-G38-G34)=0,"-",(G48+G46-G40-G38-G34))</f>
        <v>593.598</v>
      </c>
      <c r="H82" s="116">
        <f t="shared" si="20"/>
        <v>531.9780000000001</v>
      </c>
      <c r="I82" s="72">
        <f t="shared" si="20"/>
        <v>508.7390000000001</v>
      </c>
      <c r="J82" s="1">
        <f t="shared" si="20"/>
        <v>552.7180000000001</v>
      </c>
      <c r="K82" s="1">
        <f t="shared" si="20"/>
        <v>706.298</v>
      </c>
      <c r="L82" s="1">
        <f t="shared" si="20"/>
        <v>526.5730000000001</v>
      </c>
      <c r="M82" s="16"/>
    </row>
    <row r="83" spans="1:12" ht="15" customHeight="1">
      <c r="A83" s="164" t="s">
        <v>50</v>
      </c>
      <c r="B83" s="164"/>
      <c r="C83" s="3"/>
      <c r="D83" s="3"/>
      <c r="E83" s="73" t="s">
        <v>58</v>
      </c>
      <c r="F83" s="2" t="s">
        <v>58</v>
      </c>
      <c r="G83" s="73">
        <f aca="true" t="shared" si="21" ref="G83:L83">IF((G44=0),"-",((G48+G46)/(G44+G45)))</f>
        <v>0.8637015580178862</v>
      </c>
      <c r="H83" s="117">
        <f t="shared" si="21"/>
        <v>0.8428409509175572</v>
      </c>
      <c r="I83" s="73">
        <f t="shared" si="21"/>
        <v>0.8266530357538268</v>
      </c>
      <c r="J83" s="2">
        <f t="shared" si="21"/>
        <v>0.9424626956992243</v>
      </c>
      <c r="K83" s="2">
        <f t="shared" si="21"/>
        <v>1.2386977328740858</v>
      </c>
      <c r="L83" s="2">
        <f t="shared" si="21"/>
        <v>1.0760551104302698</v>
      </c>
    </row>
    <row r="84" spans="1:12" ht="15" customHeight="1">
      <c r="A84" s="165" t="s">
        <v>51</v>
      </c>
      <c r="B84" s="165"/>
      <c r="C84" s="25"/>
      <c r="D84" s="25"/>
      <c r="E84" s="74" t="s">
        <v>58</v>
      </c>
      <c r="F84" s="21" t="s">
        <v>58</v>
      </c>
      <c r="G84" s="74" t="s">
        <v>58</v>
      </c>
      <c r="H84" s="21" t="s">
        <v>58</v>
      </c>
      <c r="I84" s="74">
        <v>501</v>
      </c>
      <c r="J84" s="21">
        <v>591</v>
      </c>
      <c r="K84" s="21">
        <v>727</v>
      </c>
      <c r="L84" s="21">
        <v>534</v>
      </c>
    </row>
    <row r="85" spans="1:12" ht="15" customHeight="1">
      <c r="A85" s="137" t="s">
        <v>145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</row>
    <row r="86" spans="1:12" ht="15">
      <c r="A86" s="6" t="s">
        <v>127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">
      <c r="A87" s="6" t="s">
        <v>124</v>
      </c>
      <c r="B87" s="138"/>
      <c r="C87" s="138"/>
      <c r="D87" s="138"/>
      <c r="E87" s="139"/>
      <c r="F87" s="139"/>
      <c r="G87" s="139"/>
      <c r="H87" s="139"/>
      <c r="I87" s="139"/>
      <c r="J87" s="139"/>
      <c r="K87" s="139"/>
      <c r="L87" s="5"/>
    </row>
    <row r="88" spans="1:12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</sheetData>
  <sheetProtection/>
  <mergeCells count="21">
    <mergeCell ref="A1:L1"/>
    <mergeCell ref="A58:B58"/>
    <mergeCell ref="A59:B59"/>
    <mergeCell ref="A60:B60"/>
    <mergeCell ref="A61:B61"/>
    <mergeCell ref="A84:B84"/>
    <mergeCell ref="A78:B78"/>
    <mergeCell ref="A79:B79"/>
    <mergeCell ref="A81:B81"/>
    <mergeCell ref="A82:B82"/>
    <mergeCell ref="A64:B64"/>
    <mergeCell ref="A65:B65"/>
    <mergeCell ref="A66:B66"/>
    <mergeCell ref="A67:B67"/>
    <mergeCell ref="A68:B68"/>
    <mergeCell ref="A80:B80"/>
    <mergeCell ref="A83:B83"/>
    <mergeCell ref="A69:B69"/>
    <mergeCell ref="A71:B71"/>
    <mergeCell ref="A77:B77"/>
    <mergeCell ref="A62:B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4" max="15" width="9.140625" style="0" customWidth="1"/>
  </cols>
  <sheetData>
    <row r="1" spans="1:12" ht="18" customHeight="1">
      <c r="A1" s="167" t="s">
        <v>82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customHeight="1">
      <c r="A2" s="33" t="s">
        <v>66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59"/>
      <c r="B3" s="59"/>
      <c r="C3" s="64"/>
      <c r="D3" s="61"/>
      <c r="E3" s="62">
        <v>2011</v>
      </c>
      <c r="F3" s="62">
        <v>2010</v>
      </c>
      <c r="G3" s="62">
        <v>2011</v>
      </c>
      <c r="H3" s="62">
        <v>2010</v>
      </c>
      <c r="I3" s="62">
        <v>2010</v>
      </c>
      <c r="J3" s="62">
        <v>2009</v>
      </c>
      <c r="K3" s="62">
        <v>2008</v>
      </c>
      <c r="L3" s="62">
        <v>2007</v>
      </c>
    </row>
    <row r="4" spans="1:12" ht="12.75" customHeight="1">
      <c r="A4" s="63"/>
      <c r="B4" s="63"/>
      <c r="C4" s="64"/>
      <c r="D4" s="61"/>
      <c r="E4" s="62" t="s">
        <v>116</v>
      </c>
      <c r="F4" s="62" t="s">
        <v>116</v>
      </c>
      <c r="G4" s="62" t="s">
        <v>117</v>
      </c>
      <c r="H4" s="62" t="s">
        <v>117</v>
      </c>
      <c r="I4" s="62"/>
      <c r="J4" s="62"/>
      <c r="K4" s="62"/>
      <c r="L4" s="62"/>
    </row>
    <row r="5" spans="1:12" s="19" customFormat="1" ht="12.75" customHeight="1">
      <c r="A5" s="60" t="s">
        <v>1</v>
      </c>
      <c r="B5" s="67"/>
      <c r="C5" s="64"/>
      <c r="D5" s="64" t="s">
        <v>57</v>
      </c>
      <c r="E5" s="66"/>
      <c r="F5" s="66"/>
      <c r="G5" s="66"/>
      <c r="H5" s="66"/>
      <c r="I5" s="66"/>
      <c r="J5" s="66"/>
      <c r="K5" s="66"/>
      <c r="L5" s="66" t="s">
        <v>55</v>
      </c>
    </row>
    <row r="6" ht="1.5" customHeight="1"/>
    <row r="7" spans="1:12" ht="15" customHeight="1">
      <c r="A7" s="31" t="s">
        <v>2</v>
      </c>
      <c r="B7" s="9"/>
      <c r="C7" s="9"/>
      <c r="D7" s="9"/>
      <c r="E7" s="79">
        <v>243.96000000000004</v>
      </c>
      <c r="F7" s="55">
        <v>212.077</v>
      </c>
      <c r="G7" s="79">
        <v>790.5350000000001</v>
      </c>
      <c r="H7" s="55">
        <v>724.135</v>
      </c>
      <c r="I7" s="79">
        <v>1009.9200000000001</v>
      </c>
      <c r="J7" s="55">
        <v>988.9870000000001</v>
      </c>
      <c r="K7" s="55">
        <v>1288.91</v>
      </c>
      <c r="L7" s="55">
        <v>1289</v>
      </c>
    </row>
    <row r="8" spans="1:12" ht="15" customHeight="1">
      <c r="A8" s="31" t="s">
        <v>3</v>
      </c>
      <c r="B8" s="3"/>
      <c r="C8" s="3"/>
      <c r="D8" s="3"/>
      <c r="E8" s="78">
        <v>-182.67499999999998</v>
      </c>
      <c r="F8" s="50">
        <v>-160.477</v>
      </c>
      <c r="G8" s="78">
        <v>-608.978</v>
      </c>
      <c r="H8" s="50">
        <v>-568.1290000000001</v>
      </c>
      <c r="I8" s="78">
        <v>-803.8850000000001</v>
      </c>
      <c r="J8" s="50">
        <v>-884.515</v>
      </c>
      <c r="K8" s="50">
        <v>-1042.2259999999999</v>
      </c>
      <c r="L8" s="50">
        <v>-1048</v>
      </c>
    </row>
    <row r="9" spans="1:12" ht="15" customHeight="1">
      <c r="A9" s="31" t="s">
        <v>4</v>
      </c>
      <c r="B9" s="3"/>
      <c r="C9" s="3"/>
      <c r="D9" s="3"/>
      <c r="E9" s="78"/>
      <c r="F9" s="50"/>
      <c r="G9" s="78"/>
      <c r="H9" s="50"/>
      <c r="I9" s="78"/>
      <c r="J9" s="50"/>
      <c r="K9" s="50"/>
      <c r="L9" s="50"/>
    </row>
    <row r="10" spans="1:12" ht="15" customHeight="1">
      <c r="A10" s="31" t="s">
        <v>5</v>
      </c>
      <c r="B10" s="3"/>
      <c r="C10" s="3"/>
      <c r="D10" s="3"/>
      <c r="E10" s="78"/>
      <c r="F10" s="50"/>
      <c r="G10" s="78"/>
      <c r="H10" s="50"/>
      <c r="I10" s="78"/>
      <c r="J10" s="50"/>
      <c r="K10" s="50"/>
      <c r="L10" s="50"/>
    </row>
    <row r="11" spans="1:12" ht="15" customHeight="1">
      <c r="A11" s="32" t="s">
        <v>6</v>
      </c>
      <c r="B11" s="25"/>
      <c r="C11" s="25"/>
      <c r="D11" s="25"/>
      <c r="E11" s="77"/>
      <c r="F11" s="52"/>
      <c r="G11" s="77"/>
      <c r="H11" s="52"/>
      <c r="I11" s="77"/>
      <c r="J11" s="52"/>
      <c r="K11" s="52"/>
      <c r="L11" s="52"/>
    </row>
    <row r="12" spans="1:12" ht="15" customHeight="1">
      <c r="A12" s="13" t="s">
        <v>7</v>
      </c>
      <c r="B12" s="13"/>
      <c r="C12" s="13"/>
      <c r="D12" s="13"/>
      <c r="E12" s="79">
        <f>SUM(E7:E11)</f>
        <v>61.28500000000005</v>
      </c>
      <c r="F12" s="55">
        <f aca="true" t="shared" si="0" ref="F12:L12">SUM(F7:F11)</f>
        <v>51.599999999999994</v>
      </c>
      <c r="G12" s="79">
        <f>SUM(G7:G11)</f>
        <v>181.55700000000013</v>
      </c>
      <c r="H12" s="55">
        <f>SUM(H7:H11)</f>
        <v>156.00599999999986</v>
      </c>
      <c r="I12" s="79">
        <f>SUM(I7:I11)</f>
        <v>206.03499999999997</v>
      </c>
      <c r="J12" s="55">
        <f t="shared" si="0"/>
        <v>104.4720000000001</v>
      </c>
      <c r="K12" s="55">
        <f t="shared" si="0"/>
        <v>246.6840000000002</v>
      </c>
      <c r="L12" s="55">
        <f t="shared" si="0"/>
        <v>241</v>
      </c>
    </row>
    <row r="13" spans="1:12" ht="15" customHeight="1">
      <c r="A13" s="32" t="s">
        <v>76</v>
      </c>
      <c r="B13" s="25"/>
      <c r="C13" s="25"/>
      <c r="D13" s="25"/>
      <c r="E13" s="77">
        <v>-8.497000000000005</v>
      </c>
      <c r="F13" s="52">
        <v>-12.176000000000002</v>
      </c>
      <c r="G13" s="77">
        <v>-27.376000000000005</v>
      </c>
      <c r="H13" s="52">
        <v>-30.489000000000004</v>
      </c>
      <c r="I13" s="77">
        <v>-40.729</v>
      </c>
      <c r="J13" s="52">
        <v>-58.726</v>
      </c>
      <c r="K13" s="52">
        <v>-39.933</v>
      </c>
      <c r="L13" s="52">
        <v>-51</v>
      </c>
    </row>
    <row r="14" spans="1:12" ht="15" customHeight="1">
      <c r="A14" s="13" t="s">
        <v>8</v>
      </c>
      <c r="B14" s="13"/>
      <c r="C14" s="13"/>
      <c r="D14" s="13"/>
      <c r="E14" s="79">
        <f>SUM(E12:E13)</f>
        <v>52.788000000000046</v>
      </c>
      <c r="F14" s="55">
        <f aca="true" t="shared" si="1" ref="F14:L14">SUM(F12:F13)</f>
        <v>39.42399999999999</v>
      </c>
      <c r="G14" s="79">
        <f>SUM(G12:G13)</f>
        <v>154.18100000000013</v>
      </c>
      <c r="H14" s="55">
        <f>SUM(H12:H13)</f>
        <v>125.51699999999985</v>
      </c>
      <c r="I14" s="79">
        <f>SUM(I12:I13)</f>
        <v>165.30599999999998</v>
      </c>
      <c r="J14" s="55">
        <f t="shared" si="1"/>
        <v>45.746000000000095</v>
      </c>
      <c r="K14" s="55">
        <f t="shared" si="1"/>
        <v>206.7510000000002</v>
      </c>
      <c r="L14" s="55">
        <f t="shared" si="1"/>
        <v>190</v>
      </c>
    </row>
    <row r="15" spans="1:12" ht="15" customHeight="1">
      <c r="A15" s="31" t="s">
        <v>9</v>
      </c>
      <c r="B15" s="4"/>
      <c r="C15" s="4"/>
      <c r="D15" s="4"/>
      <c r="E15" s="78"/>
      <c r="F15" s="50"/>
      <c r="G15" s="78"/>
      <c r="H15" s="50"/>
      <c r="I15" s="78"/>
      <c r="J15" s="50"/>
      <c r="K15" s="50"/>
      <c r="L15" s="50"/>
    </row>
    <row r="16" spans="1:12" ht="15" customHeight="1">
      <c r="A16" s="32" t="s">
        <v>10</v>
      </c>
      <c r="B16" s="25"/>
      <c r="C16" s="25"/>
      <c r="D16" s="25"/>
      <c r="E16" s="77"/>
      <c r="F16" s="52"/>
      <c r="G16" s="77"/>
      <c r="H16" s="52"/>
      <c r="I16" s="77"/>
      <c r="J16" s="52"/>
      <c r="K16" s="52"/>
      <c r="L16" s="52"/>
    </row>
    <row r="17" spans="1:12" ht="15" customHeight="1">
      <c r="A17" s="13" t="s">
        <v>11</v>
      </c>
      <c r="B17" s="13"/>
      <c r="C17" s="13"/>
      <c r="D17" s="13"/>
      <c r="E17" s="79">
        <f>SUM(E14:E16)</f>
        <v>52.788000000000046</v>
      </c>
      <c r="F17" s="55">
        <f aca="true" t="shared" si="2" ref="F17:L17">SUM(F14:F16)</f>
        <v>39.42399999999999</v>
      </c>
      <c r="G17" s="79">
        <f>SUM(G14:G16)</f>
        <v>154.18100000000013</v>
      </c>
      <c r="H17" s="55">
        <f>SUM(H14:H16)</f>
        <v>125.51699999999985</v>
      </c>
      <c r="I17" s="79">
        <f>SUM(I14:I16)</f>
        <v>165.30599999999998</v>
      </c>
      <c r="J17" s="55">
        <f t="shared" si="2"/>
        <v>45.746000000000095</v>
      </c>
      <c r="K17" s="55">
        <f t="shared" si="2"/>
        <v>206.7510000000002</v>
      </c>
      <c r="L17" s="55">
        <f t="shared" si="2"/>
        <v>190</v>
      </c>
    </row>
    <row r="18" spans="1:12" ht="15" customHeight="1">
      <c r="A18" s="31" t="s">
        <v>12</v>
      </c>
      <c r="B18" s="3"/>
      <c r="C18" s="3"/>
      <c r="D18" s="3"/>
      <c r="E18" s="78">
        <v>0.89</v>
      </c>
      <c r="F18" s="50">
        <v>7.162000000000001</v>
      </c>
      <c r="G18" s="78">
        <v>2.289</v>
      </c>
      <c r="H18" s="50">
        <v>21.058</v>
      </c>
      <c r="I18" s="78">
        <v>25.029000000000003</v>
      </c>
      <c r="J18" s="50">
        <v>70.401</v>
      </c>
      <c r="K18" s="50">
        <v>8.352</v>
      </c>
      <c r="L18" s="50">
        <v>2</v>
      </c>
    </row>
    <row r="19" spans="1:12" ht="15" customHeight="1">
      <c r="A19" s="32" t="s">
        <v>13</v>
      </c>
      <c r="B19" s="25"/>
      <c r="C19" s="25"/>
      <c r="D19" s="25" t="s">
        <v>61</v>
      </c>
      <c r="E19" s="77">
        <v>-13.150000000000002</v>
      </c>
      <c r="F19" s="52">
        <v>-9.813</v>
      </c>
      <c r="G19" s="77">
        <v>-43.551</v>
      </c>
      <c r="H19" s="52">
        <v>-29.651000000000003</v>
      </c>
      <c r="I19" s="77">
        <v>-39.35</v>
      </c>
      <c r="J19" s="52">
        <v>-53.62200000000001</v>
      </c>
      <c r="K19" s="52">
        <v>-126.311</v>
      </c>
      <c r="L19" s="52">
        <v>-73</v>
      </c>
    </row>
    <row r="20" spans="1:12" ht="15" customHeight="1">
      <c r="A20" s="13" t="s">
        <v>14</v>
      </c>
      <c r="B20" s="13"/>
      <c r="C20" s="13"/>
      <c r="D20" s="13"/>
      <c r="E20" s="79">
        <f>SUM(E17:E19)</f>
        <v>40.52800000000005</v>
      </c>
      <c r="F20" s="55">
        <f aca="true" t="shared" si="3" ref="F20:L20">SUM(F17:F19)</f>
        <v>36.77299999999999</v>
      </c>
      <c r="G20" s="79">
        <f>SUM(G17:G19)</f>
        <v>112.91900000000011</v>
      </c>
      <c r="H20" s="55">
        <f>SUM(H17:H19)</f>
        <v>116.92399999999984</v>
      </c>
      <c r="I20" s="79">
        <f>SUM(I17:I19)</f>
        <v>150.98499999999999</v>
      </c>
      <c r="J20" s="55">
        <f t="shared" si="3"/>
        <v>62.525000000000084</v>
      </c>
      <c r="K20" s="55">
        <f t="shared" si="3"/>
        <v>88.7920000000002</v>
      </c>
      <c r="L20" s="55">
        <f t="shared" si="3"/>
        <v>119</v>
      </c>
    </row>
    <row r="21" spans="1:12" ht="15" customHeight="1">
      <c r="A21" s="31" t="s">
        <v>15</v>
      </c>
      <c r="B21" s="3"/>
      <c r="C21" s="3"/>
      <c r="D21" s="3"/>
      <c r="E21" s="78">
        <v>-12.523</v>
      </c>
      <c r="F21" s="50">
        <v>-4.7639999999999985</v>
      </c>
      <c r="G21" s="78">
        <v>-20.887</v>
      </c>
      <c r="H21" s="50">
        <v>-17.004</v>
      </c>
      <c r="I21" s="78">
        <v>-22.340000000000003</v>
      </c>
      <c r="J21" s="50">
        <v>-1.5190000000000001</v>
      </c>
      <c r="K21" s="50">
        <v>-9.29</v>
      </c>
      <c r="L21" s="50">
        <v>-41</v>
      </c>
    </row>
    <row r="22" spans="1:12" ht="15" customHeight="1">
      <c r="A22" s="32" t="s">
        <v>16</v>
      </c>
      <c r="B22" s="27"/>
      <c r="C22" s="27"/>
      <c r="D22" s="27"/>
      <c r="E22" s="77"/>
      <c r="F22" s="52"/>
      <c r="G22" s="77"/>
      <c r="H22" s="52"/>
      <c r="I22" s="77"/>
      <c r="J22" s="52"/>
      <c r="K22" s="52"/>
      <c r="L22" s="52"/>
    </row>
    <row r="23" spans="1:12" ht="15" customHeight="1">
      <c r="A23" s="35" t="s">
        <v>94</v>
      </c>
      <c r="B23" s="14"/>
      <c r="C23" s="14"/>
      <c r="D23" s="14"/>
      <c r="E23" s="79">
        <f>SUM(E20:E22)</f>
        <v>28.00500000000005</v>
      </c>
      <c r="F23" s="55">
        <f aca="true" t="shared" si="4" ref="F23:L23">SUM(F20:F22)</f>
        <v>32.00899999999999</v>
      </c>
      <c r="G23" s="79">
        <f>SUM(G20:G22)</f>
        <v>92.03200000000011</v>
      </c>
      <c r="H23" s="55">
        <f>SUM(H20:H22)</f>
        <v>99.91999999999983</v>
      </c>
      <c r="I23" s="79">
        <f>SUM(I20:I22)</f>
        <v>128.64499999999998</v>
      </c>
      <c r="J23" s="55">
        <f t="shared" si="4"/>
        <v>61.006000000000085</v>
      </c>
      <c r="K23" s="55">
        <f t="shared" si="4"/>
        <v>79.50200000000021</v>
      </c>
      <c r="L23" s="55">
        <f t="shared" si="4"/>
        <v>78</v>
      </c>
    </row>
    <row r="24" spans="1:12" ht="15" customHeight="1">
      <c r="A24" s="31" t="s">
        <v>85</v>
      </c>
      <c r="B24" s="3"/>
      <c r="C24" s="3"/>
      <c r="D24" s="3"/>
      <c r="E24" s="76">
        <f aca="true" t="shared" si="5" ref="E24:L24">E23-E25</f>
        <v>28.00500000000005</v>
      </c>
      <c r="F24" s="53">
        <f t="shared" si="5"/>
        <v>32.00899999999999</v>
      </c>
      <c r="G24" s="76">
        <f>G23-G25</f>
        <v>92.03200000000011</v>
      </c>
      <c r="H24" s="53">
        <f>H23-H25</f>
        <v>99.91999999999983</v>
      </c>
      <c r="I24" s="76">
        <f>I23-I25</f>
        <v>128.64499999999998</v>
      </c>
      <c r="J24" s="53">
        <f t="shared" si="5"/>
        <v>61.006000000000085</v>
      </c>
      <c r="K24" s="53">
        <f t="shared" si="5"/>
        <v>79.50200000000021</v>
      </c>
      <c r="L24" s="53">
        <f t="shared" si="5"/>
        <v>78</v>
      </c>
    </row>
    <row r="25" spans="1:12" ht="15" customHeight="1">
      <c r="A25" s="31" t="s">
        <v>92</v>
      </c>
      <c r="B25" s="3"/>
      <c r="C25" s="3"/>
      <c r="D25" s="3"/>
      <c r="E25" s="78"/>
      <c r="F25" s="50"/>
      <c r="G25" s="78"/>
      <c r="H25" s="50"/>
      <c r="I25" s="78"/>
      <c r="J25" s="50"/>
      <c r="K25" s="50"/>
      <c r="L25" s="50"/>
    </row>
    <row r="26" spans="1:12" ht="15">
      <c r="A26" s="3"/>
      <c r="B26" s="3"/>
      <c r="C26" s="3"/>
      <c r="D26" s="3"/>
      <c r="E26" s="50"/>
      <c r="F26" s="50"/>
      <c r="G26" s="50"/>
      <c r="H26" s="50"/>
      <c r="I26" s="50"/>
      <c r="J26" s="50"/>
      <c r="K26" s="50"/>
      <c r="L26" s="50"/>
    </row>
    <row r="27" spans="1:12" ht="12.75" customHeight="1">
      <c r="A27" s="59"/>
      <c r="B27" s="59"/>
      <c r="C27" s="64"/>
      <c r="D27" s="61"/>
      <c r="E27" s="62">
        <f>E$3</f>
        <v>2011</v>
      </c>
      <c r="F27" s="62">
        <f aca="true" t="shared" si="6" ref="F27:L27">F$3</f>
        <v>2010</v>
      </c>
      <c r="G27" s="62">
        <f t="shared" si="6"/>
        <v>2011</v>
      </c>
      <c r="H27" s="62">
        <f t="shared" si="6"/>
        <v>2010</v>
      </c>
      <c r="I27" s="62">
        <f t="shared" si="6"/>
        <v>2010</v>
      </c>
      <c r="J27" s="62">
        <f t="shared" si="6"/>
        <v>2009</v>
      </c>
      <c r="K27" s="62">
        <f t="shared" si="6"/>
        <v>2008</v>
      </c>
      <c r="L27" s="62">
        <f t="shared" si="6"/>
        <v>2007</v>
      </c>
    </row>
    <row r="28" spans="1:12" ht="12.75" customHeight="1">
      <c r="A28" s="63"/>
      <c r="B28" s="63"/>
      <c r="C28" s="64"/>
      <c r="D28" s="61"/>
      <c r="E28" s="82" t="str">
        <f>E$4</f>
        <v>Q3</v>
      </c>
      <c r="F28" s="82" t="str">
        <f>F$4</f>
        <v>Q3</v>
      </c>
      <c r="G28" s="82" t="str">
        <f>IF(G$4="","",G$4)</f>
        <v>Q1-3</v>
      </c>
      <c r="H28" s="82" t="str">
        <f>H$4</f>
        <v>Q1-3</v>
      </c>
      <c r="I28" s="82"/>
      <c r="J28" s="82"/>
      <c r="K28" s="82"/>
      <c r="L28" s="82"/>
    </row>
    <row r="29" spans="1:12" s="20" customFormat="1" ht="15" customHeight="1">
      <c r="A29" s="60" t="s">
        <v>83</v>
      </c>
      <c r="B29" s="69"/>
      <c r="C29" s="64"/>
      <c r="D29" s="64"/>
      <c r="E29" s="83">
        <f>IF(E$5=0,"",E$5)</f>
      </c>
      <c r="F29" s="83"/>
      <c r="G29" s="83">
        <f>IF(G$5=0,"",G$5)</f>
      </c>
      <c r="H29" s="83"/>
      <c r="I29" s="83"/>
      <c r="J29" s="83">
        <f>IF(J$5=0,"",J$5)</f>
      </c>
      <c r="K29" s="83"/>
      <c r="L29" s="83"/>
    </row>
    <row r="30" spans="5:12" ht="1.5" customHeight="1">
      <c r="E30" s="41"/>
      <c r="F30" s="41"/>
      <c r="G30" s="41"/>
      <c r="H30" s="41"/>
      <c r="I30" s="41"/>
      <c r="J30" s="41"/>
      <c r="K30" s="41"/>
      <c r="L30" s="41"/>
    </row>
    <row r="31" spans="1:12" ht="15" customHeight="1">
      <c r="A31" s="31" t="s">
        <v>17</v>
      </c>
      <c r="B31" s="10"/>
      <c r="C31" s="10"/>
      <c r="D31" s="10"/>
      <c r="E31" s="78"/>
      <c r="F31" s="50"/>
      <c r="G31" s="78">
        <v>1388.337</v>
      </c>
      <c r="H31" s="50">
        <v>1388.337</v>
      </c>
      <c r="I31" s="78">
        <v>1388.337</v>
      </c>
      <c r="J31" s="50">
        <v>1388.346</v>
      </c>
      <c r="K31" s="50">
        <v>1388.337</v>
      </c>
      <c r="L31" s="50">
        <v>1395</v>
      </c>
    </row>
    <row r="32" spans="1:12" ht="15" customHeight="1">
      <c r="A32" s="31" t="s">
        <v>18</v>
      </c>
      <c r="B32" s="9"/>
      <c r="C32" s="9"/>
      <c r="D32" s="9"/>
      <c r="E32" s="78"/>
      <c r="F32" s="50"/>
      <c r="G32" s="78">
        <v>19.441</v>
      </c>
      <c r="H32" s="50">
        <v>18.953000000000003</v>
      </c>
      <c r="I32" s="78">
        <v>18.477</v>
      </c>
      <c r="J32" s="50">
        <v>24.169</v>
      </c>
      <c r="K32" s="50">
        <v>32.787000000000006</v>
      </c>
      <c r="L32" s="50">
        <v>29</v>
      </c>
    </row>
    <row r="33" spans="1:12" ht="15" customHeight="1">
      <c r="A33" s="31" t="s">
        <v>86</v>
      </c>
      <c r="B33" s="9"/>
      <c r="C33" s="9"/>
      <c r="D33" s="9"/>
      <c r="E33" s="78"/>
      <c r="F33" s="50"/>
      <c r="G33" s="78">
        <v>114.89100000000006</v>
      </c>
      <c r="H33" s="50">
        <v>136.825</v>
      </c>
      <c r="I33" s="78">
        <v>133.327</v>
      </c>
      <c r="J33" s="50">
        <v>147.71500000000006</v>
      </c>
      <c r="K33" s="50">
        <v>184.71500000000003</v>
      </c>
      <c r="L33" s="50">
        <v>159</v>
      </c>
    </row>
    <row r="34" spans="1:12" ht="15" customHeight="1">
      <c r="A34" s="31" t="s">
        <v>19</v>
      </c>
      <c r="B34" s="9"/>
      <c r="C34" s="9"/>
      <c r="D34" s="9"/>
      <c r="E34" s="78"/>
      <c r="F34" s="50"/>
      <c r="G34" s="78">
        <v>0.9900000000000001</v>
      </c>
      <c r="H34" s="50">
        <v>0.091</v>
      </c>
      <c r="I34" s="78">
        <v>0.9700000000000001</v>
      </c>
      <c r="J34" s="50">
        <v>0.095</v>
      </c>
      <c r="K34" s="50">
        <v>0.219</v>
      </c>
      <c r="L34" s="50"/>
    </row>
    <row r="35" spans="1:12" ht="15" customHeight="1">
      <c r="A35" s="32" t="s">
        <v>20</v>
      </c>
      <c r="B35" s="25"/>
      <c r="C35" s="25"/>
      <c r="D35" s="25"/>
      <c r="E35" s="77"/>
      <c r="F35" s="52"/>
      <c r="G35" s="77">
        <v>11.208000000000002</v>
      </c>
      <c r="H35" s="52">
        <v>28.122999999999998</v>
      </c>
      <c r="I35" s="77">
        <v>13.812999999999999</v>
      </c>
      <c r="J35" s="52">
        <v>31.649</v>
      </c>
      <c r="K35" s="52">
        <v>21.321</v>
      </c>
      <c r="L35" s="52">
        <v>24</v>
      </c>
    </row>
    <row r="36" spans="1:12" ht="15" customHeight="1">
      <c r="A36" s="33" t="s">
        <v>21</v>
      </c>
      <c r="B36" s="13"/>
      <c r="C36" s="13"/>
      <c r="D36" s="13"/>
      <c r="E36" s="106">
        <v>0</v>
      </c>
      <c r="F36" s="107">
        <v>0</v>
      </c>
      <c r="G36" s="79">
        <f aca="true" t="shared" si="7" ref="G36:L36">SUM(G31:G35)</f>
        <v>1534.8670000000002</v>
      </c>
      <c r="H36" s="114">
        <f t="shared" si="7"/>
        <v>1572.329</v>
      </c>
      <c r="I36" s="79">
        <f t="shared" si="7"/>
        <v>1554.9240000000002</v>
      </c>
      <c r="J36" s="55">
        <f t="shared" si="7"/>
        <v>1591.9740000000002</v>
      </c>
      <c r="K36" s="55">
        <f t="shared" si="7"/>
        <v>1627.379</v>
      </c>
      <c r="L36" s="55">
        <f t="shared" si="7"/>
        <v>1607</v>
      </c>
    </row>
    <row r="37" spans="1:12" ht="15" customHeight="1">
      <c r="A37" s="31" t="s">
        <v>22</v>
      </c>
      <c r="B37" s="3"/>
      <c r="C37" s="3"/>
      <c r="D37" s="3"/>
      <c r="E37" s="78"/>
      <c r="F37" s="50"/>
      <c r="G37" s="78">
        <v>49.176</v>
      </c>
      <c r="H37" s="134">
        <v>60.383</v>
      </c>
      <c r="I37" s="78">
        <v>59.17700000000001</v>
      </c>
      <c r="J37" s="50">
        <v>56.885000000000005</v>
      </c>
      <c r="K37" s="50">
        <v>87.96300000000001</v>
      </c>
      <c r="L37" s="50">
        <v>82</v>
      </c>
    </row>
    <row r="38" spans="1:12" ht="15" customHeight="1">
      <c r="A38" s="31" t="s">
        <v>23</v>
      </c>
      <c r="B38" s="3"/>
      <c r="C38" s="3"/>
      <c r="D38" s="3"/>
      <c r="E38" s="78"/>
      <c r="F38" s="50"/>
      <c r="G38" s="78"/>
      <c r="H38" s="134"/>
      <c r="I38" s="78"/>
      <c r="J38" s="50"/>
      <c r="K38" s="50">
        <v>0.915</v>
      </c>
      <c r="L38" s="50">
        <v>8</v>
      </c>
    </row>
    <row r="39" spans="1:12" ht="15" customHeight="1">
      <c r="A39" s="31" t="s">
        <v>24</v>
      </c>
      <c r="B39" s="3"/>
      <c r="C39" s="3"/>
      <c r="D39" s="3"/>
      <c r="E39" s="78"/>
      <c r="F39" s="50"/>
      <c r="G39" s="78">
        <v>169.731</v>
      </c>
      <c r="H39" s="134">
        <v>172.894</v>
      </c>
      <c r="I39" s="78">
        <v>166.632</v>
      </c>
      <c r="J39" s="50">
        <v>170.912</v>
      </c>
      <c r="K39" s="50">
        <v>201.61200000000002</v>
      </c>
      <c r="L39" s="50">
        <v>178</v>
      </c>
    </row>
    <row r="40" spans="1:12" ht="15" customHeight="1">
      <c r="A40" s="31" t="s">
        <v>25</v>
      </c>
      <c r="B40" s="3"/>
      <c r="C40" s="3"/>
      <c r="D40" s="3"/>
      <c r="E40" s="78"/>
      <c r="F40" s="50"/>
      <c r="G40" s="78">
        <v>82.061</v>
      </c>
      <c r="H40" s="134">
        <v>39.533</v>
      </c>
      <c r="I40" s="78">
        <v>46.659</v>
      </c>
      <c r="J40" s="50">
        <v>33.419000000000004</v>
      </c>
      <c r="K40" s="50">
        <v>63.42100000000001</v>
      </c>
      <c r="L40" s="50">
        <v>113</v>
      </c>
    </row>
    <row r="41" spans="1:12" ht="15" customHeight="1">
      <c r="A41" s="32" t="s">
        <v>26</v>
      </c>
      <c r="B41" s="25"/>
      <c r="C41" s="25"/>
      <c r="D41" s="25"/>
      <c r="E41" s="77"/>
      <c r="F41" s="52"/>
      <c r="G41" s="77"/>
      <c r="H41" s="135"/>
      <c r="I41" s="77"/>
      <c r="J41" s="52"/>
      <c r="K41" s="52"/>
      <c r="L41" s="52"/>
    </row>
    <row r="42" spans="1:12" ht="15" customHeight="1">
      <c r="A42" s="34" t="s">
        <v>27</v>
      </c>
      <c r="B42" s="22"/>
      <c r="C42" s="22"/>
      <c r="D42" s="22"/>
      <c r="E42" s="108">
        <v>0</v>
      </c>
      <c r="F42" s="109">
        <v>0</v>
      </c>
      <c r="G42" s="85">
        <f aca="true" t="shared" si="8" ref="G42:L42">SUM(G37:G41)</f>
        <v>300.96799999999996</v>
      </c>
      <c r="H42" s="129">
        <f t="shared" si="8"/>
        <v>272.81</v>
      </c>
      <c r="I42" s="85">
        <f t="shared" si="8"/>
        <v>272.468</v>
      </c>
      <c r="J42" s="86">
        <f t="shared" si="8"/>
        <v>261.216</v>
      </c>
      <c r="K42" s="86">
        <f t="shared" si="8"/>
        <v>353.911</v>
      </c>
      <c r="L42" s="86">
        <f t="shared" si="8"/>
        <v>381</v>
      </c>
    </row>
    <row r="43" spans="1:12" ht="15" customHeight="1">
      <c r="A43" s="33" t="s">
        <v>59</v>
      </c>
      <c r="B43" s="12"/>
      <c r="C43" s="12"/>
      <c r="D43" s="12"/>
      <c r="E43" s="106">
        <v>0</v>
      </c>
      <c r="F43" s="107">
        <v>0</v>
      </c>
      <c r="G43" s="79">
        <f aca="true" t="shared" si="9" ref="G43:L43">G36+G42</f>
        <v>1835.835</v>
      </c>
      <c r="H43" s="114">
        <f t="shared" si="9"/>
        <v>1845.139</v>
      </c>
      <c r="I43" s="79">
        <f t="shared" si="9"/>
        <v>1827.3920000000003</v>
      </c>
      <c r="J43" s="55">
        <f t="shared" si="9"/>
        <v>1853.19</v>
      </c>
      <c r="K43" s="55">
        <f t="shared" si="9"/>
        <v>1981.29</v>
      </c>
      <c r="L43" s="55">
        <f t="shared" si="9"/>
        <v>1988</v>
      </c>
    </row>
    <row r="44" spans="1:12" ht="15" customHeight="1">
      <c r="A44" s="31" t="s">
        <v>87</v>
      </c>
      <c r="B44" s="3"/>
      <c r="C44" s="3"/>
      <c r="D44" s="3" t="s">
        <v>62</v>
      </c>
      <c r="E44" s="78"/>
      <c r="F44" s="50"/>
      <c r="G44" s="78">
        <v>1099.325</v>
      </c>
      <c r="H44" s="134">
        <v>977.4229999999999</v>
      </c>
      <c r="I44" s="78">
        <v>1005.594</v>
      </c>
      <c r="J44" s="50">
        <v>898.996</v>
      </c>
      <c r="K44" s="50">
        <v>809.2679999999999</v>
      </c>
      <c r="L44" s="50">
        <v>742</v>
      </c>
    </row>
    <row r="45" spans="1:12" ht="15" customHeight="1">
      <c r="A45" s="31" t="s">
        <v>93</v>
      </c>
      <c r="B45" s="3"/>
      <c r="C45" s="3"/>
      <c r="D45" s="3"/>
      <c r="E45" s="78"/>
      <c r="F45" s="50"/>
      <c r="G45" s="78"/>
      <c r="H45" s="134"/>
      <c r="I45" s="78"/>
      <c r="J45" s="50"/>
      <c r="K45" s="50"/>
      <c r="L45" s="50"/>
    </row>
    <row r="46" spans="1:12" ht="15" customHeight="1">
      <c r="A46" s="31" t="s">
        <v>80</v>
      </c>
      <c r="B46" s="3"/>
      <c r="C46" s="3"/>
      <c r="D46" s="3"/>
      <c r="E46" s="78"/>
      <c r="F46" s="50"/>
      <c r="G46" s="78">
        <v>9.025</v>
      </c>
      <c r="H46" s="134">
        <v>3.708</v>
      </c>
      <c r="I46" s="78">
        <v>10.632</v>
      </c>
      <c r="J46" s="50">
        <v>6.368</v>
      </c>
      <c r="K46" s="50">
        <v>3.031</v>
      </c>
      <c r="L46" s="50">
        <v>5</v>
      </c>
    </row>
    <row r="47" spans="1:12" ht="15" customHeight="1">
      <c r="A47" s="31" t="s">
        <v>29</v>
      </c>
      <c r="B47" s="3"/>
      <c r="C47" s="3"/>
      <c r="D47" s="3"/>
      <c r="E47" s="78"/>
      <c r="F47" s="50"/>
      <c r="G47" s="78">
        <v>6.65</v>
      </c>
      <c r="H47" s="134">
        <v>7.471</v>
      </c>
      <c r="I47" s="78">
        <v>8.449000000000002</v>
      </c>
      <c r="J47" s="50">
        <v>7.119</v>
      </c>
      <c r="K47" s="50">
        <v>16.653000000000002</v>
      </c>
      <c r="L47" s="50">
        <v>11</v>
      </c>
    </row>
    <row r="48" spans="1:12" ht="15" customHeight="1">
      <c r="A48" s="31" t="s">
        <v>30</v>
      </c>
      <c r="B48" s="3"/>
      <c r="C48" s="3"/>
      <c r="D48" s="3"/>
      <c r="E48" s="78"/>
      <c r="F48" s="50"/>
      <c r="G48" s="78">
        <v>576.6750000000001</v>
      </c>
      <c r="H48" s="134">
        <v>738.287</v>
      </c>
      <c r="I48" s="78">
        <v>664.3820000000001</v>
      </c>
      <c r="J48" s="50">
        <v>808.225</v>
      </c>
      <c r="K48" s="50">
        <v>961.696</v>
      </c>
      <c r="L48" s="50">
        <v>1039</v>
      </c>
    </row>
    <row r="49" spans="1:12" ht="15" customHeight="1">
      <c r="A49" s="31" t="s">
        <v>31</v>
      </c>
      <c r="B49" s="3"/>
      <c r="C49" s="3"/>
      <c r="D49" s="3"/>
      <c r="E49" s="78"/>
      <c r="F49" s="50"/>
      <c r="G49" s="78">
        <v>144.16</v>
      </c>
      <c r="H49" s="134">
        <v>118.25</v>
      </c>
      <c r="I49" s="78">
        <v>138.335</v>
      </c>
      <c r="J49" s="50">
        <v>132.482</v>
      </c>
      <c r="K49" s="50">
        <v>190.642</v>
      </c>
      <c r="L49" s="50">
        <v>191</v>
      </c>
    </row>
    <row r="50" spans="1:12" ht="15" customHeight="1">
      <c r="A50" s="31" t="s">
        <v>32</v>
      </c>
      <c r="B50" s="3"/>
      <c r="C50" s="3"/>
      <c r="D50" s="3"/>
      <c r="E50" s="78"/>
      <c r="F50" s="50"/>
      <c r="G50" s="78"/>
      <c r="H50" s="134"/>
      <c r="I50" s="78"/>
      <c r="J50" s="50"/>
      <c r="K50" s="50"/>
      <c r="L50" s="50"/>
    </row>
    <row r="51" spans="1:12" ht="15" customHeight="1">
      <c r="A51" s="32" t="s">
        <v>88</v>
      </c>
      <c r="B51" s="25"/>
      <c r="C51" s="25"/>
      <c r="D51" s="25"/>
      <c r="E51" s="77"/>
      <c r="F51" s="52"/>
      <c r="G51" s="77"/>
      <c r="H51" s="135"/>
      <c r="I51" s="77"/>
      <c r="J51" s="52"/>
      <c r="K51" s="52"/>
      <c r="L51" s="52"/>
    </row>
    <row r="52" spans="1:12" ht="15" customHeight="1">
      <c r="A52" s="33" t="s">
        <v>79</v>
      </c>
      <c r="B52" s="12"/>
      <c r="C52" s="12"/>
      <c r="D52" s="12"/>
      <c r="E52" s="106">
        <v>0</v>
      </c>
      <c r="F52" s="107">
        <v>0</v>
      </c>
      <c r="G52" s="79">
        <f aca="true" t="shared" si="10" ref="G52:L52">SUM(G44:G51)</f>
        <v>1835.8350000000003</v>
      </c>
      <c r="H52" s="114">
        <f t="shared" si="10"/>
        <v>1845.139</v>
      </c>
      <c r="I52" s="79">
        <f t="shared" si="10"/>
        <v>1827.392</v>
      </c>
      <c r="J52" s="55">
        <f t="shared" si="10"/>
        <v>1853.19</v>
      </c>
      <c r="K52" s="55">
        <f t="shared" si="10"/>
        <v>1981.29</v>
      </c>
      <c r="L52" s="55">
        <f t="shared" si="10"/>
        <v>1988</v>
      </c>
    </row>
    <row r="53" spans="1:12" ht="15" customHeight="1">
      <c r="A53" s="12"/>
      <c r="B53" s="12"/>
      <c r="C53" s="12"/>
      <c r="D53" s="12"/>
      <c r="E53" s="50"/>
      <c r="F53" s="50"/>
      <c r="G53" s="50"/>
      <c r="H53" s="50"/>
      <c r="I53" s="50"/>
      <c r="J53" s="50"/>
      <c r="K53" s="50"/>
      <c r="L53" s="50"/>
    </row>
    <row r="54" spans="1:12" ht="12.75" customHeight="1">
      <c r="A54" s="70"/>
      <c r="B54" s="59"/>
      <c r="C54" s="61"/>
      <c r="D54" s="61"/>
      <c r="E54" s="62">
        <f>E$3</f>
        <v>2011</v>
      </c>
      <c r="F54" s="62">
        <f aca="true" t="shared" si="11" ref="F54:L54">F$3</f>
        <v>2010</v>
      </c>
      <c r="G54" s="62">
        <f t="shared" si="11"/>
        <v>2011</v>
      </c>
      <c r="H54" s="62">
        <f t="shared" si="11"/>
        <v>2010</v>
      </c>
      <c r="I54" s="62">
        <f t="shared" si="11"/>
        <v>2010</v>
      </c>
      <c r="J54" s="62">
        <f t="shared" si="11"/>
        <v>2009</v>
      </c>
      <c r="K54" s="62">
        <f t="shared" si="11"/>
        <v>2008</v>
      </c>
      <c r="L54" s="62">
        <f t="shared" si="11"/>
        <v>2007</v>
      </c>
    </row>
    <row r="55" spans="1:12" ht="12.75" customHeight="1">
      <c r="A55" s="63"/>
      <c r="B55" s="63"/>
      <c r="C55" s="61"/>
      <c r="D55" s="61"/>
      <c r="E55" s="82" t="str">
        <f>E$4</f>
        <v>Q3</v>
      </c>
      <c r="F55" s="82" t="str">
        <f>F$4</f>
        <v>Q3</v>
      </c>
      <c r="G55" s="82" t="str">
        <f>IF(G$4="","",G$4)</f>
        <v>Q1-3</v>
      </c>
      <c r="H55" s="82" t="str">
        <f>H$4</f>
        <v>Q1-3</v>
      </c>
      <c r="I55" s="82"/>
      <c r="J55" s="82"/>
      <c r="K55" s="82"/>
      <c r="L55" s="82"/>
    </row>
    <row r="56" spans="1:12" s="20" customFormat="1" ht="15" customHeight="1">
      <c r="A56" s="70" t="s">
        <v>84</v>
      </c>
      <c r="B56" s="69"/>
      <c r="C56" s="64"/>
      <c r="D56" s="64"/>
      <c r="E56" s="83">
        <f>IF(E$5=0,"",E$5)</f>
      </c>
      <c r="F56" s="83"/>
      <c r="G56" s="83">
        <f>IF(G$5=0,"",G$5)</f>
      </c>
      <c r="H56" s="83"/>
      <c r="I56" s="83"/>
      <c r="J56" s="83">
        <f>IF(J$5=0,"",J$5)</f>
      </c>
      <c r="K56" s="83"/>
      <c r="L56" s="83"/>
    </row>
    <row r="57" spans="5:12" ht="1.5" customHeight="1">
      <c r="E57" s="41"/>
      <c r="F57" s="41"/>
      <c r="G57" s="41"/>
      <c r="H57" s="41"/>
      <c r="I57" s="41"/>
      <c r="J57" s="41"/>
      <c r="K57" s="41"/>
      <c r="L57" s="41"/>
    </row>
    <row r="58" spans="1:12" ht="24.75" customHeight="1">
      <c r="A58" s="164" t="s">
        <v>33</v>
      </c>
      <c r="B58" s="164"/>
      <c r="C58" s="11"/>
      <c r="D58" s="11"/>
      <c r="E58" s="76">
        <v>56.79400000000001</v>
      </c>
      <c r="F58" s="53">
        <v>43.68000000000001</v>
      </c>
      <c r="G58" s="76">
        <v>150.65800000000002</v>
      </c>
      <c r="H58" s="53">
        <v>126.23500000000001</v>
      </c>
      <c r="I58" s="76">
        <v>184.89499999999998</v>
      </c>
      <c r="J58" s="53">
        <v>49.30500000000002</v>
      </c>
      <c r="K58" s="53">
        <v>93.25300000000001</v>
      </c>
      <c r="L58" s="53"/>
    </row>
    <row r="59" spans="1:12" ht="15" customHeight="1">
      <c r="A59" s="165" t="s">
        <v>34</v>
      </c>
      <c r="B59" s="165"/>
      <c r="C59" s="26"/>
      <c r="D59" s="26"/>
      <c r="E59" s="77">
        <v>4.250999999999999</v>
      </c>
      <c r="F59" s="52">
        <v>-24.739000000000004</v>
      </c>
      <c r="G59" s="77">
        <v>-19.950000000000003</v>
      </c>
      <c r="H59" s="52">
        <v>-22.826</v>
      </c>
      <c r="I59" s="77">
        <v>4.586</v>
      </c>
      <c r="J59" s="52">
        <v>66.061</v>
      </c>
      <c r="K59" s="52">
        <v>23.524</v>
      </c>
      <c r="L59" s="52"/>
    </row>
    <row r="60" spans="1:13" ht="16.5" customHeight="1">
      <c r="A60" s="168" t="s">
        <v>35</v>
      </c>
      <c r="B60" s="168"/>
      <c r="C60" s="28"/>
      <c r="D60" s="28"/>
      <c r="E60" s="79">
        <f aca="true" t="shared" si="12" ref="E60:K60">SUM(E58:E59)</f>
        <v>61.04500000000001</v>
      </c>
      <c r="F60" s="55">
        <f t="shared" si="12"/>
        <v>18.941000000000003</v>
      </c>
      <c r="G60" s="79">
        <f t="shared" si="12"/>
        <v>130.70800000000003</v>
      </c>
      <c r="H60" s="55">
        <f t="shared" si="12"/>
        <v>103.40900000000002</v>
      </c>
      <c r="I60" s="79">
        <f t="shared" si="12"/>
        <v>189.481</v>
      </c>
      <c r="J60" s="55">
        <f t="shared" si="12"/>
        <v>115.36600000000003</v>
      </c>
      <c r="K60" s="55">
        <f t="shared" si="12"/>
        <v>116.77700000000002</v>
      </c>
      <c r="L60" s="55" t="s">
        <v>78</v>
      </c>
      <c r="M60" s="152"/>
    </row>
    <row r="61" spans="1:12" ht="15" customHeight="1">
      <c r="A61" s="164" t="s">
        <v>89</v>
      </c>
      <c r="B61" s="164"/>
      <c r="C61" s="3"/>
      <c r="D61" s="3"/>
      <c r="E61" s="78">
        <v>-7.162</v>
      </c>
      <c r="F61" s="50">
        <v>-6.177</v>
      </c>
      <c r="G61" s="78">
        <v>-16.607</v>
      </c>
      <c r="H61" s="50">
        <v>-12.567</v>
      </c>
      <c r="I61" s="78">
        <v>-19.281</v>
      </c>
      <c r="J61" s="50">
        <v>-30.802</v>
      </c>
      <c r="K61" s="50">
        <v>-59.581</v>
      </c>
      <c r="L61" s="50"/>
    </row>
    <row r="62" spans="1:12" ht="15" customHeight="1">
      <c r="A62" s="165" t="s">
        <v>90</v>
      </c>
      <c r="B62" s="165"/>
      <c r="C62" s="25"/>
      <c r="D62" s="25"/>
      <c r="E62" s="77"/>
      <c r="F62" s="52"/>
      <c r="G62" s="77">
        <v>6.5120000000000005</v>
      </c>
      <c r="H62" s="52"/>
      <c r="I62" s="77"/>
      <c r="J62" s="52">
        <v>3.987</v>
      </c>
      <c r="K62" s="52">
        <v>0.9049999999999999</v>
      </c>
      <c r="L62" s="52"/>
    </row>
    <row r="63" spans="1:13" s="45" customFormat="1" ht="16.5" customHeight="1">
      <c r="A63" s="149" t="s">
        <v>91</v>
      </c>
      <c r="B63" s="149"/>
      <c r="C63" s="29"/>
      <c r="D63" s="29"/>
      <c r="E63" s="79">
        <f aca="true" t="shared" si="13" ref="E63:K63">SUM(E60:E62)</f>
        <v>53.88300000000001</v>
      </c>
      <c r="F63" s="55">
        <f t="shared" si="13"/>
        <v>12.764000000000003</v>
      </c>
      <c r="G63" s="79">
        <f t="shared" si="13"/>
        <v>120.61300000000003</v>
      </c>
      <c r="H63" s="55">
        <f t="shared" si="13"/>
        <v>90.84200000000001</v>
      </c>
      <c r="I63" s="79">
        <f t="shared" si="13"/>
        <v>170.2</v>
      </c>
      <c r="J63" s="151">
        <f t="shared" si="13"/>
        <v>88.55100000000002</v>
      </c>
      <c r="K63" s="151">
        <f t="shared" si="13"/>
        <v>58.10100000000001</v>
      </c>
      <c r="L63" s="151" t="s">
        <v>78</v>
      </c>
      <c r="M63" s="55"/>
    </row>
    <row r="64" spans="1:12" ht="15" customHeight="1">
      <c r="A64" s="165" t="s">
        <v>36</v>
      </c>
      <c r="B64" s="165"/>
      <c r="C64" s="30"/>
      <c r="D64" s="30"/>
      <c r="E64" s="77"/>
      <c r="F64" s="52"/>
      <c r="G64" s="77"/>
      <c r="H64" s="52"/>
      <c r="I64" s="77"/>
      <c r="J64" s="52"/>
      <c r="K64" s="52"/>
      <c r="L64" s="52"/>
    </row>
    <row r="65" spans="1:13" ht="16.5" customHeight="1">
      <c r="A65" s="168" t="s">
        <v>37</v>
      </c>
      <c r="B65" s="168"/>
      <c r="C65" s="12"/>
      <c r="D65" s="12"/>
      <c r="E65" s="79">
        <f aca="true" t="shared" si="14" ref="E65:K65">SUM(E63:E64)</f>
        <v>53.88300000000001</v>
      </c>
      <c r="F65" s="55">
        <f t="shared" si="14"/>
        <v>12.764000000000003</v>
      </c>
      <c r="G65" s="79">
        <f t="shared" si="14"/>
        <v>120.61300000000003</v>
      </c>
      <c r="H65" s="55">
        <f t="shared" si="14"/>
        <v>90.84200000000001</v>
      </c>
      <c r="I65" s="79">
        <f t="shared" si="14"/>
        <v>170.2</v>
      </c>
      <c r="J65" s="55">
        <f t="shared" si="14"/>
        <v>88.55100000000002</v>
      </c>
      <c r="K65" s="55">
        <f t="shared" si="14"/>
        <v>58.10100000000001</v>
      </c>
      <c r="L65" s="55" t="s">
        <v>78</v>
      </c>
      <c r="M65" s="152"/>
    </row>
    <row r="66" spans="1:12" ht="15" customHeight="1">
      <c r="A66" s="164" t="s">
        <v>38</v>
      </c>
      <c r="B66" s="164"/>
      <c r="C66" s="3"/>
      <c r="D66" s="3"/>
      <c r="E66" s="78"/>
      <c r="F66" s="50">
        <v>-0.08399999999998897</v>
      </c>
      <c r="G66" s="78">
        <v>-84.132</v>
      </c>
      <c r="H66" s="50">
        <v>-85.36</v>
      </c>
      <c r="I66" s="78">
        <v>-158.786</v>
      </c>
      <c r="J66" s="50">
        <v>-119.92800000000001</v>
      </c>
      <c r="K66" s="50">
        <v>-111.09400000000001</v>
      </c>
      <c r="L66" s="50"/>
    </row>
    <row r="67" spans="1:12" ht="15" customHeight="1">
      <c r="A67" s="164" t="s">
        <v>39</v>
      </c>
      <c r="B67" s="164"/>
      <c r="C67" s="3"/>
      <c r="D67" s="3"/>
      <c r="E67" s="78"/>
      <c r="F67" s="50"/>
      <c r="G67" s="78"/>
      <c r="H67" s="50"/>
      <c r="I67" s="78"/>
      <c r="J67" s="50"/>
      <c r="K67" s="50"/>
      <c r="L67" s="50"/>
    </row>
    <row r="68" spans="1:12" ht="15" customHeight="1">
      <c r="A68" s="164" t="s">
        <v>40</v>
      </c>
      <c r="B68" s="164"/>
      <c r="C68" s="3"/>
      <c r="D68" s="3"/>
      <c r="E68" s="78"/>
      <c r="F68" s="50"/>
      <c r="G68" s="78"/>
      <c r="H68" s="50"/>
      <c r="I68" s="78"/>
      <c r="J68" s="50"/>
      <c r="K68" s="50"/>
      <c r="L68" s="50"/>
    </row>
    <row r="69" spans="1:12" ht="15" customHeight="1">
      <c r="A69" s="165" t="s">
        <v>41</v>
      </c>
      <c r="B69" s="165"/>
      <c r="C69" s="25"/>
      <c r="D69" s="25"/>
      <c r="E69" s="77"/>
      <c r="F69" s="52"/>
      <c r="G69" s="77"/>
      <c r="H69" s="52"/>
      <c r="I69" s="77"/>
      <c r="J69" s="52"/>
      <c r="K69" s="52"/>
      <c r="L69" s="52"/>
    </row>
    <row r="70" spans="1:13" ht="16.5" customHeight="1">
      <c r="A70" s="36" t="s">
        <v>42</v>
      </c>
      <c r="B70" s="36"/>
      <c r="C70" s="23"/>
      <c r="D70" s="23"/>
      <c r="E70" s="80">
        <f aca="true" t="shared" si="15" ref="E70:K70">SUM(E66:E69)</f>
        <v>0</v>
      </c>
      <c r="F70" s="54">
        <f t="shared" si="15"/>
        <v>-0.08399999999998897</v>
      </c>
      <c r="G70" s="80">
        <f t="shared" si="15"/>
        <v>-84.132</v>
      </c>
      <c r="H70" s="54">
        <f t="shared" si="15"/>
        <v>-85.36</v>
      </c>
      <c r="I70" s="80">
        <f t="shared" si="15"/>
        <v>-158.786</v>
      </c>
      <c r="J70" s="54">
        <f t="shared" si="15"/>
        <v>-119.92800000000001</v>
      </c>
      <c r="K70" s="54">
        <f t="shared" si="15"/>
        <v>-111.09400000000001</v>
      </c>
      <c r="L70" s="54" t="s">
        <v>58</v>
      </c>
      <c r="M70" s="152"/>
    </row>
    <row r="71" spans="1:13" ht="16.5" customHeight="1">
      <c r="A71" s="168" t="s">
        <v>43</v>
      </c>
      <c r="B71" s="168"/>
      <c r="C71" s="12"/>
      <c r="D71" s="12"/>
      <c r="E71" s="79">
        <f aca="true" t="shared" si="16" ref="E71:K71">SUM(E70+E65)</f>
        <v>53.88300000000001</v>
      </c>
      <c r="F71" s="55">
        <f t="shared" si="16"/>
        <v>12.680000000000014</v>
      </c>
      <c r="G71" s="79">
        <f t="shared" si="16"/>
        <v>36.48100000000002</v>
      </c>
      <c r="H71" s="55">
        <f t="shared" si="16"/>
        <v>5.4820000000000135</v>
      </c>
      <c r="I71" s="79">
        <f t="shared" si="16"/>
        <v>11.413999999999987</v>
      </c>
      <c r="J71" s="55">
        <f t="shared" si="16"/>
        <v>-31.376999999999995</v>
      </c>
      <c r="K71" s="55">
        <f t="shared" si="16"/>
        <v>-52.992999999999995</v>
      </c>
      <c r="L71" s="55" t="s">
        <v>58</v>
      </c>
      <c r="M71" s="152"/>
    </row>
    <row r="72" spans="1:12" ht="15" customHeight="1">
      <c r="A72" s="12"/>
      <c r="B72" s="12"/>
      <c r="C72" s="12"/>
      <c r="D72" s="12"/>
      <c r="E72" s="50"/>
      <c r="F72" s="50"/>
      <c r="G72" s="50"/>
      <c r="H72" s="50"/>
      <c r="I72" s="50"/>
      <c r="J72" s="50"/>
      <c r="K72" s="50"/>
      <c r="L72" s="50"/>
    </row>
    <row r="73" spans="1:12" ht="12.75" customHeight="1">
      <c r="A73" s="70"/>
      <c r="B73" s="59"/>
      <c r="C73" s="61"/>
      <c r="D73" s="61"/>
      <c r="E73" s="62">
        <f>E$3</f>
        <v>2011</v>
      </c>
      <c r="F73" s="62">
        <f aca="true" t="shared" si="17" ref="F73:L73">F$3</f>
        <v>2010</v>
      </c>
      <c r="G73" s="62">
        <f t="shared" si="17"/>
        <v>2011</v>
      </c>
      <c r="H73" s="62">
        <f t="shared" si="17"/>
        <v>2010</v>
      </c>
      <c r="I73" s="62">
        <f t="shared" si="17"/>
        <v>2010</v>
      </c>
      <c r="J73" s="62">
        <f t="shared" si="17"/>
        <v>2009</v>
      </c>
      <c r="K73" s="62">
        <f t="shared" si="17"/>
        <v>2008</v>
      </c>
      <c r="L73" s="62">
        <f t="shared" si="17"/>
        <v>2007</v>
      </c>
    </row>
    <row r="74" spans="1:12" ht="12.75" customHeight="1">
      <c r="A74" s="63"/>
      <c r="B74" s="63"/>
      <c r="C74" s="61"/>
      <c r="D74" s="61"/>
      <c r="E74" s="62" t="str">
        <f>E$4</f>
        <v>Q3</v>
      </c>
      <c r="F74" s="62" t="str">
        <f>F$4</f>
        <v>Q3</v>
      </c>
      <c r="G74" s="62" t="str">
        <f>IF(G$4="","",G$4)</f>
        <v>Q1-3</v>
      </c>
      <c r="H74" s="62" t="str">
        <f>H$4</f>
        <v>Q1-3</v>
      </c>
      <c r="I74" s="62"/>
      <c r="J74" s="62"/>
      <c r="K74" s="62"/>
      <c r="L74" s="62"/>
    </row>
    <row r="75" spans="1:12" s="20" customFormat="1" ht="15" customHeight="1">
      <c r="A75" s="70" t="s">
        <v>56</v>
      </c>
      <c r="B75" s="69"/>
      <c r="C75" s="64"/>
      <c r="D75" s="64"/>
      <c r="E75" s="66"/>
      <c r="F75" s="66"/>
      <c r="G75" s="66"/>
      <c r="H75" s="66"/>
      <c r="I75" s="66"/>
      <c r="J75" s="66"/>
      <c r="K75" s="66"/>
      <c r="L75" s="66"/>
    </row>
    <row r="76" ht="1.5" customHeight="1"/>
    <row r="77" spans="1:12" ht="15" customHeight="1">
      <c r="A77" s="164" t="s">
        <v>44</v>
      </c>
      <c r="B77" s="164"/>
      <c r="C77" s="9"/>
      <c r="D77" s="9"/>
      <c r="E77" s="71">
        <f>IF(E7=0,"-",IF(E14=0,"-",(E14/E7))*100)</f>
        <v>21.637973438268585</v>
      </c>
      <c r="F77" s="57">
        <f>IF(F14=0,"-",IF(F7=0,"-",F14/F7))*100</f>
        <v>18.58947457762982</v>
      </c>
      <c r="G77" s="110">
        <f>IF(G14=0,"-",IF(G7=0,"-",G14/G7))*100</f>
        <v>19.503374297153208</v>
      </c>
      <c r="H77" s="57">
        <f>IF(H14=0,"-",IF(H7=0,"-",H14/H7))*100</f>
        <v>17.333370158879195</v>
      </c>
      <c r="I77" s="110">
        <f>IF(I14=0,"-",IF(I7=0,"-",I14/I7))*100</f>
        <v>16.368227186311785</v>
      </c>
      <c r="J77" s="57">
        <f>IF(J14=0,"-",IF(J7=0,"-",J14/J7)*100)</f>
        <v>4.625541083957634</v>
      </c>
      <c r="K77" s="57">
        <f>IF(K14=0,"-",IF(K7=0,"-",K14/K7)*100)</f>
        <v>16.04076312543158</v>
      </c>
      <c r="L77" s="57">
        <f>IF(L14=0,"-",IF(L7=0,"-",L14/L7)*100)</f>
        <v>14.74010861132661</v>
      </c>
    </row>
    <row r="78" spans="1:13" ht="15" customHeight="1">
      <c r="A78" s="164" t="s">
        <v>45</v>
      </c>
      <c r="B78" s="164"/>
      <c r="C78" s="9"/>
      <c r="D78" s="9"/>
      <c r="E78" s="71">
        <f aca="true" t="shared" si="18" ref="E78:L78">IF(E20=0,"-",IF(E7=0,"-",E20/E7)*100)</f>
        <v>16.61255943597313</v>
      </c>
      <c r="F78" s="57">
        <f t="shared" si="18"/>
        <v>17.3394568953729</v>
      </c>
      <c r="G78" s="71">
        <f>IF(G20=0,"-",IF(G7=0,"-",G20/G7)*100)</f>
        <v>14.283871049352667</v>
      </c>
      <c r="H78" s="57">
        <f>IF(H20=0,"-",IF(H7=0,"-",H20/H7)*100)</f>
        <v>16.14671297479059</v>
      </c>
      <c r="I78" s="71">
        <f t="shared" si="18"/>
        <v>14.950194074778198</v>
      </c>
      <c r="J78" s="57">
        <f t="shared" si="18"/>
        <v>6.322125568890195</v>
      </c>
      <c r="K78" s="57">
        <f>IF(K20=0,"-",IF(K7=0,"-",K20/K7)*100)</f>
        <v>6.8889216469730385</v>
      </c>
      <c r="L78" s="57">
        <f t="shared" si="18"/>
        <v>9.231962761830877</v>
      </c>
      <c r="M78" s="16"/>
    </row>
    <row r="79" spans="1:13" ht="15" customHeight="1">
      <c r="A79" s="164" t="s">
        <v>46</v>
      </c>
      <c r="B79" s="164"/>
      <c r="C79" s="10"/>
      <c r="D79" s="10"/>
      <c r="E79" s="71" t="s">
        <v>58</v>
      </c>
      <c r="F79" s="58" t="s">
        <v>58</v>
      </c>
      <c r="G79" s="71" t="s">
        <v>58</v>
      </c>
      <c r="H79" s="58" t="s">
        <v>58</v>
      </c>
      <c r="I79" s="71">
        <f>IF((I44=0),"-",(I24/((I44+J44)/2)*100))</f>
        <v>13.508944182212442</v>
      </c>
      <c r="J79" s="57">
        <f>IF((J44=0),"-",(J24/((J44+K44)/2)*100))</f>
        <v>7.142455732837558</v>
      </c>
      <c r="K79" s="57">
        <f>IF((K44=0),"-",(K24/((K44+L44)/2)*100))</f>
        <v>10.249937470508023</v>
      </c>
      <c r="L79" s="58" t="s">
        <v>78</v>
      </c>
      <c r="M79" s="16"/>
    </row>
    <row r="80" spans="1:13" ht="15" customHeight="1">
      <c r="A80" s="164" t="s">
        <v>47</v>
      </c>
      <c r="B80" s="164"/>
      <c r="C80" s="10"/>
      <c r="D80" s="10"/>
      <c r="E80" s="71" t="s">
        <v>58</v>
      </c>
      <c r="F80" s="58" t="s">
        <v>58</v>
      </c>
      <c r="G80" s="71" t="s">
        <v>58</v>
      </c>
      <c r="H80" s="58" t="s">
        <v>58</v>
      </c>
      <c r="I80" s="71">
        <f>IF((I44=0),"-",((I17+I18)/((I44+I45+I46+I48+J44+J45+J46+J48)/2)*100))</f>
        <v>11.215318380164732</v>
      </c>
      <c r="J80" s="58">
        <f>IF((J44=0),"-",((J17+J18)/((J44+J45+J46+J48+K44+K45+K46+K48)/2)*100))</f>
        <v>6.6605994292897375</v>
      </c>
      <c r="K80" s="58">
        <f>IF((K44=0),"-",((K17+K18)/((K44+K45+K46+K48+L44+L45+L46+L48)/2)*100))</f>
        <v>12.084455174796606</v>
      </c>
      <c r="L80" s="58" t="s">
        <v>78</v>
      </c>
      <c r="M80" s="16"/>
    </row>
    <row r="81" spans="1:13" ht="15" customHeight="1">
      <c r="A81" s="164" t="s">
        <v>48</v>
      </c>
      <c r="B81" s="164"/>
      <c r="C81" s="9"/>
      <c r="D81" s="9"/>
      <c r="E81" s="75" t="s">
        <v>58</v>
      </c>
      <c r="F81" s="104" t="s">
        <v>58</v>
      </c>
      <c r="G81" s="75">
        <f aca="true" t="shared" si="19" ref="G81:L81">IF(G44=0,"-",((G44+G45)/G52*100))</f>
        <v>59.88147082935013</v>
      </c>
      <c r="H81" s="115">
        <f t="shared" si="19"/>
        <v>52.972865458916644</v>
      </c>
      <c r="I81" s="75">
        <f t="shared" si="19"/>
        <v>55.02891552551395</v>
      </c>
      <c r="J81" s="104">
        <f t="shared" si="19"/>
        <v>48.51073014639621</v>
      </c>
      <c r="K81" s="104">
        <f t="shared" si="19"/>
        <v>40.84550974365186</v>
      </c>
      <c r="L81" s="104">
        <f t="shared" si="19"/>
        <v>37.32394366197183</v>
      </c>
      <c r="M81" s="16"/>
    </row>
    <row r="82" spans="1:13" ht="15" customHeight="1">
      <c r="A82" s="164" t="s">
        <v>49</v>
      </c>
      <c r="B82" s="164"/>
      <c r="C82" s="9"/>
      <c r="D82" s="9"/>
      <c r="E82" s="72" t="s">
        <v>58</v>
      </c>
      <c r="F82" s="1" t="s">
        <v>58</v>
      </c>
      <c r="G82" s="72">
        <f aca="true" t="shared" si="20" ref="G82:L82">IF((G48+G46-G40-G38-G34)=0,"-",(G48+G46-G40-G38-G34))</f>
        <v>502.649</v>
      </c>
      <c r="H82" s="116">
        <f t="shared" si="20"/>
        <v>702.371</v>
      </c>
      <c r="I82" s="72">
        <f t="shared" si="20"/>
        <v>627.385</v>
      </c>
      <c r="J82" s="1">
        <f t="shared" si="20"/>
        <v>781.0790000000001</v>
      </c>
      <c r="K82" s="1">
        <f t="shared" si="20"/>
        <v>900.1719999999999</v>
      </c>
      <c r="L82" s="1">
        <f t="shared" si="20"/>
        <v>923</v>
      </c>
      <c r="M82" s="16"/>
    </row>
    <row r="83" spans="1:12" ht="15" customHeight="1">
      <c r="A83" s="164" t="s">
        <v>50</v>
      </c>
      <c r="B83" s="164"/>
      <c r="C83" s="3"/>
      <c r="D83" s="3"/>
      <c r="E83" s="73" t="s">
        <v>58</v>
      </c>
      <c r="F83" s="2" t="s">
        <v>58</v>
      </c>
      <c r="G83" s="73">
        <f aca="true" t="shared" si="21" ref="G83:L83">IF((G44=0),"-",((G48+G46)/(G44+G45)))</f>
        <v>0.5327814795442658</v>
      </c>
      <c r="H83" s="117">
        <f t="shared" si="21"/>
        <v>0.7591339675861936</v>
      </c>
      <c r="I83" s="73">
        <f t="shared" si="21"/>
        <v>0.6712589772810895</v>
      </c>
      <c r="J83" s="2">
        <f t="shared" si="21"/>
        <v>0.9061141540118088</v>
      </c>
      <c r="K83" s="2">
        <f t="shared" si="21"/>
        <v>1.1920982912953435</v>
      </c>
      <c r="L83" s="2">
        <f t="shared" si="21"/>
        <v>1.4070080862533694</v>
      </c>
    </row>
    <row r="84" spans="1:12" ht="15" customHeight="1">
      <c r="A84" s="165" t="s">
        <v>51</v>
      </c>
      <c r="B84" s="165"/>
      <c r="C84" s="25"/>
      <c r="D84" s="25"/>
      <c r="E84" s="74" t="s">
        <v>58</v>
      </c>
      <c r="F84" s="21" t="s">
        <v>58</v>
      </c>
      <c r="G84" s="74" t="s">
        <v>58</v>
      </c>
      <c r="H84" s="21" t="s">
        <v>58</v>
      </c>
      <c r="I84" s="74">
        <v>471</v>
      </c>
      <c r="J84" s="21">
        <v>457</v>
      </c>
      <c r="K84" s="21">
        <v>633</v>
      </c>
      <c r="L84" s="21">
        <v>655</v>
      </c>
    </row>
    <row r="85" spans="1:12" ht="15" customHeight="1">
      <c r="A85" s="6" t="s">
        <v>110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" customHeight="1">
      <c r="A86" s="6" t="s">
        <v>81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" customHeight="1">
      <c r="A87" s="6" t="s">
        <v>121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</sheetData>
  <sheetProtection/>
  <mergeCells count="21">
    <mergeCell ref="A82:B82"/>
    <mergeCell ref="A79:B79"/>
    <mergeCell ref="A68:B68"/>
    <mergeCell ref="A84:B84"/>
    <mergeCell ref="A80:B80"/>
    <mergeCell ref="A65:B65"/>
    <mergeCell ref="A66:B66"/>
    <mergeCell ref="A67:B67"/>
    <mergeCell ref="A69:B69"/>
    <mergeCell ref="A77:B77"/>
    <mergeCell ref="A78:B78"/>
    <mergeCell ref="A83:B83"/>
    <mergeCell ref="A81:B81"/>
    <mergeCell ref="A71:B71"/>
    <mergeCell ref="A1:L1"/>
    <mergeCell ref="A58:B58"/>
    <mergeCell ref="A59:B59"/>
    <mergeCell ref="A60:B60"/>
    <mergeCell ref="A61:B61"/>
    <mergeCell ref="A64:B64"/>
    <mergeCell ref="A62:B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  <col min="14" max="16" width="9.140625" style="0" customWidth="1"/>
  </cols>
  <sheetData>
    <row r="1" spans="1:13" ht="18" customHeight="1">
      <c r="A1" s="167" t="s">
        <v>96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5" customHeight="1">
      <c r="A2" s="33" t="s">
        <v>65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7"/>
      <c r="M2" s="18"/>
    </row>
    <row r="3" spans="1:13" ht="12.75" customHeight="1">
      <c r="A3" s="59"/>
      <c r="B3" s="59"/>
      <c r="C3" s="64"/>
      <c r="D3" s="61"/>
      <c r="E3" s="62">
        <v>2011</v>
      </c>
      <c r="F3" s="62">
        <v>2010</v>
      </c>
      <c r="G3" s="62">
        <v>2011</v>
      </c>
      <c r="H3" s="62">
        <v>2010</v>
      </c>
      <c r="I3" s="62">
        <v>2010</v>
      </c>
      <c r="J3" s="62">
        <v>2009</v>
      </c>
      <c r="K3" s="62">
        <v>2009</v>
      </c>
      <c r="L3" s="62">
        <v>2008</v>
      </c>
      <c r="M3" s="62">
        <v>2007</v>
      </c>
    </row>
    <row r="4" spans="1:13" ht="12.75" customHeight="1">
      <c r="A4" s="63"/>
      <c r="B4" s="63"/>
      <c r="C4" s="64"/>
      <c r="D4" s="61"/>
      <c r="E4" s="62" t="s">
        <v>116</v>
      </c>
      <c r="F4" s="62" t="s">
        <v>116</v>
      </c>
      <c r="G4" s="62" t="s">
        <v>117</v>
      </c>
      <c r="H4" s="62" t="s">
        <v>117</v>
      </c>
      <c r="I4" s="62"/>
      <c r="J4" s="62"/>
      <c r="K4" s="62"/>
      <c r="L4" s="62"/>
      <c r="M4" s="62"/>
    </row>
    <row r="5" spans="1:13" s="19" customFormat="1" ht="12.75" customHeight="1">
      <c r="A5" s="60" t="s">
        <v>1</v>
      </c>
      <c r="B5" s="67"/>
      <c r="C5" s="64"/>
      <c r="D5" s="64" t="s">
        <v>57</v>
      </c>
      <c r="E5" s="66"/>
      <c r="F5" s="66" t="s">
        <v>95</v>
      </c>
      <c r="G5" s="66"/>
      <c r="H5" s="66" t="s">
        <v>95</v>
      </c>
      <c r="I5" s="66" t="s">
        <v>95</v>
      </c>
      <c r="J5" s="66" t="s">
        <v>61</v>
      </c>
      <c r="K5" s="66"/>
      <c r="L5" s="66"/>
      <c r="M5" s="66"/>
    </row>
    <row r="6" ht="1.5" customHeight="1"/>
    <row r="7" spans="1:13" ht="15" customHeight="1">
      <c r="A7" s="31" t="s">
        <v>2</v>
      </c>
      <c r="B7" s="9"/>
      <c r="C7" s="9"/>
      <c r="D7" s="9"/>
      <c r="E7" s="79">
        <v>262.591</v>
      </c>
      <c r="F7" s="55">
        <v>269.04599999999994</v>
      </c>
      <c r="G7" s="79">
        <v>833.8530000000001</v>
      </c>
      <c r="H7" s="55">
        <v>813.98</v>
      </c>
      <c r="I7" s="79">
        <v>1101.016</v>
      </c>
      <c r="J7" s="55">
        <v>1023.787</v>
      </c>
      <c r="K7" s="55">
        <v>1023.6370000000001</v>
      </c>
      <c r="L7" s="55">
        <v>1022.1980000000001</v>
      </c>
      <c r="M7" s="55">
        <v>922.8480000000001</v>
      </c>
    </row>
    <row r="8" spans="1:13" ht="15" customHeight="1">
      <c r="A8" s="31" t="s">
        <v>3</v>
      </c>
      <c r="B8" s="3"/>
      <c r="C8" s="3"/>
      <c r="D8" s="3"/>
      <c r="E8" s="78">
        <v>-206.642</v>
      </c>
      <c r="F8" s="50">
        <v>-233.20499999999998</v>
      </c>
      <c r="G8" s="78">
        <v>-670.413</v>
      </c>
      <c r="H8" s="50">
        <v>-687.2230000000001</v>
      </c>
      <c r="I8" s="78">
        <v>-926.3349999999999</v>
      </c>
      <c r="J8" s="50">
        <v>-857.9910000000001</v>
      </c>
      <c r="K8" s="50">
        <v>-858.0200000000001</v>
      </c>
      <c r="L8" s="50">
        <v>-845.336</v>
      </c>
      <c r="M8" s="50">
        <v>-707.516</v>
      </c>
    </row>
    <row r="9" spans="1:13" ht="15" customHeight="1">
      <c r="A9" s="31" t="s">
        <v>4</v>
      </c>
      <c r="B9" s="3"/>
      <c r="C9" s="3"/>
      <c r="D9" s="3"/>
      <c r="E9" s="78">
        <v>-3.1770000000000005</v>
      </c>
      <c r="F9" s="50">
        <v>-9.270999999999999</v>
      </c>
      <c r="G9" s="78">
        <v>-8.604000000000001</v>
      </c>
      <c r="H9" s="50">
        <v>-9.09</v>
      </c>
      <c r="I9" s="78">
        <v>-9.466</v>
      </c>
      <c r="J9" s="50"/>
      <c r="K9" s="50"/>
      <c r="L9" s="50">
        <v>0.35300000000000004</v>
      </c>
      <c r="M9" s="50">
        <v>0.914</v>
      </c>
    </row>
    <row r="10" spans="1:13" ht="15" customHeight="1">
      <c r="A10" s="31" t="s">
        <v>5</v>
      </c>
      <c r="B10" s="3"/>
      <c r="C10" s="3"/>
      <c r="D10" s="3"/>
      <c r="E10" s="78"/>
      <c r="F10" s="50"/>
      <c r="G10" s="78"/>
      <c r="H10" s="50"/>
      <c r="I10" s="78"/>
      <c r="J10" s="50"/>
      <c r="K10" s="50"/>
      <c r="L10" s="50"/>
      <c r="M10" s="50"/>
    </row>
    <row r="11" spans="1:13" ht="15" customHeight="1">
      <c r="A11" s="32" t="s">
        <v>6</v>
      </c>
      <c r="B11" s="25"/>
      <c r="C11" s="25"/>
      <c r="D11" s="25"/>
      <c r="E11" s="77"/>
      <c r="F11" s="52"/>
      <c r="G11" s="77"/>
      <c r="H11" s="52"/>
      <c r="I11" s="77"/>
      <c r="J11" s="52"/>
      <c r="K11" s="52"/>
      <c r="L11" s="52"/>
      <c r="M11" s="52"/>
    </row>
    <row r="12" spans="1:13" ht="15" customHeight="1">
      <c r="A12" s="13" t="s">
        <v>7</v>
      </c>
      <c r="B12" s="13"/>
      <c r="C12" s="13"/>
      <c r="D12" s="13"/>
      <c r="E12" s="79">
        <f>SUM(E7:E11)</f>
        <v>52.77200000000001</v>
      </c>
      <c r="F12" s="55">
        <f aca="true" t="shared" si="0" ref="F12:M12">SUM(F7:F11)</f>
        <v>26.56999999999995</v>
      </c>
      <c r="G12" s="79">
        <f t="shared" si="0"/>
        <v>154.83600000000004</v>
      </c>
      <c r="H12" s="55">
        <f t="shared" si="0"/>
        <v>117.66699999999994</v>
      </c>
      <c r="I12" s="79">
        <f>SUM(I7:I11)</f>
        <v>165.21500000000015</v>
      </c>
      <c r="J12" s="55">
        <f>SUM(J7:J11)</f>
        <v>165.79599999999994</v>
      </c>
      <c r="K12" s="55">
        <f t="shared" si="0"/>
        <v>165.61699999999996</v>
      </c>
      <c r="L12" s="55">
        <f t="shared" si="0"/>
        <v>177.2150000000001</v>
      </c>
      <c r="M12" s="55">
        <f t="shared" si="0"/>
        <v>216.2460000000001</v>
      </c>
    </row>
    <row r="13" spans="1:13" ht="15" customHeight="1">
      <c r="A13" s="32" t="s">
        <v>76</v>
      </c>
      <c r="B13" s="25"/>
      <c r="C13" s="25"/>
      <c r="D13" s="25"/>
      <c r="E13" s="77">
        <v>-20.06900000000001</v>
      </c>
      <c r="F13" s="52">
        <v>-18.016</v>
      </c>
      <c r="G13" s="77">
        <v>-59.158</v>
      </c>
      <c r="H13" s="52">
        <v>-54.443</v>
      </c>
      <c r="I13" s="77">
        <v>-73.60900000000001</v>
      </c>
      <c r="J13" s="52">
        <v>-74.43700000000001</v>
      </c>
      <c r="K13" s="52">
        <v>-74.25800000000001</v>
      </c>
      <c r="L13" s="52">
        <v>-70.206</v>
      </c>
      <c r="M13" s="52">
        <v>-64.694</v>
      </c>
    </row>
    <row r="14" spans="1:13" ht="15" customHeight="1">
      <c r="A14" s="13" t="s">
        <v>8</v>
      </c>
      <c r="B14" s="13"/>
      <c r="C14" s="13"/>
      <c r="D14" s="13"/>
      <c r="E14" s="79">
        <f>SUM(E12:E13)</f>
        <v>32.703</v>
      </c>
      <c r="F14" s="55">
        <f aca="true" t="shared" si="1" ref="F14:M14">SUM(F12:F13)</f>
        <v>8.553999999999952</v>
      </c>
      <c r="G14" s="79">
        <f t="shared" si="1"/>
        <v>95.67800000000004</v>
      </c>
      <c r="H14" s="55">
        <f t="shared" si="1"/>
        <v>63.22399999999995</v>
      </c>
      <c r="I14" s="79">
        <f>SUM(I12:I13)</f>
        <v>91.60600000000014</v>
      </c>
      <c r="J14" s="55">
        <f>SUM(J12:J13)</f>
        <v>91.35899999999992</v>
      </c>
      <c r="K14" s="55">
        <f t="shared" si="1"/>
        <v>91.35899999999995</v>
      </c>
      <c r="L14" s="55">
        <f t="shared" si="1"/>
        <v>107.00900000000009</v>
      </c>
      <c r="M14" s="55">
        <f t="shared" si="1"/>
        <v>151.55200000000008</v>
      </c>
    </row>
    <row r="15" spans="1:13" ht="15" customHeight="1">
      <c r="A15" s="31" t="s">
        <v>9</v>
      </c>
      <c r="B15" s="4"/>
      <c r="C15" s="4"/>
      <c r="D15" s="4"/>
      <c r="E15" s="78">
        <v>-3.75</v>
      </c>
      <c r="F15" s="50"/>
      <c r="G15" s="78">
        <v>-3.75</v>
      </c>
      <c r="H15" s="50"/>
      <c r="I15" s="78"/>
      <c r="J15" s="50"/>
      <c r="K15" s="50"/>
      <c r="L15" s="50"/>
      <c r="M15" s="50"/>
    </row>
    <row r="16" spans="1:13" ht="15" customHeight="1">
      <c r="A16" s="32" t="s">
        <v>10</v>
      </c>
      <c r="B16" s="25"/>
      <c r="C16" s="25"/>
      <c r="D16" s="25"/>
      <c r="E16" s="77"/>
      <c r="F16" s="52"/>
      <c r="G16" s="77"/>
      <c r="H16" s="52"/>
      <c r="I16" s="77"/>
      <c r="J16" s="52"/>
      <c r="K16" s="52"/>
      <c r="L16" s="52"/>
      <c r="M16" s="52"/>
    </row>
    <row r="17" spans="1:13" ht="15" customHeight="1">
      <c r="A17" s="13" t="s">
        <v>11</v>
      </c>
      <c r="B17" s="13"/>
      <c r="C17" s="13"/>
      <c r="D17" s="13"/>
      <c r="E17" s="79">
        <f>SUM(E14:E16)</f>
        <v>28.953000000000003</v>
      </c>
      <c r="F17" s="55">
        <f aca="true" t="shared" si="2" ref="F17:M17">SUM(F14:F16)</f>
        <v>8.553999999999952</v>
      </c>
      <c r="G17" s="79">
        <f t="shared" si="2"/>
        <v>91.92800000000004</v>
      </c>
      <c r="H17" s="55">
        <f t="shared" si="2"/>
        <v>63.22399999999995</v>
      </c>
      <c r="I17" s="79">
        <f>SUM(I14:I16)</f>
        <v>91.60600000000014</v>
      </c>
      <c r="J17" s="55">
        <f>SUM(J14:J16)</f>
        <v>91.35899999999992</v>
      </c>
      <c r="K17" s="55">
        <f t="shared" si="2"/>
        <v>91.35899999999995</v>
      </c>
      <c r="L17" s="55">
        <f t="shared" si="2"/>
        <v>107.00900000000009</v>
      </c>
      <c r="M17" s="55">
        <f t="shared" si="2"/>
        <v>151.55200000000008</v>
      </c>
    </row>
    <row r="18" spans="1:13" ht="15" customHeight="1">
      <c r="A18" s="31" t="s">
        <v>12</v>
      </c>
      <c r="B18" s="3"/>
      <c r="C18" s="3"/>
      <c r="D18" s="3"/>
      <c r="E18" s="78">
        <v>0.40800000000000003</v>
      </c>
      <c r="F18" s="50">
        <v>0.15300000000000002</v>
      </c>
      <c r="G18" s="78">
        <v>0.787</v>
      </c>
      <c r="H18" s="50">
        <v>0.8300000000000001</v>
      </c>
      <c r="I18" s="78">
        <v>6.167000000000001</v>
      </c>
      <c r="J18" s="50">
        <v>10.033</v>
      </c>
      <c r="K18" s="50">
        <v>10.044</v>
      </c>
      <c r="L18" s="50">
        <v>20.514000000000003</v>
      </c>
      <c r="M18" s="50">
        <v>12.478000000000002</v>
      </c>
    </row>
    <row r="19" spans="1:13" ht="15" customHeight="1">
      <c r="A19" s="32" t="s">
        <v>13</v>
      </c>
      <c r="B19" s="25"/>
      <c r="C19" s="25"/>
      <c r="D19" s="25"/>
      <c r="E19" s="77">
        <v>-18.304000000000002</v>
      </c>
      <c r="F19" s="52">
        <v>-7.570000000000003</v>
      </c>
      <c r="G19" s="77">
        <v>-28.542</v>
      </c>
      <c r="H19" s="52">
        <v>-24.029000000000003</v>
      </c>
      <c r="I19" s="77">
        <v>-32.815</v>
      </c>
      <c r="J19" s="52">
        <v>-32.185</v>
      </c>
      <c r="K19" s="52">
        <v>-0.29100000000000004</v>
      </c>
      <c r="L19" s="52">
        <v>-1.4300000000000002</v>
      </c>
      <c r="M19" s="52"/>
    </row>
    <row r="20" spans="1:13" ht="15" customHeight="1">
      <c r="A20" s="13" t="s">
        <v>14</v>
      </c>
      <c r="B20" s="13"/>
      <c r="C20" s="13"/>
      <c r="D20" s="13"/>
      <c r="E20" s="79">
        <f>SUM(E17:E19)</f>
        <v>11.057000000000002</v>
      </c>
      <c r="F20" s="55">
        <f aca="true" t="shared" si="3" ref="F20:M20">SUM(F17:F19)</f>
        <v>1.1369999999999498</v>
      </c>
      <c r="G20" s="79">
        <f t="shared" si="3"/>
        <v>64.17300000000004</v>
      </c>
      <c r="H20" s="55">
        <f t="shared" si="3"/>
        <v>40.02499999999994</v>
      </c>
      <c r="I20" s="79">
        <f>SUM(I17:I19)</f>
        <v>64.95800000000014</v>
      </c>
      <c r="J20" s="55">
        <f>SUM(J17:J19)</f>
        <v>69.20699999999992</v>
      </c>
      <c r="K20" s="55">
        <f t="shared" si="3"/>
        <v>101.11199999999995</v>
      </c>
      <c r="L20" s="55">
        <f t="shared" si="3"/>
        <v>126.09300000000007</v>
      </c>
      <c r="M20" s="55">
        <f t="shared" si="3"/>
        <v>164.0300000000001</v>
      </c>
    </row>
    <row r="21" spans="1:13" ht="15" customHeight="1">
      <c r="A21" s="31" t="s">
        <v>15</v>
      </c>
      <c r="B21" s="3"/>
      <c r="C21" s="3"/>
      <c r="D21" s="3"/>
      <c r="E21" s="78">
        <v>-2.7639999999999993</v>
      </c>
      <c r="F21" s="50">
        <v>-16.993000000000002</v>
      </c>
      <c r="G21" s="78">
        <v>-16.043</v>
      </c>
      <c r="H21" s="50">
        <v>-16.993000000000002</v>
      </c>
      <c r="I21" s="78">
        <v>-22.814</v>
      </c>
      <c r="J21" s="50">
        <v>-25.754</v>
      </c>
      <c r="K21" s="50">
        <v>-25.754</v>
      </c>
      <c r="L21" s="50">
        <v>-33.038000000000004</v>
      </c>
      <c r="M21" s="50">
        <v>-56.574000000000005</v>
      </c>
    </row>
    <row r="22" spans="1:13" ht="15" customHeight="1">
      <c r="A22" s="32" t="s">
        <v>16</v>
      </c>
      <c r="B22" s="27"/>
      <c r="C22" s="27"/>
      <c r="D22" s="27"/>
      <c r="E22" s="77"/>
      <c r="F22" s="52"/>
      <c r="G22" s="77"/>
      <c r="H22" s="52"/>
      <c r="I22" s="77"/>
      <c r="J22" s="52">
        <v>0.604</v>
      </c>
      <c r="K22" s="52"/>
      <c r="L22" s="52">
        <v>5.033</v>
      </c>
      <c r="M22" s="52">
        <v>4.062</v>
      </c>
    </row>
    <row r="23" spans="1:13" ht="15" customHeight="1">
      <c r="A23" s="35" t="s">
        <v>94</v>
      </c>
      <c r="B23" s="14"/>
      <c r="C23" s="14"/>
      <c r="D23" s="14"/>
      <c r="E23" s="79">
        <f>SUM(E20:E22)</f>
        <v>8.293000000000003</v>
      </c>
      <c r="F23" s="55">
        <f aca="true" t="shared" si="4" ref="F23:M23">SUM(F20:F22)</f>
        <v>-15.856000000000051</v>
      </c>
      <c r="G23" s="79">
        <f t="shared" si="4"/>
        <v>48.130000000000045</v>
      </c>
      <c r="H23" s="55">
        <f t="shared" si="4"/>
        <v>23.03199999999994</v>
      </c>
      <c r="I23" s="79">
        <f>SUM(I20:I22)</f>
        <v>42.14400000000014</v>
      </c>
      <c r="J23" s="55">
        <f>SUM(J20:J22)</f>
        <v>44.05699999999992</v>
      </c>
      <c r="K23" s="55">
        <f t="shared" si="4"/>
        <v>75.35799999999995</v>
      </c>
      <c r="L23" s="55">
        <f t="shared" si="4"/>
        <v>98.08800000000006</v>
      </c>
      <c r="M23" s="55">
        <f t="shared" si="4"/>
        <v>111.51800000000007</v>
      </c>
    </row>
    <row r="24" spans="1:13" ht="15" customHeight="1">
      <c r="A24" s="31" t="s">
        <v>85</v>
      </c>
      <c r="B24" s="3"/>
      <c r="C24" s="3"/>
      <c r="D24" s="3"/>
      <c r="E24" s="76">
        <f aca="true" t="shared" si="5" ref="E24:M24">E23-E25</f>
        <v>8.293000000000003</v>
      </c>
      <c r="F24" s="53">
        <f t="shared" si="5"/>
        <v>-15.856000000000051</v>
      </c>
      <c r="G24" s="76">
        <f t="shared" si="5"/>
        <v>48.130000000000045</v>
      </c>
      <c r="H24" s="53">
        <f t="shared" si="5"/>
        <v>23.03199999999994</v>
      </c>
      <c r="I24" s="76">
        <f>I23-I25</f>
        <v>42.14400000000014</v>
      </c>
      <c r="J24" s="53">
        <f>J23-J25</f>
        <v>44.05699999999992</v>
      </c>
      <c r="K24" s="53">
        <f t="shared" si="5"/>
        <v>75.35799999999995</v>
      </c>
      <c r="L24" s="53">
        <f t="shared" si="5"/>
        <v>98.08800000000006</v>
      </c>
      <c r="M24" s="53">
        <f t="shared" si="5"/>
        <v>111.51800000000007</v>
      </c>
    </row>
    <row r="25" spans="1:13" ht="15" customHeight="1">
      <c r="A25" s="31" t="s">
        <v>92</v>
      </c>
      <c r="B25" s="3"/>
      <c r="C25" s="3"/>
      <c r="D25" s="3"/>
      <c r="E25" s="78"/>
      <c r="F25" s="50"/>
      <c r="G25" s="78"/>
      <c r="H25" s="50"/>
      <c r="I25" s="78"/>
      <c r="J25" s="50"/>
      <c r="K25" s="50"/>
      <c r="L25" s="50"/>
      <c r="M25" s="50"/>
    </row>
    <row r="26" spans="1:13" ht="15">
      <c r="A26" s="3"/>
      <c r="B26" s="3"/>
      <c r="C26" s="3"/>
      <c r="D26" s="3"/>
      <c r="E26" s="50"/>
      <c r="F26" s="50"/>
      <c r="G26" s="50"/>
      <c r="H26" s="50"/>
      <c r="I26" s="50"/>
      <c r="J26" s="50"/>
      <c r="K26" s="50"/>
      <c r="L26" s="50"/>
      <c r="M26" s="50"/>
    </row>
    <row r="27" spans="1:13" ht="12.75" customHeight="1">
      <c r="A27" s="59"/>
      <c r="B27" s="59"/>
      <c r="C27" s="64"/>
      <c r="D27" s="61"/>
      <c r="E27" s="62">
        <f>E$3</f>
        <v>2011</v>
      </c>
      <c r="F27" s="62">
        <f aca="true" t="shared" si="6" ref="F27:M27">F$3</f>
        <v>2010</v>
      </c>
      <c r="G27" s="62">
        <f t="shared" si="6"/>
        <v>2011</v>
      </c>
      <c r="H27" s="62">
        <f t="shared" si="6"/>
        <v>2010</v>
      </c>
      <c r="I27" s="62">
        <f t="shared" si="6"/>
        <v>2010</v>
      </c>
      <c r="J27" s="62">
        <f t="shared" si="6"/>
        <v>2009</v>
      </c>
      <c r="K27" s="62">
        <f t="shared" si="6"/>
        <v>2009</v>
      </c>
      <c r="L27" s="62">
        <f t="shared" si="6"/>
        <v>2008</v>
      </c>
      <c r="M27" s="62">
        <f t="shared" si="6"/>
        <v>2007</v>
      </c>
    </row>
    <row r="28" spans="1:13" ht="12.75" customHeight="1">
      <c r="A28" s="63"/>
      <c r="B28" s="63"/>
      <c r="C28" s="64"/>
      <c r="D28" s="61"/>
      <c r="E28" s="82" t="str">
        <f>E$4</f>
        <v>Q3</v>
      </c>
      <c r="F28" s="82" t="str">
        <f>F$4</f>
        <v>Q3</v>
      </c>
      <c r="G28" s="82" t="str">
        <f>IF(G$4="","",G$4)</f>
        <v>Q1-3</v>
      </c>
      <c r="H28" s="82" t="str">
        <f>H$4</f>
        <v>Q1-3</v>
      </c>
      <c r="I28" s="82"/>
      <c r="J28" s="82"/>
      <c r="K28" s="82"/>
      <c r="L28" s="82"/>
      <c r="M28" s="82"/>
    </row>
    <row r="29" spans="1:13" s="20" customFormat="1" ht="15" customHeight="1">
      <c r="A29" s="60" t="s">
        <v>83</v>
      </c>
      <c r="B29" s="69"/>
      <c r="C29" s="64"/>
      <c r="D29" s="64"/>
      <c r="E29" s="83"/>
      <c r="F29" s="83"/>
      <c r="G29" s="83"/>
      <c r="H29" s="83"/>
      <c r="I29" s="83"/>
      <c r="J29" s="83"/>
      <c r="K29" s="83">
        <f>IF(K$5=0,"",K$5)</f>
      </c>
      <c r="L29" s="83"/>
      <c r="M29" s="83"/>
    </row>
    <row r="30" spans="5:13" ht="1.5" customHeight="1"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5" customHeight="1">
      <c r="A31" s="31" t="s">
        <v>17</v>
      </c>
      <c r="B31" s="10"/>
      <c r="C31" s="10"/>
      <c r="D31" s="10"/>
      <c r="E31" s="78"/>
      <c r="F31" s="50"/>
      <c r="G31" s="78">
        <v>675.8240000000001</v>
      </c>
      <c r="H31" s="50"/>
      <c r="I31" s="78">
        <v>698.3240000000001</v>
      </c>
      <c r="J31" s="50"/>
      <c r="K31" s="50"/>
      <c r="L31" s="50"/>
      <c r="M31" s="50"/>
    </row>
    <row r="32" spans="1:13" ht="15" customHeight="1">
      <c r="A32" s="31" t="s">
        <v>18</v>
      </c>
      <c r="B32" s="9"/>
      <c r="C32" s="9"/>
      <c r="D32" s="9"/>
      <c r="E32" s="78"/>
      <c r="F32" s="50"/>
      <c r="G32" s="78">
        <v>7.984000000000002</v>
      </c>
      <c r="H32" s="50"/>
      <c r="I32" s="78">
        <v>7.2280000000000015</v>
      </c>
      <c r="J32" s="50"/>
      <c r="K32" s="50">
        <v>3.435</v>
      </c>
      <c r="L32" s="50">
        <v>4.189</v>
      </c>
      <c r="M32" s="50">
        <v>4.564</v>
      </c>
    </row>
    <row r="33" spans="1:13" ht="15" customHeight="1">
      <c r="A33" s="31" t="s">
        <v>86</v>
      </c>
      <c r="B33" s="9"/>
      <c r="C33" s="9"/>
      <c r="D33" s="9"/>
      <c r="E33" s="78"/>
      <c r="F33" s="50"/>
      <c r="G33" s="78">
        <v>398.1449999999999</v>
      </c>
      <c r="H33" s="50"/>
      <c r="I33" s="78">
        <v>380.43299999999994</v>
      </c>
      <c r="J33" s="50"/>
      <c r="K33" s="50">
        <v>373.57</v>
      </c>
      <c r="L33" s="50">
        <v>337.004</v>
      </c>
      <c r="M33" s="50">
        <v>317.233</v>
      </c>
    </row>
    <row r="34" spans="1:13" ht="15" customHeight="1">
      <c r="A34" s="31" t="s">
        <v>19</v>
      </c>
      <c r="B34" s="9"/>
      <c r="C34" s="9"/>
      <c r="D34" s="9"/>
      <c r="E34" s="78"/>
      <c r="F34" s="50"/>
      <c r="G34" s="78">
        <v>15.113000000000001</v>
      </c>
      <c r="H34" s="50"/>
      <c r="I34" s="78">
        <v>17.11</v>
      </c>
      <c r="J34" s="50"/>
      <c r="K34" s="50"/>
      <c r="L34" s="50"/>
      <c r="M34" s="50"/>
    </row>
    <row r="35" spans="1:13" ht="15" customHeight="1">
      <c r="A35" s="32" t="s">
        <v>20</v>
      </c>
      <c r="B35" s="25"/>
      <c r="C35" s="25"/>
      <c r="D35" s="25"/>
      <c r="E35" s="77"/>
      <c r="F35" s="52"/>
      <c r="G35" s="77">
        <v>51.973</v>
      </c>
      <c r="H35" s="52"/>
      <c r="I35" s="77">
        <v>49.993</v>
      </c>
      <c r="J35" s="52"/>
      <c r="K35" s="52">
        <v>2.2150000000000003</v>
      </c>
      <c r="L35" s="52">
        <v>2.104</v>
      </c>
      <c r="M35" s="52">
        <v>1.498</v>
      </c>
    </row>
    <row r="36" spans="1:13" ht="15" customHeight="1">
      <c r="A36" s="33" t="s">
        <v>21</v>
      </c>
      <c r="B36" s="13"/>
      <c r="C36" s="13"/>
      <c r="D36" s="13"/>
      <c r="E36" s="106">
        <v>0</v>
      </c>
      <c r="F36" s="107">
        <v>0</v>
      </c>
      <c r="G36" s="79">
        <f>SUM(G31:G35)</f>
        <v>1149.039</v>
      </c>
      <c r="H36" s="144">
        <v>0</v>
      </c>
      <c r="I36" s="79">
        <f>SUM(I31:I35)</f>
        <v>1153.0879999999997</v>
      </c>
      <c r="J36" s="55" t="s">
        <v>78</v>
      </c>
      <c r="K36" s="55">
        <f>SUM(K31:K35)</f>
        <v>379.21999999999997</v>
      </c>
      <c r="L36" s="55">
        <f>SUM(L31:L35)</f>
        <v>343.297</v>
      </c>
      <c r="M36" s="55">
        <f>SUM(M31:M35)</f>
        <v>323.295</v>
      </c>
    </row>
    <row r="37" spans="1:13" ht="15" customHeight="1">
      <c r="A37" s="31" t="s">
        <v>22</v>
      </c>
      <c r="B37" s="3"/>
      <c r="C37" s="3"/>
      <c r="D37" s="3"/>
      <c r="E37" s="78"/>
      <c r="F37" s="50"/>
      <c r="G37" s="78">
        <v>33.767</v>
      </c>
      <c r="H37" s="134"/>
      <c r="I37" s="78">
        <v>29.936</v>
      </c>
      <c r="J37" s="50"/>
      <c r="K37" s="50">
        <v>32.258</v>
      </c>
      <c r="L37" s="50">
        <v>35.194</v>
      </c>
      <c r="M37" s="50">
        <v>34.833</v>
      </c>
    </row>
    <row r="38" spans="1:13" ht="15" customHeight="1">
      <c r="A38" s="31" t="s">
        <v>23</v>
      </c>
      <c r="B38" s="3"/>
      <c r="C38" s="3"/>
      <c r="D38" s="3"/>
      <c r="E38" s="78"/>
      <c r="F38" s="50"/>
      <c r="G38" s="78"/>
      <c r="H38" s="134"/>
      <c r="I38" s="78"/>
      <c r="J38" s="50"/>
      <c r="K38" s="50"/>
      <c r="L38" s="50"/>
      <c r="M38" s="50"/>
    </row>
    <row r="39" spans="1:13" ht="15" customHeight="1">
      <c r="A39" s="31" t="s">
        <v>24</v>
      </c>
      <c r="B39" s="3"/>
      <c r="C39" s="3"/>
      <c r="D39" s="3"/>
      <c r="E39" s="78"/>
      <c r="F39" s="50"/>
      <c r="G39" s="78">
        <v>213.38600000000002</v>
      </c>
      <c r="H39" s="134"/>
      <c r="I39" s="78">
        <v>327.405</v>
      </c>
      <c r="J39" s="50"/>
      <c r="K39" s="50">
        <v>360.79200000000003</v>
      </c>
      <c r="L39" s="50">
        <v>342.89300000000003</v>
      </c>
      <c r="M39" s="50">
        <v>388.242</v>
      </c>
    </row>
    <row r="40" spans="1:13" ht="15" customHeight="1">
      <c r="A40" s="31" t="s">
        <v>25</v>
      </c>
      <c r="B40" s="3"/>
      <c r="C40" s="3"/>
      <c r="D40" s="3"/>
      <c r="E40" s="78"/>
      <c r="F40" s="50"/>
      <c r="G40" s="78">
        <v>224.49200000000002</v>
      </c>
      <c r="H40" s="134"/>
      <c r="I40" s="78">
        <v>70.918</v>
      </c>
      <c r="J40" s="50"/>
      <c r="K40" s="50">
        <v>70.006</v>
      </c>
      <c r="L40" s="50">
        <v>401.278</v>
      </c>
      <c r="M40" s="50">
        <v>310.63</v>
      </c>
    </row>
    <row r="41" spans="1:13" ht="15" customHeight="1">
      <c r="A41" s="32" t="s">
        <v>26</v>
      </c>
      <c r="B41" s="25"/>
      <c r="C41" s="25"/>
      <c r="D41" s="25"/>
      <c r="E41" s="77"/>
      <c r="F41" s="52"/>
      <c r="G41" s="77"/>
      <c r="H41" s="135"/>
      <c r="I41" s="77"/>
      <c r="J41" s="52"/>
      <c r="K41" s="52"/>
      <c r="L41" s="52"/>
      <c r="M41" s="52"/>
    </row>
    <row r="42" spans="1:13" ht="15" customHeight="1">
      <c r="A42" s="34" t="s">
        <v>27</v>
      </c>
      <c r="B42" s="22"/>
      <c r="C42" s="22"/>
      <c r="D42" s="22"/>
      <c r="E42" s="108">
        <v>0</v>
      </c>
      <c r="F42" s="109">
        <v>0</v>
      </c>
      <c r="G42" s="85">
        <f>SUM(G37:G41)</f>
        <v>471.64500000000004</v>
      </c>
      <c r="H42" s="145">
        <v>0</v>
      </c>
      <c r="I42" s="85">
        <f>SUM(I37:I41)</f>
        <v>428.25899999999996</v>
      </c>
      <c r="J42" s="86" t="s">
        <v>78</v>
      </c>
      <c r="K42" s="86">
        <f>SUM(K37:K41)</f>
        <v>463.05600000000004</v>
      </c>
      <c r="L42" s="86">
        <f>SUM(L37:L41)</f>
        <v>779.365</v>
      </c>
      <c r="M42" s="86">
        <f>SUM(M37:M41)</f>
        <v>733.705</v>
      </c>
    </row>
    <row r="43" spans="1:13" ht="15" customHeight="1">
      <c r="A43" s="33" t="s">
        <v>59</v>
      </c>
      <c r="B43" s="12"/>
      <c r="C43" s="12"/>
      <c r="D43" s="12"/>
      <c r="E43" s="106">
        <v>0</v>
      </c>
      <c r="F43" s="107">
        <v>0</v>
      </c>
      <c r="G43" s="79">
        <f>G36+G42</f>
        <v>1620.684</v>
      </c>
      <c r="H43" s="144">
        <v>0</v>
      </c>
      <c r="I43" s="79">
        <f>I36+I42</f>
        <v>1581.3469999999998</v>
      </c>
      <c r="J43" s="55" t="s">
        <v>78</v>
      </c>
      <c r="K43" s="55">
        <f>K36+K42</f>
        <v>842.2760000000001</v>
      </c>
      <c r="L43" s="55">
        <f>L36+L42</f>
        <v>1122.662</v>
      </c>
      <c r="M43" s="55">
        <f>M36+M42</f>
        <v>1057</v>
      </c>
    </row>
    <row r="44" spans="1:13" ht="15" customHeight="1">
      <c r="A44" s="31" t="s">
        <v>87</v>
      </c>
      <c r="B44" s="3"/>
      <c r="C44" s="3"/>
      <c r="D44" s="3"/>
      <c r="E44" s="78"/>
      <c r="F44" s="50"/>
      <c r="G44" s="78">
        <v>580.574</v>
      </c>
      <c r="H44" s="134"/>
      <c r="I44" s="78">
        <v>552.087</v>
      </c>
      <c r="J44" s="50"/>
      <c r="K44" s="50">
        <v>452.014</v>
      </c>
      <c r="L44" s="50">
        <v>726.047</v>
      </c>
      <c r="M44" s="50">
        <v>627.9590000000001</v>
      </c>
    </row>
    <row r="45" spans="1:13" ht="15" customHeight="1">
      <c r="A45" s="31" t="s">
        <v>93</v>
      </c>
      <c r="B45" s="3"/>
      <c r="C45" s="3"/>
      <c r="D45" s="3"/>
      <c r="E45" s="78"/>
      <c r="F45" s="50"/>
      <c r="G45" s="78"/>
      <c r="H45" s="134"/>
      <c r="I45" s="78"/>
      <c r="J45" s="50"/>
      <c r="K45" s="50"/>
      <c r="L45" s="50"/>
      <c r="M45" s="50"/>
    </row>
    <row r="46" spans="1:13" ht="15" customHeight="1">
      <c r="A46" s="31" t="s">
        <v>80</v>
      </c>
      <c r="B46" s="3"/>
      <c r="C46" s="3"/>
      <c r="D46" s="3"/>
      <c r="E46" s="78"/>
      <c r="F46" s="50"/>
      <c r="G46" s="78"/>
      <c r="H46" s="134"/>
      <c r="I46" s="78"/>
      <c r="J46" s="50"/>
      <c r="K46" s="50"/>
      <c r="L46" s="50"/>
      <c r="M46" s="50"/>
    </row>
    <row r="47" spans="1:13" ht="15" customHeight="1">
      <c r="A47" s="31" t="s">
        <v>29</v>
      </c>
      <c r="B47" s="3"/>
      <c r="C47" s="3"/>
      <c r="D47" s="3"/>
      <c r="E47" s="78"/>
      <c r="F47" s="50"/>
      <c r="G47" s="78">
        <v>28.55</v>
      </c>
      <c r="H47" s="134"/>
      <c r="I47" s="78">
        <v>28.55</v>
      </c>
      <c r="J47" s="50"/>
      <c r="K47" s="50">
        <v>30.187</v>
      </c>
      <c r="L47" s="50">
        <v>25.146</v>
      </c>
      <c r="M47" s="50">
        <v>32.072</v>
      </c>
    </row>
    <row r="48" spans="1:13" ht="15" customHeight="1">
      <c r="A48" s="31" t="s">
        <v>30</v>
      </c>
      <c r="B48" s="3"/>
      <c r="C48" s="3"/>
      <c r="D48" s="3"/>
      <c r="E48" s="78"/>
      <c r="F48" s="50"/>
      <c r="G48" s="78">
        <v>585</v>
      </c>
      <c r="H48" s="134"/>
      <c r="I48" s="78">
        <v>600</v>
      </c>
      <c r="J48" s="50"/>
      <c r="K48" s="50">
        <v>8.889000000000001</v>
      </c>
      <c r="L48" s="50">
        <v>6.578</v>
      </c>
      <c r="M48" s="50">
        <v>7.587000000000001</v>
      </c>
    </row>
    <row r="49" spans="1:13" ht="15" customHeight="1">
      <c r="A49" s="31" t="s">
        <v>31</v>
      </c>
      <c r="B49" s="3"/>
      <c r="C49" s="3"/>
      <c r="D49" s="3"/>
      <c r="E49" s="78"/>
      <c r="F49" s="50"/>
      <c r="G49" s="78">
        <v>422.619</v>
      </c>
      <c r="H49" s="134"/>
      <c r="I49" s="78">
        <v>397.30899999999997</v>
      </c>
      <c r="J49" s="50"/>
      <c r="K49" s="50">
        <v>351.18600000000004</v>
      </c>
      <c r="L49" s="50">
        <v>364.891</v>
      </c>
      <c r="M49" s="50">
        <v>389.382</v>
      </c>
    </row>
    <row r="50" spans="1:13" ht="15" customHeight="1">
      <c r="A50" s="31" t="s">
        <v>32</v>
      </c>
      <c r="B50" s="3"/>
      <c r="C50" s="3"/>
      <c r="D50" s="3"/>
      <c r="E50" s="78"/>
      <c r="F50" s="50"/>
      <c r="G50" s="78">
        <v>3.9410000000000003</v>
      </c>
      <c r="H50" s="134"/>
      <c r="I50" s="78">
        <v>3.4010000000000002</v>
      </c>
      <c r="J50" s="50"/>
      <c r="K50" s="50"/>
      <c r="L50" s="50"/>
      <c r="M50" s="50"/>
    </row>
    <row r="51" spans="1:13" ht="15" customHeight="1">
      <c r="A51" s="32" t="s">
        <v>88</v>
      </c>
      <c r="B51" s="25"/>
      <c r="C51" s="25"/>
      <c r="D51" s="25"/>
      <c r="E51" s="77"/>
      <c r="F51" s="52"/>
      <c r="G51" s="77"/>
      <c r="H51" s="135"/>
      <c r="I51" s="77"/>
      <c r="J51" s="52"/>
      <c r="K51" s="52"/>
      <c r="L51" s="52"/>
      <c r="M51" s="52"/>
    </row>
    <row r="52" spans="1:13" ht="15" customHeight="1">
      <c r="A52" s="33" t="s">
        <v>79</v>
      </c>
      <c r="B52" s="12"/>
      <c r="C52" s="12"/>
      <c r="D52" s="12"/>
      <c r="E52" s="106">
        <v>0</v>
      </c>
      <c r="F52" s="107">
        <v>0</v>
      </c>
      <c r="G52" s="79">
        <f>SUM(G44:G51)</f>
        <v>1620.684</v>
      </c>
      <c r="H52" s="144">
        <v>0</v>
      </c>
      <c r="I52" s="79">
        <f>SUM(I44:I51)</f>
        <v>1581.347</v>
      </c>
      <c r="J52" s="55" t="s">
        <v>78</v>
      </c>
      <c r="K52" s="55">
        <f>SUM(K44:K51)</f>
        <v>842.2760000000001</v>
      </c>
      <c r="L52" s="55">
        <f>SUM(L44:L51)</f>
        <v>1122.662</v>
      </c>
      <c r="M52" s="55">
        <f>SUM(M44:M51)</f>
        <v>1057</v>
      </c>
    </row>
    <row r="53" spans="1:13" ht="15" customHeight="1">
      <c r="A53" s="12"/>
      <c r="B53" s="12"/>
      <c r="C53" s="12"/>
      <c r="D53" s="12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 customHeight="1">
      <c r="A54" s="70"/>
      <c r="B54" s="59"/>
      <c r="C54" s="61"/>
      <c r="D54" s="61"/>
      <c r="E54" s="62">
        <f aca="true" t="shared" si="7" ref="E54:M54">E$3</f>
        <v>2011</v>
      </c>
      <c r="F54" s="62">
        <f t="shared" si="7"/>
        <v>2010</v>
      </c>
      <c r="G54" s="62">
        <f t="shared" si="7"/>
        <v>2011</v>
      </c>
      <c r="H54" s="62">
        <f t="shared" si="7"/>
        <v>2010</v>
      </c>
      <c r="I54" s="62">
        <f t="shared" si="7"/>
        <v>2010</v>
      </c>
      <c r="J54" s="62">
        <f t="shared" si="7"/>
        <v>2009</v>
      </c>
      <c r="K54" s="62">
        <f t="shared" si="7"/>
        <v>2009</v>
      </c>
      <c r="L54" s="62">
        <f t="shared" si="7"/>
        <v>2008</v>
      </c>
      <c r="M54" s="62">
        <f t="shared" si="7"/>
        <v>2007</v>
      </c>
    </row>
    <row r="55" spans="1:13" ht="12.75" customHeight="1">
      <c r="A55" s="63"/>
      <c r="B55" s="63"/>
      <c r="C55" s="61"/>
      <c r="D55" s="61"/>
      <c r="E55" s="82" t="str">
        <f>IF(E$4="","",E$4)</f>
        <v>Q3</v>
      </c>
      <c r="F55" s="82" t="str">
        <f>IF(F$4="","",F$4)</f>
        <v>Q3</v>
      </c>
      <c r="G55" s="82" t="str">
        <f>IF(G$4="","",G$4)</f>
        <v>Q1-3</v>
      </c>
      <c r="H55" s="82" t="str">
        <f>H$4</f>
        <v>Q1-3</v>
      </c>
      <c r="I55" s="82"/>
      <c r="J55" s="82"/>
      <c r="K55" s="82"/>
      <c r="L55" s="82"/>
      <c r="M55" s="82"/>
    </row>
    <row r="56" spans="1:13" s="20" customFormat="1" ht="15" customHeight="1">
      <c r="A56" s="70" t="s">
        <v>84</v>
      </c>
      <c r="B56" s="69"/>
      <c r="C56" s="64"/>
      <c r="D56" s="64"/>
      <c r="E56" s="83"/>
      <c r="F56" s="83"/>
      <c r="G56" s="83"/>
      <c r="H56" s="83"/>
      <c r="I56" s="83"/>
      <c r="J56" s="83"/>
      <c r="K56" s="83">
        <f>IF(K$5=0,"",K$5)</f>
      </c>
      <c r="L56" s="83"/>
      <c r="M56" s="83"/>
    </row>
    <row r="57" spans="5:13" ht="1.5" customHeight="1"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24.75" customHeight="1">
      <c r="A58" s="164" t="s">
        <v>33</v>
      </c>
      <c r="B58" s="164"/>
      <c r="C58" s="11"/>
      <c r="D58" s="11"/>
      <c r="E58" s="76">
        <v>34.801</v>
      </c>
      <c r="F58" s="53"/>
      <c r="G58" s="76">
        <v>126.59700000000001</v>
      </c>
      <c r="H58" s="53"/>
      <c r="I58" s="76"/>
      <c r="J58" s="53"/>
      <c r="K58" s="53"/>
      <c r="L58" s="53"/>
      <c r="M58" s="53"/>
    </row>
    <row r="59" spans="1:13" ht="15" customHeight="1">
      <c r="A59" s="165" t="s">
        <v>34</v>
      </c>
      <c r="B59" s="165"/>
      <c r="C59" s="26"/>
      <c r="D59" s="26"/>
      <c r="E59" s="77">
        <v>65.66600000000001</v>
      </c>
      <c r="F59" s="52"/>
      <c r="G59" s="77">
        <v>119.424</v>
      </c>
      <c r="H59" s="52"/>
      <c r="I59" s="77"/>
      <c r="J59" s="52"/>
      <c r="K59" s="52"/>
      <c r="L59" s="52"/>
      <c r="M59" s="52"/>
    </row>
    <row r="60" spans="1:13" ht="16.5" customHeight="1">
      <c r="A60" s="168" t="s">
        <v>35</v>
      </c>
      <c r="B60" s="168"/>
      <c r="C60" s="28"/>
      <c r="D60" s="28"/>
      <c r="E60" s="79">
        <f>SUM(E58:E59)</f>
        <v>100.46700000000001</v>
      </c>
      <c r="F60" s="107">
        <v>0</v>
      </c>
      <c r="G60" s="79">
        <f>SUM(G58:G59)</f>
        <v>246.02100000000002</v>
      </c>
      <c r="H60" s="107">
        <v>0</v>
      </c>
      <c r="I60" s="106">
        <v>0</v>
      </c>
      <c r="J60" s="142" t="s">
        <v>58</v>
      </c>
      <c r="K60" s="142" t="s">
        <v>58</v>
      </c>
      <c r="L60" s="142" t="s">
        <v>58</v>
      </c>
      <c r="M60" s="142" t="s">
        <v>58</v>
      </c>
    </row>
    <row r="61" spans="1:13" ht="15" customHeight="1">
      <c r="A61" s="164" t="s">
        <v>89</v>
      </c>
      <c r="B61" s="164"/>
      <c r="C61" s="3"/>
      <c r="D61" s="3"/>
      <c r="E61" s="78">
        <v>-38.519</v>
      </c>
      <c r="F61" s="50"/>
      <c r="G61" s="78">
        <v>-77.678</v>
      </c>
      <c r="H61" s="50"/>
      <c r="I61" s="78"/>
      <c r="J61" s="50"/>
      <c r="K61" s="50"/>
      <c r="L61" s="50"/>
      <c r="M61" s="50"/>
    </row>
    <row r="62" spans="1:13" ht="15" customHeight="1">
      <c r="A62" s="165" t="s">
        <v>90</v>
      </c>
      <c r="B62" s="165"/>
      <c r="C62" s="25"/>
      <c r="D62" s="25"/>
      <c r="E62" s="77">
        <v>0.231</v>
      </c>
      <c r="F62" s="52"/>
      <c r="G62" s="77">
        <v>0.231</v>
      </c>
      <c r="H62" s="52"/>
      <c r="I62" s="77"/>
      <c r="J62" s="52"/>
      <c r="K62" s="52"/>
      <c r="L62" s="52"/>
      <c r="M62" s="52"/>
    </row>
    <row r="63" spans="1:13" ht="16.5" customHeight="1">
      <c r="A63" s="150" t="s">
        <v>91</v>
      </c>
      <c r="B63" s="150"/>
      <c r="C63" s="29"/>
      <c r="D63" s="29"/>
      <c r="E63" s="79">
        <f>SUM(E60:E62)</f>
        <v>62.179000000000016</v>
      </c>
      <c r="F63" s="107">
        <v>0</v>
      </c>
      <c r="G63" s="79">
        <f>SUM(G60:G62)</f>
        <v>168.574</v>
      </c>
      <c r="H63" s="107">
        <v>0</v>
      </c>
      <c r="I63" s="106">
        <v>0</v>
      </c>
      <c r="J63" s="142" t="s">
        <v>58</v>
      </c>
      <c r="K63" s="142" t="s">
        <v>58</v>
      </c>
      <c r="L63" s="142" t="s">
        <v>58</v>
      </c>
      <c r="M63" s="142" t="s">
        <v>58</v>
      </c>
    </row>
    <row r="64" spans="1:13" ht="15" customHeight="1">
      <c r="A64" s="165" t="s">
        <v>36</v>
      </c>
      <c r="B64" s="165"/>
      <c r="C64" s="30"/>
      <c r="D64" s="30"/>
      <c r="E64" s="77"/>
      <c r="F64" s="52"/>
      <c r="G64" s="77"/>
      <c r="H64" s="52"/>
      <c r="I64" s="77"/>
      <c r="J64" s="52"/>
      <c r="K64" s="52"/>
      <c r="L64" s="52"/>
      <c r="M64" s="52"/>
    </row>
    <row r="65" spans="1:13" ht="16.5" customHeight="1">
      <c r="A65" s="168" t="s">
        <v>37</v>
      </c>
      <c r="B65" s="168"/>
      <c r="C65" s="12"/>
      <c r="D65" s="12"/>
      <c r="E65" s="79">
        <f>SUM(E63:E64)</f>
        <v>62.179000000000016</v>
      </c>
      <c r="F65" s="107">
        <v>0</v>
      </c>
      <c r="G65" s="79">
        <f>SUM(G63:G64)</f>
        <v>168.574</v>
      </c>
      <c r="H65" s="107">
        <v>0</v>
      </c>
      <c r="I65" s="106">
        <v>0</v>
      </c>
      <c r="J65" s="142" t="s">
        <v>58</v>
      </c>
      <c r="K65" s="142" t="s">
        <v>58</v>
      </c>
      <c r="L65" s="142" t="s">
        <v>58</v>
      </c>
      <c r="M65" s="142" t="s">
        <v>58</v>
      </c>
    </row>
    <row r="66" spans="1:13" ht="15" customHeight="1">
      <c r="A66" s="164" t="s">
        <v>38</v>
      </c>
      <c r="B66" s="164"/>
      <c r="C66" s="3"/>
      <c r="D66" s="3"/>
      <c r="E66" s="78">
        <v>-5</v>
      </c>
      <c r="F66" s="50"/>
      <c r="G66" s="78">
        <v>-15</v>
      </c>
      <c r="H66" s="50"/>
      <c r="I66" s="78"/>
      <c r="J66" s="50"/>
      <c r="K66" s="50"/>
      <c r="L66" s="50"/>
      <c r="M66" s="50"/>
    </row>
    <row r="67" spans="1:13" ht="15" customHeight="1">
      <c r="A67" s="164" t="s">
        <v>39</v>
      </c>
      <c r="B67" s="164"/>
      <c r="C67" s="3"/>
      <c r="D67" s="3"/>
      <c r="E67" s="78"/>
      <c r="F67" s="50"/>
      <c r="G67" s="78"/>
      <c r="H67" s="50"/>
      <c r="I67" s="78"/>
      <c r="J67" s="50"/>
      <c r="K67" s="50"/>
      <c r="L67" s="50"/>
      <c r="M67" s="50"/>
    </row>
    <row r="68" spans="1:13" ht="15" customHeight="1">
      <c r="A68" s="164" t="s">
        <v>40</v>
      </c>
      <c r="B68" s="164"/>
      <c r="C68" s="3"/>
      <c r="D68" s="3"/>
      <c r="E68" s="78"/>
      <c r="F68" s="50"/>
      <c r="G68" s="78"/>
      <c r="H68" s="50"/>
      <c r="I68" s="78"/>
      <c r="J68" s="50"/>
      <c r="K68" s="50"/>
      <c r="L68" s="50"/>
      <c r="M68" s="50"/>
    </row>
    <row r="69" spans="1:13" ht="15" customHeight="1">
      <c r="A69" s="165" t="s">
        <v>41</v>
      </c>
      <c r="B69" s="165"/>
      <c r="C69" s="25"/>
      <c r="D69" s="25"/>
      <c r="E69" s="77"/>
      <c r="F69" s="52"/>
      <c r="G69" s="77"/>
      <c r="H69" s="52"/>
      <c r="I69" s="77"/>
      <c r="J69" s="52"/>
      <c r="K69" s="52"/>
      <c r="L69" s="52"/>
      <c r="M69" s="52"/>
    </row>
    <row r="70" spans="1:13" ht="16.5" customHeight="1">
      <c r="A70" s="36" t="s">
        <v>42</v>
      </c>
      <c r="B70" s="36"/>
      <c r="C70" s="23"/>
      <c r="D70" s="23"/>
      <c r="E70" s="80">
        <f>SUM(E66:E69)</f>
        <v>-5</v>
      </c>
      <c r="F70" s="109">
        <v>0</v>
      </c>
      <c r="G70" s="80">
        <f>SUM(G66:G69)</f>
        <v>-15</v>
      </c>
      <c r="H70" s="141">
        <v>0</v>
      </c>
      <c r="I70" s="140">
        <v>0</v>
      </c>
      <c r="J70" s="143" t="s">
        <v>58</v>
      </c>
      <c r="K70" s="143" t="s">
        <v>58</v>
      </c>
      <c r="L70" s="143" t="s">
        <v>58</v>
      </c>
      <c r="M70" s="143" t="s">
        <v>58</v>
      </c>
    </row>
    <row r="71" spans="1:13" ht="16.5" customHeight="1">
      <c r="A71" s="168" t="s">
        <v>43</v>
      </c>
      <c r="B71" s="168"/>
      <c r="C71" s="12"/>
      <c r="D71" s="12"/>
      <c r="E71" s="106">
        <f>+E65+E70</f>
        <v>57.179000000000016</v>
      </c>
      <c r="F71" s="107">
        <v>0</v>
      </c>
      <c r="G71" s="106">
        <f>+G65+G70</f>
        <v>153.574</v>
      </c>
      <c r="H71" s="107">
        <v>0</v>
      </c>
      <c r="I71" s="106">
        <v>0</v>
      </c>
      <c r="J71" s="142" t="s">
        <v>58</v>
      </c>
      <c r="K71" s="142" t="s">
        <v>58</v>
      </c>
      <c r="L71" s="142" t="s">
        <v>58</v>
      </c>
      <c r="M71" s="142" t="s">
        <v>58</v>
      </c>
    </row>
    <row r="72" spans="1:13" ht="15" customHeight="1">
      <c r="A72" s="12"/>
      <c r="B72" s="12"/>
      <c r="C72" s="12"/>
      <c r="D72" s="12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2.75" customHeight="1">
      <c r="A73" s="70"/>
      <c r="B73" s="59"/>
      <c r="C73" s="61"/>
      <c r="D73" s="61"/>
      <c r="E73" s="62">
        <f>E$3</f>
        <v>2011</v>
      </c>
      <c r="F73" s="62">
        <f aca="true" t="shared" si="8" ref="F73:M73">F$3</f>
        <v>2010</v>
      </c>
      <c r="G73" s="62">
        <f t="shared" si="8"/>
        <v>2011</v>
      </c>
      <c r="H73" s="62">
        <f t="shared" si="8"/>
        <v>2010</v>
      </c>
      <c r="I73" s="62">
        <f t="shared" si="8"/>
        <v>2010</v>
      </c>
      <c r="J73" s="62">
        <f t="shared" si="8"/>
        <v>2009</v>
      </c>
      <c r="K73" s="62">
        <f t="shared" si="8"/>
        <v>2009</v>
      </c>
      <c r="L73" s="62">
        <f t="shared" si="8"/>
        <v>2008</v>
      </c>
      <c r="M73" s="62">
        <f t="shared" si="8"/>
        <v>2007</v>
      </c>
    </row>
    <row r="74" spans="1:13" ht="12.75" customHeight="1">
      <c r="A74" s="63"/>
      <c r="B74" s="63"/>
      <c r="C74" s="61"/>
      <c r="D74" s="61"/>
      <c r="E74" s="62" t="str">
        <f>E$4</f>
        <v>Q3</v>
      </c>
      <c r="F74" s="62" t="str">
        <f>F$4</f>
        <v>Q3</v>
      </c>
      <c r="G74" s="62" t="str">
        <f>IF(G$4="","",G$4)</f>
        <v>Q1-3</v>
      </c>
      <c r="H74" s="62" t="str">
        <f>H$4</f>
        <v>Q1-3</v>
      </c>
      <c r="I74" s="62"/>
      <c r="J74" s="62"/>
      <c r="K74" s="62"/>
      <c r="L74" s="62"/>
      <c r="M74" s="62"/>
    </row>
    <row r="75" spans="1:13" s="20" customFormat="1" ht="15" customHeight="1">
      <c r="A75" s="70" t="s">
        <v>56</v>
      </c>
      <c r="B75" s="69"/>
      <c r="C75" s="64"/>
      <c r="D75" s="64"/>
      <c r="E75" s="66"/>
      <c r="F75" s="66"/>
      <c r="G75" s="66"/>
      <c r="H75" s="66"/>
      <c r="I75" s="66"/>
      <c r="J75" s="66"/>
      <c r="K75" s="66"/>
      <c r="L75" s="66"/>
      <c r="M75" s="66"/>
    </row>
    <row r="76" ht="1.5" customHeight="1"/>
    <row r="77" spans="1:13" ht="15" customHeight="1">
      <c r="A77" s="164" t="s">
        <v>44</v>
      </c>
      <c r="B77" s="164"/>
      <c r="C77" s="9"/>
      <c r="D77" s="9"/>
      <c r="E77" s="71">
        <f>IF(E7=0,"-",IF(E14=0,"-",(E14/E7))*100)</f>
        <v>12.453968338595002</v>
      </c>
      <c r="F77" s="57">
        <f>IF(F14=0,"-",IF(F7=0,"-",F14/F7))*100</f>
        <v>3.179381964422424</v>
      </c>
      <c r="G77" s="110">
        <f>IF(G14=0,"-",IF(G7=0,"-",G14/G7))*100</f>
        <v>11.47420468595784</v>
      </c>
      <c r="H77" s="57">
        <f>IF(H14=0,"-",IF(H7=0,"-",H14/H7))*100</f>
        <v>7.767267009017415</v>
      </c>
      <c r="I77" s="110">
        <f>IF(I14=0,"-",IF(I7=0,"-",I14/I7))*100</f>
        <v>8.320133404055902</v>
      </c>
      <c r="J77" s="57">
        <f>IF(J14=0,"-",IF(J7=0,"-",J14/J7)*100)</f>
        <v>8.923633529239961</v>
      </c>
      <c r="K77" s="57">
        <f>IF(K14=0,"-",IF(K7=0,"-",K14/K7)*100)</f>
        <v>8.92494116566712</v>
      </c>
      <c r="L77" s="57">
        <f>IF(L14=0,"-",IF(L7=0,"-",L14/L7)*100)</f>
        <v>10.46851979753434</v>
      </c>
      <c r="M77" s="57">
        <f>IF(M14=0,"-",IF(M7=0,"-",M14/M7)*100)</f>
        <v>16.422206040431366</v>
      </c>
    </row>
    <row r="78" spans="1:13" ht="15" customHeight="1">
      <c r="A78" s="164" t="s">
        <v>45</v>
      </c>
      <c r="B78" s="164"/>
      <c r="C78" s="9"/>
      <c r="D78" s="9"/>
      <c r="E78" s="71">
        <f aca="true" t="shared" si="9" ref="E78:M78">IF(E20=0,"-",IF(E7=0,"-",E20/E7)*100)</f>
        <v>4.210730756194996</v>
      </c>
      <c r="F78" s="57">
        <f t="shared" si="9"/>
        <v>0.42260431301708634</v>
      </c>
      <c r="G78" s="71">
        <f t="shared" si="9"/>
        <v>7.695960798845844</v>
      </c>
      <c r="H78" s="57">
        <f t="shared" si="9"/>
        <v>4.917196982726841</v>
      </c>
      <c r="I78" s="71">
        <f t="shared" si="9"/>
        <v>5.8998234358083925</v>
      </c>
      <c r="J78" s="57">
        <f>IF(J20=0,"-",IF(J7=0,"-",J20/J7)*100)</f>
        <v>6.759902206220622</v>
      </c>
      <c r="K78" s="57">
        <f t="shared" si="9"/>
        <v>9.877720324685406</v>
      </c>
      <c r="L78" s="57">
        <f>IF(L20=0,"-",IF(L7=0,"-",L20/L7)*100)</f>
        <v>12.335477079782983</v>
      </c>
      <c r="M78" s="57">
        <f t="shared" si="9"/>
        <v>17.774324699192075</v>
      </c>
    </row>
    <row r="79" spans="1:13" ht="15" customHeight="1">
      <c r="A79" s="164" t="s">
        <v>46</v>
      </c>
      <c r="B79" s="164"/>
      <c r="C79" s="10"/>
      <c r="D79" s="10"/>
      <c r="E79" s="71" t="s">
        <v>58</v>
      </c>
      <c r="F79" s="58" t="s">
        <v>58</v>
      </c>
      <c r="G79" s="71" t="s">
        <v>58</v>
      </c>
      <c r="H79" s="58" t="s">
        <v>58</v>
      </c>
      <c r="I79" s="71">
        <f>IF((I44=0),"-",(I24/((I44+K44)/2)*100))</f>
        <v>8.394374669480488</v>
      </c>
      <c r="J79" s="57" t="str">
        <f>IF((J44=0),"-",(J24/((J44+L44)/2)*100))</f>
        <v>-</v>
      </c>
      <c r="K79" s="57">
        <f>IF((K44=0),"-",(K24/((K44+L44)/2)*100))</f>
        <v>12.79356501912888</v>
      </c>
      <c r="L79" s="57">
        <f>IF((L44=0),"-",(L24/((L44+M44)/2)*100))</f>
        <v>14.488562089089719</v>
      </c>
      <c r="M79" s="58">
        <v>19.5</v>
      </c>
    </row>
    <row r="80" spans="1:13" ht="15" customHeight="1">
      <c r="A80" s="164" t="s">
        <v>47</v>
      </c>
      <c r="B80" s="164"/>
      <c r="C80" s="10"/>
      <c r="D80" s="10"/>
      <c r="E80" s="71" t="s">
        <v>58</v>
      </c>
      <c r="F80" s="58" t="s">
        <v>58</v>
      </c>
      <c r="G80" s="71" t="s">
        <v>58</v>
      </c>
      <c r="H80" s="58" t="s">
        <v>58</v>
      </c>
      <c r="I80" s="71">
        <f>IF((I44=0),"-",((I17+I18)/((I44+I45+I46+I48+K44+K45+K46+K48)/2)*100))</f>
        <v>12.123199771852292</v>
      </c>
      <c r="J80" s="58" t="str">
        <f>IF((J44=0),"-",((J17+J18)/((J44+J45+J46+J48+K44+K45+K46+K48)/2)*100))</f>
        <v>-</v>
      </c>
      <c r="K80" s="58">
        <f>IF((K44=0),"-",((K17+K18)/((K44+K45+K46+K48+L44+L45+L46+L48)/2)*100))</f>
        <v>16.992144298248547</v>
      </c>
      <c r="L80" s="58">
        <f>IF((L44=0),"-",((L17+L18)/((L44+L45+L46+L48+M44+M45+M46+M48)/2)*100))</f>
        <v>18.641383277382737</v>
      </c>
      <c r="M80" s="58">
        <v>28.4</v>
      </c>
    </row>
    <row r="81" spans="1:13" ht="15" customHeight="1">
      <c r="A81" s="164" t="s">
        <v>48</v>
      </c>
      <c r="B81" s="164"/>
      <c r="C81" s="9"/>
      <c r="D81" s="9"/>
      <c r="E81" s="75" t="s">
        <v>58</v>
      </c>
      <c r="F81" s="104" t="s">
        <v>58</v>
      </c>
      <c r="G81" s="75">
        <f aca="true" t="shared" si="10" ref="G81:M81">IF(G44=0,"-",((G44+G45)/G52*100))</f>
        <v>35.82277606245265</v>
      </c>
      <c r="H81" s="115" t="str">
        <f t="shared" si="10"/>
        <v>-</v>
      </c>
      <c r="I81" s="75">
        <f t="shared" si="10"/>
        <v>34.91245122038363</v>
      </c>
      <c r="J81" s="104" t="str">
        <f>IF(J44=0,"-",((J44+J45)/J52*100))</f>
        <v>-</v>
      </c>
      <c r="K81" s="104">
        <f t="shared" si="10"/>
        <v>53.6657817627476</v>
      </c>
      <c r="L81" s="104">
        <f t="shared" si="10"/>
        <v>64.67191371935631</v>
      </c>
      <c r="M81" s="104">
        <f t="shared" si="10"/>
        <v>59.409555345316946</v>
      </c>
    </row>
    <row r="82" spans="1:13" ht="15" customHeight="1">
      <c r="A82" s="164" t="s">
        <v>49</v>
      </c>
      <c r="B82" s="164"/>
      <c r="C82" s="9"/>
      <c r="D82" s="9"/>
      <c r="E82" s="72" t="s">
        <v>58</v>
      </c>
      <c r="F82" s="1" t="s">
        <v>58</v>
      </c>
      <c r="G82" s="72">
        <f>IF((G48+G46-G40-G38-G34)=0,"-",(G48+G46-G40-G38-G34))</f>
        <v>345.395</v>
      </c>
      <c r="H82" s="116" t="str">
        <f aca="true" t="shared" si="11" ref="H82:M82">IF((H48+H46-H40-H38-H34)=0,"-",(H48+H46-H40-H38-H34))</f>
        <v>-</v>
      </c>
      <c r="I82" s="72">
        <f t="shared" si="11"/>
        <v>511.972</v>
      </c>
      <c r="J82" s="1" t="str">
        <f t="shared" si="11"/>
        <v>-</v>
      </c>
      <c r="K82" s="1">
        <f t="shared" si="11"/>
        <v>-61.117</v>
      </c>
      <c r="L82" s="1">
        <f t="shared" si="11"/>
        <v>-394.70000000000005</v>
      </c>
      <c r="M82" s="1">
        <f t="shared" si="11"/>
        <v>-303.043</v>
      </c>
    </row>
    <row r="83" spans="1:13" ht="15" customHeight="1">
      <c r="A83" s="164" t="s">
        <v>50</v>
      </c>
      <c r="B83" s="164"/>
      <c r="C83" s="3"/>
      <c r="D83" s="3"/>
      <c r="E83" s="73" t="s">
        <v>58</v>
      </c>
      <c r="F83" s="2" t="s">
        <v>58</v>
      </c>
      <c r="G83" s="73">
        <f aca="true" t="shared" si="12" ref="G83:M83">IF((G44=0),"-",((G48+G46)/(G44+G45)))</f>
        <v>1.0076234898565903</v>
      </c>
      <c r="H83" s="117" t="str">
        <f t="shared" si="12"/>
        <v>-</v>
      </c>
      <c r="I83" s="73">
        <f t="shared" si="12"/>
        <v>1.0867852349357983</v>
      </c>
      <c r="J83" s="2" t="str">
        <f>IF((J44=0),"-",((J48+J46)/(J44+J45)))</f>
        <v>-</v>
      </c>
      <c r="K83" s="2">
        <f t="shared" si="12"/>
        <v>0.019665320100704847</v>
      </c>
      <c r="L83" s="2">
        <f t="shared" si="12"/>
        <v>0.009060019530416075</v>
      </c>
      <c r="M83" s="2">
        <f t="shared" si="12"/>
        <v>0.012081998984010103</v>
      </c>
    </row>
    <row r="84" spans="1:13" ht="15" customHeight="1">
      <c r="A84" s="165" t="s">
        <v>51</v>
      </c>
      <c r="B84" s="165"/>
      <c r="C84" s="25"/>
      <c r="D84" s="25"/>
      <c r="E84" s="74" t="s">
        <v>58</v>
      </c>
      <c r="F84" s="21" t="s">
        <v>58</v>
      </c>
      <c r="G84" s="74" t="s">
        <v>58</v>
      </c>
      <c r="H84" s="21" t="s">
        <v>58</v>
      </c>
      <c r="I84" s="147">
        <v>429</v>
      </c>
      <c r="J84" s="21" t="s">
        <v>78</v>
      </c>
      <c r="K84" s="21">
        <v>462</v>
      </c>
      <c r="L84" s="21">
        <v>455</v>
      </c>
      <c r="M84" s="21">
        <v>441</v>
      </c>
    </row>
    <row r="85" spans="1:13" ht="15" customHeight="1">
      <c r="A85" s="6" t="s">
        <v>104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5" customHeight="1">
      <c r="A86" s="6" t="s">
        <v>103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1:13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13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</sheetData>
  <sheetProtection/>
  <mergeCells count="21">
    <mergeCell ref="A78:B78"/>
    <mergeCell ref="A84:B84"/>
    <mergeCell ref="A67:B67"/>
    <mergeCell ref="A68:B68"/>
    <mergeCell ref="A69:B69"/>
    <mergeCell ref="A71:B71"/>
    <mergeCell ref="A1:M1"/>
    <mergeCell ref="A58:B58"/>
    <mergeCell ref="A59:B59"/>
    <mergeCell ref="A60:B60"/>
    <mergeCell ref="A61:B61"/>
    <mergeCell ref="A79:B79"/>
    <mergeCell ref="A82:B82"/>
    <mergeCell ref="A83:B83"/>
    <mergeCell ref="A66:B66"/>
    <mergeCell ref="A81:B81"/>
    <mergeCell ref="A62:B62"/>
    <mergeCell ref="A80:B80"/>
    <mergeCell ref="A64:B64"/>
    <mergeCell ref="A65:B65"/>
    <mergeCell ref="A77:B7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</cols>
  <sheetData>
    <row r="1" spans="1:13" ht="18" customHeight="1">
      <c r="A1" s="167" t="s">
        <v>70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5" customHeight="1">
      <c r="A2" s="33" t="s">
        <v>0</v>
      </c>
      <c r="B2" s="15"/>
      <c r="C2" s="15"/>
      <c r="D2" s="15"/>
      <c r="E2" s="16"/>
      <c r="F2" s="16"/>
      <c r="G2" s="16"/>
      <c r="H2" s="16"/>
      <c r="I2" s="16"/>
      <c r="J2" s="16"/>
      <c r="K2" s="17"/>
      <c r="L2" s="17"/>
      <c r="M2" s="18"/>
    </row>
    <row r="3" spans="1:13" ht="12.75" customHeight="1">
      <c r="A3" s="59"/>
      <c r="B3" s="59"/>
      <c r="C3" s="64"/>
      <c r="D3" s="61"/>
      <c r="E3" s="62">
        <v>2011</v>
      </c>
      <c r="F3" s="62">
        <v>2010</v>
      </c>
      <c r="G3" s="62">
        <v>2011</v>
      </c>
      <c r="H3" s="62">
        <v>2010</v>
      </c>
      <c r="I3" s="62">
        <v>2010</v>
      </c>
      <c r="J3" s="62">
        <v>2010</v>
      </c>
      <c r="K3" s="62">
        <v>2009</v>
      </c>
      <c r="L3" s="62">
        <v>2008</v>
      </c>
      <c r="M3" s="62">
        <v>2007</v>
      </c>
    </row>
    <row r="4" spans="1:13" ht="12.75" customHeight="1">
      <c r="A4" s="63"/>
      <c r="B4" s="63"/>
      <c r="C4" s="64"/>
      <c r="D4" s="61"/>
      <c r="E4" s="62" t="s">
        <v>116</v>
      </c>
      <c r="F4" s="62" t="s">
        <v>116</v>
      </c>
      <c r="G4" s="62" t="s">
        <v>117</v>
      </c>
      <c r="H4" s="62" t="s">
        <v>117</v>
      </c>
      <c r="I4" s="62"/>
      <c r="J4" s="62"/>
      <c r="K4" s="62"/>
      <c r="L4" s="62"/>
      <c r="M4" s="62"/>
    </row>
    <row r="5" spans="1:13" s="19" customFormat="1" ht="12.75" customHeight="1">
      <c r="A5" s="60" t="s">
        <v>1</v>
      </c>
      <c r="B5" s="67"/>
      <c r="C5" s="64"/>
      <c r="D5" s="64" t="s">
        <v>57</v>
      </c>
      <c r="E5" s="66" t="s">
        <v>55</v>
      </c>
      <c r="F5" s="66" t="s">
        <v>55</v>
      </c>
      <c r="G5" s="66" t="s">
        <v>55</v>
      </c>
      <c r="H5" s="66" t="s">
        <v>55</v>
      </c>
      <c r="I5" s="66" t="s">
        <v>55</v>
      </c>
      <c r="J5" s="66"/>
      <c r="K5" s="66"/>
      <c r="L5" s="66"/>
      <c r="M5" s="66"/>
    </row>
    <row r="6" ht="1.5" customHeight="1"/>
    <row r="7" spans="1:13" ht="15" customHeight="1">
      <c r="A7" s="31" t="s">
        <v>2</v>
      </c>
      <c r="B7" s="9"/>
      <c r="C7" s="9"/>
      <c r="D7" s="9"/>
      <c r="E7" s="79">
        <v>481.94900000000007</v>
      </c>
      <c r="F7" s="55">
        <v>460.9520000000001</v>
      </c>
      <c r="G7" s="79">
        <v>1418.256</v>
      </c>
      <c r="H7" s="55">
        <v>1369.678</v>
      </c>
      <c r="I7" s="79">
        <v>1855.776</v>
      </c>
      <c r="J7" s="79">
        <v>1855.776</v>
      </c>
      <c r="K7" s="55">
        <v>1803.17</v>
      </c>
      <c r="L7" s="55">
        <v>1687.9990000000003</v>
      </c>
      <c r="M7" s="55">
        <v>1508.1190000000001</v>
      </c>
    </row>
    <row r="8" spans="1:13" ht="15" customHeight="1">
      <c r="A8" s="31" t="s">
        <v>3</v>
      </c>
      <c r="B8" s="3"/>
      <c r="C8" s="3"/>
      <c r="D8" s="3"/>
      <c r="E8" s="78">
        <v>-427.471</v>
      </c>
      <c r="F8" s="50">
        <v>-404.4299999999999</v>
      </c>
      <c r="G8" s="78">
        <v>-1239.83</v>
      </c>
      <c r="H8" s="50">
        <v>-1201.1709999999998</v>
      </c>
      <c r="I8" s="78">
        <v>-1619.8690000000004</v>
      </c>
      <c r="J8" s="78">
        <v>-1619.8690000000004</v>
      </c>
      <c r="K8" s="50">
        <v>-1568.4960000000003</v>
      </c>
      <c r="L8" s="50">
        <v>-1471.451</v>
      </c>
      <c r="M8" s="50">
        <v>-1313.015</v>
      </c>
    </row>
    <row r="9" spans="1:13" ht="15" customHeight="1">
      <c r="A9" s="31" t="s">
        <v>4</v>
      </c>
      <c r="B9" s="3"/>
      <c r="C9" s="3"/>
      <c r="D9" s="3"/>
      <c r="E9" s="78"/>
      <c r="F9" s="50"/>
      <c r="G9" s="78"/>
      <c r="H9" s="50"/>
      <c r="I9" s="78"/>
      <c r="J9" s="78"/>
      <c r="K9" s="50"/>
      <c r="L9" s="50"/>
      <c r="M9" s="50"/>
    </row>
    <row r="10" spans="1:13" ht="15" customHeight="1">
      <c r="A10" s="31" t="s">
        <v>5</v>
      </c>
      <c r="B10" s="3"/>
      <c r="C10" s="3"/>
      <c r="D10" s="3"/>
      <c r="E10" s="78"/>
      <c r="F10" s="50"/>
      <c r="G10" s="78"/>
      <c r="H10" s="50"/>
      <c r="I10" s="78">
        <v>0.002</v>
      </c>
      <c r="J10" s="78">
        <v>0.002</v>
      </c>
      <c r="K10" s="50"/>
      <c r="L10" s="50"/>
      <c r="M10" s="50"/>
    </row>
    <row r="11" spans="1:13" ht="15" customHeight="1">
      <c r="A11" s="32" t="s">
        <v>6</v>
      </c>
      <c r="B11" s="25"/>
      <c r="C11" s="25"/>
      <c r="D11" s="25"/>
      <c r="E11" s="77"/>
      <c r="F11" s="52"/>
      <c r="G11" s="77"/>
      <c r="H11" s="52"/>
      <c r="I11" s="77"/>
      <c r="J11" s="77"/>
      <c r="K11" s="52"/>
      <c r="L11" s="52"/>
      <c r="M11" s="52"/>
    </row>
    <row r="12" spans="1:13" ht="15" customHeight="1">
      <c r="A12" s="13" t="s">
        <v>7</v>
      </c>
      <c r="B12" s="13"/>
      <c r="C12" s="13"/>
      <c r="D12" s="13"/>
      <c r="E12" s="79">
        <f>SUM(E7:E11)</f>
        <v>54.478000000000065</v>
      </c>
      <c r="F12" s="55">
        <f aca="true" t="shared" si="0" ref="F12:M12">SUM(F7:F11)</f>
        <v>56.52200000000022</v>
      </c>
      <c r="G12" s="79">
        <f>SUM(G7:G11)</f>
        <v>178.42600000000016</v>
      </c>
      <c r="H12" s="55">
        <f>SUM(H7:H11)</f>
        <v>168.5070000000003</v>
      </c>
      <c r="I12" s="79">
        <f>SUM(I7:I11)</f>
        <v>235.9089999999997</v>
      </c>
      <c r="J12" s="79">
        <f>SUM(J7:J11)</f>
        <v>235.9089999999997</v>
      </c>
      <c r="K12" s="55">
        <f t="shared" si="0"/>
        <v>234.67399999999975</v>
      </c>
      <c r="L12" s="55">
        <f t="shared" si="0"/>
        <v>216.54800000000023</v>
      </c>
      <c r="M12" s="55">
        <f t="shared" si="0"/>
        <v>195.10400000000004</v>
      </c>
    </row>
    <row r="13" spans="1:13" ht="15" customHeight="1">
      <c r="A13" s="32" t="s">
        <v>76</v>
      </c>
      <c r="B13" s="25"/>
      <c r="C13" s="25"/>
      <c r="D13" s="25"/>
      <c r="E13" s="77">
        <v>-9.59</v>
      </c>
      <c r="F13" s="52">
        <v>-9.269000000000002</v>
      </c>
      <c r="G13" s="77">
        <v>-29.168000000000003</v>
      </c>
      <c r="H13" s="52">
        <v>-28.098</v>
      </c>
      <c r="I13" s="77">
        <v>-37.856</v>
      </c>
      <c r="J13" s="77">
        <v>-37.856</v>
      </c>
      <c r="K13" s="52">
        <v>-37.694</v>
      </c>
      <c r="L13" s="52">
        <v>-35.150000000000006</v>
      </c>
      <c r="M13" s="52">
        <v>-33.315</v>
      </c>
    </row>
    <row r="14" spans="1:13" ht="15" customHeight="1">
      <c r="A14" s="13" t="s">
        <v>8</v>
      </c>
      <c r="B14" s="13"/>
      <c r="C14" s="13"/>
      <c r="D14" s="13"/>
      <c r="E14" s="79">
        <f>SUM(E12:E13)</f>
        <v>44.88800000000006</v>
      </c>
      <c r="F14" s="55">
        <f aca="true" t="shared" si="1" ref="F14:M14">SUM(F12:F13)</f>
        <v>47.25300000000021</v>
      </c>
      <c r="G14" s="79">
        <f>SUM(G12:G13)</f>
        <v>149.25800000000015</v>
      </c>
      <c r="H14" s="55">
        <f>SUM(H12:H13)</f>
        <v>140.40900000000028</v>
      </c>
      <c r="I14" s="79">
        <f>SUM(I12:I13)</f>
        <v>198.0529999999997</v>
      </c>
      <c r="J14" s="79">
        <f>SUM(J12:J13)</f>
        <v>198.0529999999997</v>
      </c>
      <c r="K14" s="55">
        <f t="shared" si="1"/>
        <v>196.97999999999973</v>
      </c>
      <c r="L14" s="55">
        <f t="shared" si="1"/>
        <v>181.39800000000022</v>
      </c>
      <c r="M14" s="55">
        <f t="shared" si="1"/>
        <v>161.78900000000004</v>
      </c>
    </row>
    <row r="15" spans="1:13" ht="15" customHeight="1">
      <c r="A15" s="31" t="s">
        <v>9</v>
      </c>
      <c r="B15" s="4"/>
      <c r="C15" s="4"/>
      <c r="D15" s="4"/>
      <c r="E15" s="78">
        <v>-1.455</v>
      </c>
      <c r="F15" s="50">
        <v>-1.455</v>
      </c>
      <c r="G15" s="78">
        <v>-4.365</v>
      </c>
      <c r="H15" s="50">
        <v>-4.365</v>
      </c>
      <c r="I15" s="78">
        <v>-5.82</v>
      </c>
      <c r="J15" s="78">
        <v>-5.82</v>
      </c>
      <c r="K15" s="50">
        <v>-5.82</v>
      </c>
      <c r="L15" s="50">
        <v>-5.82</v>
      </c>
      <c r="M15" s="50">
        <v>-5.82</v>
      </c>
    </row>
    <row r="16" spans="1:13" ht="15" customHeight="1">
      <c r="A16" s="32" t="s">
        <v>10</v>
      </c>
      <c r="B16" s="25"/>
      <c r="C16" s="25"/>
      <c r="D16" s="25"/>
      <c r="E16" s="77"/>
      <c r="F16" s="52"/>
      <c r="G16" s="77"/>
      <c r="H16" s="52"/>
      <c r="I16" s="77"/>
      <c r="J16" s="77"/>
      <c r="K16" s="52"/>
      <c r="L16" s="52"/>
      <c r="M16" s="52"/>
    </row>
    <row r="17" spans="1:13" ht="15" customHeight="1">
      <c r="A17" s="13" t="s">
        <v>11</v>
      </c>
      <c r="B17" s="13"/>
      <c r="C17" s="13"/>
      <c r="D17" s="13"/>
      <c r="E17" s="79">
        <f>SUM(E14:E16)</f>
        <v>43.433000000000064</v>
      </c>
      <c r="F17" s="55">
        <f aca="true" t="shared" si="2" ref="F17:M17">SUM(F14:F16)</f>
        <v>45.798000000000215</v>
      </c>
      <c r="G17" s="79">
        <f>SUM(G14:G16)</f>
        <v>144.89300000000014</v>
      </c>
      <c r="H17" s="55">
        <f>SUM(H14:H16)</f>
        <v>136.04400000000027</v>
      </c>
      <c r="I17" s="79">
        <f>SUM(I14:I16)</f>
        <v>192.23299999999972</v>
      </c>
      <c r="J17" s="79">
        <f>SUM(J14:J16)</f>
        <v>192.23299999999972</v>
      </c>
      <c r="K17" s="55">
        <f t="shared" si="2"/>
        <v>191.15999999999974</v>
      </c>
      <c r="L17" s="55">
        <f t="shared" si="2"/>
        <v>175.57800000000023</v>
      </c>
      <c r="M17" s="55">
        <f t="shared" si="2"/>
        <v>155.96900000000005</v>
      </c>
    </row>
    <row r="18" spans="1:13" ht="15" customHeight="1">
      <c r="A18" s="31" t="s">
        <v>12</v>
      </c>
      <c r="B18" s="3"/>
      <c r="C18" s="3"/>
      <c r="D18" s="3"/>
      <c r="E18" s="78">
        <v>1.4050000000000002</v>
      </c>
      <c r="F18" s="50">
        <v>0.7310000000000003</v>
      </c>
      <c r="G18" s="78">
        <v>4.195</v>
      </c>
      <c r="H18" s="50">
        <v>2.342</v>
      </c>
      <c r="I18" s="78">
        <v>3.4800000000000004</v>
      </c>
      <c r="J18" s="78">
        <v>3.4800000000000004</v>
      </c>
      <c r="K18" s="50">
        <v>2.463</v>
      </c>
      <c r="L18" s="50">
        <v>9.692</v>
      </c>
      <c r="M18" s="50">
        <v>6.309</v>
      </c>
    </row>
    <row r="19" spans="1:13" ht="15" customHeight="1">
      <c r="A19" s="32" t="s">
        <v>13</v>
      </c>
      <c r="B19" s="25"/>
      <c r="C19" s="25"/>
      <c r="D19" s="25" t="s">
        <v>61</v>
      </c>
      <c r="E19" s="77">
        <v>-24.012000000000004</v>
      </c>
      <c r="F19" s="52">
        <v>-14.002000000000004</v>
      </c>
      <c r="G19" s="77">
        <v>-59.68900000000001</v>
      </c>
      <c r="H19" s="52">
        <v>-41.811</v>
      </c>
      <c r="I19" s="77">
        <v>-56.461</v>
      </c>
      <c r="J19" s="77">
        <v>-37.189</v>
      </c>
      <c r="K19" s="52">
        <v>-45.722</v>
      </c>
      <c r="L19" s="52">
        <v>-74.60000000000001</v>
      </c>
      <c r="M19" s="52">
        <v>-70.787</v>
      </c>
    </row>
    <row r="20" spans="1:13" ht="15" customHeight="1">
      <c r="A20" s="13" t="s">
        <v>14</v>
      </c>
      <c r="B20" s="13"/>
      <c r="C20" s="13"/>
      <c r="D20" s="13"/>
      <c r="E20" s="79">
        <f>SUM(E17:E19)</f>
        <v>20.82600000000006</v>
      </c>
      <c r="F20" s="55">
        <f aca="true" t="shared" si="3" ref="F20:M20">SUM(F17:F19)</f>
        <v>32.527000000000214</v>
      </c>
      <c r="G20" s="79">
        <f>SUM(G17:G19)</f>
        <v>89.39900000000013</v>
      </c>
      <c r="H20" s="55">
        <f>SUM(H17:H19)</f>
        <v>96.57500000000027</v>
      </c>
      <c r="I20" s="79">
        <f>SUM(I17:I19)</f>
        <v>139.25199999999973</v>
      </c>
      <c r="J20" s="79">
        <f>SUM(J17:J19)</f>
        <v>158.52399999999972</v>
      </c>
      <c r="K20" s="55">
        <f t="shared" si="3"/>
        <v>147.90099999999973</v>
      </c>
      <c r="L20" s="55">
        <f t="shared" si="3"/>
        <v>110.67000000000023</v>
      </c>
      <c r="M20" s="55">
        <f t="shared" si="3"/>
        <v>91.49100000000004</v>
      </c>
    </row>
    <row r="21" spans="1:13" ht="15" customHeight="1">
      <c r="A21" s="31" t="s">
        <v>15</v>
      </c>
      <c r="B21" s="3"/>
      <c r="C21" s="3"/>
      <c r="D21" s="3"/>
      <c r="E21" s="78">
        <v>-1.784000000000003</v>
      </c>
      <c r="F21" s="50">
        <v>-10.614000000000003</v>
      </c>
      <c r="G21" s="78">
        <v>-20.146</v>
      </c>
      <c r="H21" s="50">
        <v>-22.261000000000003</v>
      </c>
      <c r="I21" s="78">
        <v>-28.884999999999998</v>
      </c>
      <c r="J21" s="78">
        <v>-28.884999999999998</v>
      </c>
      <c r="K21" s="50">
        <v>-29.643000000000004</v>
      </c>
      <c r="L21" s="50">
        <v>-24.138</v>
      </c>
      <c r="M21" s="50">
        <v>-24.983</v>
      </c>
    </row>
    <row r="22" spans="1:13" ht="15" customHeight="1">
      <c r="A22" s="32" t="s">
        <v>16</v>
      </c>
      <c r="B22" s="27"/>
      <c r="C22" s="27"/>
      <c r="D22" s="27"/>
      <c r="E22" s="77"/>
      <c r="F22" s="52"/>
      <c r="G22" s="77"/>
      <c r="H22" s="52"/>
      <c r="I22" s="77"/>
      <c r="J22" s="77"/>
      <c r="K22" s="52"/>
      <c r="L22" s="52"/>
      <c r="M22" s="52"/>
    </row>
    <row r="23" spans="1:13" ht="15" customHeight="1">
      <c r="A23" s="35" t="s">
        <v>94</v>
      </c>
      <c r="B23" s="14"/>
      <c r="C23" s="14"/>
      <c r="D23" s="14"/>
      <c r="E23" s="79">
        <f>SUM(E20:E22)</f>
        <v>19.04200000000006</v>
      </c>
      <c r="F23" s="55">
        <f aca="true" t="shared" si="4" ref="F23:M23">SUM(F20:F22)</f>
        <v>21.91300000000021</v>
      </c>
      <c r="G23" s="79">
        <f>SUM(G20:G22)</f>
        <v>69.25300000000013</v>
      </c>
      <c r="H23" s="55">
        <f>SUM(H20:H22)</f>
        <v>74.31400000000028</v>
      </c>
      <c r="I23" s="79">
        <f>SUM(I20:I22)</f>
        <v>110.36699999999973</v>
      </c>
      <c r="J23" s="79">
        <f>SUM(J20:J22)</f>
        <v>129.63899999999973</v>
      </c>
      <c r="K23" s="55">
        <f t="shared" si="4"/>
        <v>118.25799999999973</v>
      </c>
      <c r="L23" s="55">
        <f t="shared" si="4"/>
        <v>86.53200000000022</v>
      </c>
      <c r="M23" s="55">
        <f t="shared" si="4"/>
        <v>66.50800000000004</v>
      </c>
    </row>
    <row r="24" spans="1:13" ht="15" customHeight="1">
      <c r="A24" s="31" t="s">
        <v>85</v>
      </c>
      <c r="B24" s="3"/>
      <c r="C24" s="3"/>
      <c r="D24" s="3"/>
      <c r="E24" s="76">
        <f aca="true" t="shared" si="5" ref="E24:M24">E23-E25</f>
        <v>18.60900000000006</v>
      </c>
      <c r="F24" s="53">
        <f t="shared" si="5"/>
        <v>21.91300000000021</v>
      </c>
      <c r="G24" s="76">
        <f>G23-G25</f>
        <v>68.82000000000012</v>
      </c>
      <c r="H24" s="53">
        <f>H23-H25</f>
        <v>74.31400000000028</v>
      </c>
      <c r="I24" s="76">
        <f>I23-I25</f>
        <v>110.36699999999973</v>
      </c>
      <c r="J24" s="76">
        <f t="shared" si="5"/>
        <v>129.63899999999973</v>
      </c>
      <c r="K24" s="53">
        <f t="shared" si="5"/>
        <v>118.25799999999973</v>
      </c>
      <c r="L24" s="53">
        <f t="shared" si="5"/>
        <v>86.82600000000022</v>
      </c>
      <c r="M24" s="53">
        <f t="shared" si="5"/>
        <v>66.50800000000004</v>
      </c>
    </row>
    <row r="25" spans="1:13" ht="15" customHeight="1">
      <c r="A25" s="31" t="s">
        <v>92</v>
      </c>
      <c r="B25" s="3"/>
      <c r="C25" s="3"/>
      <c r="D25" s="3"/>
      <c r="E25" s="78">
        <v>0.433</v>
      </c>
      <c r="F25" s="50"/>
      <c r="G25" s="78">
        <v>0.433</v>
      </c>
      <c r="H25" s="50"/>
      <c r="I25" s="78"/>
      <c r="J25" s="78"/>
      <c r="K25" s="50"/>
      <c r="L25" s="50">
        <v>-0.29400000000000004</v>
      </c>
      <c r="M25" s="50"/>
    </row>
    <row r="26" spans="1:13" ht="15">
      <c r="A26" s="3"/>
      <c r="B26" s="3"/>
      <c r="C26" s="3"/>
      <c r="D26" s="3"/>
      <c r="E26" s="50"/>
      <c r="F26" s="50"/>
      <c r="G26" s="50"/>
      <c r="H26" s="50"/>
      <c r="I26" s="50"/>
      <c r="J26" s="50"/>
      <c r="K26" s="50"/>
      <c r="L26" s="50"/>
      <c r="M26" s="50"/>
    </row>
    <row r="27" spans="1:13" ht="12.75" customHeight="1">
      <c r="A27" s="59"/>
      <c r="B27" s="59"/>
      <c r="C27" s="64"/>
      <c r="D27" s="61"/>
      <c r="E27" s="62">
        <f>E$3</f>
        <v>2011</v>
      </c>
      <c r="F27" s="62">
        <f aca="true" t="shared" si="6" ref="F27:M27">F$3</f>
        <v>2010</v>
      </c>
      <c r="G27" s="62">
        <f t="shared" si="6"/>
        <v>2011</v>
      </c>
      <c r="H27" s="62">
        <f t="shared" si="6"/>
        <v>2010</v>
      </c>
      <c r="I27" s="62">
        <f t="shared" si="6"/>
        <v>2010</v>
      </c>
      <c r="J27" s="62">
        <f t="shared" si="6"/>
        <v>2010</v>
      </c>
      <c r="K27" s="62">
        <f t="shared" si="6"/>
        <v>2009</v>
      </c>
      <c r="L27" s="62">
        <f t="shared" si="6"/>
        <v>2008</v>
      </c>
      <c r="M27" s="62">
        <f t="shared" si="6"/>
        <v>2007</v>
      </c>
    </row>
    <row r="28" spans="1:13" ht="12.75" customHeight="1">
      <c r="A28" s="63"/>
      <c r="B28" s="63"/>
      <c r="C28" s="64"/>
      <c r="D28" s="61"/>
      <c r="E28" s="82" t="str">
        <f>E$4</f>
        <v>Q3</v>
      </c>
      <c r="F28" s="82" t="str">
        <f>F$4</f>
        <v>Q3</v>
      </c>
      <c r="G28" s="82" t="str">
        <f>IF(G$4="","",G$4)</f>
        <v>Q1-3</v>
      </c>
      <c r="H28" s="82" t="str">
        <f>H$4</f>
        <v>Q1-3</v>
      </c>
      <c r="I28" s="82"/>
      <c r="J28" s="82"/>
      <c r="K28" s="82"/>
      <c r="L28" s="82"/>
      <c r="M28" s="82"/>
    </row>
    <row r="29" spans="1:13" s="20" customFormat="1" ht="15" customHeight="1">
      <c r="A29" s="60" t="s">
        <v>83</v>
      </c>
      <c r="B29" s="69"/>
      <c r="C29" s="64"/>
      <c r="D29" s="64"/>
      <c r="E29" s="83"/>
      <c r="F29" s="83"/>
      <c r="G29" s="83"/>
      <c r="H29" s="83"/>
      <c r="I29" s="83"/>
      <c r="J29" s="83">
        <f>IF(J$5=0,"",J$5)</f>
      </c>
      <c r="K29" s="83">
        <f>IF(K$5=0,"",K$5)</f>
      </c>
      <c r="L29" s="83">
        <f>IF(L$5=0,"",L$5)</f>
      </c>
      <c r="M29" s="83"/>
    </row>
    <row r="30" spans="5:13" ht="1.5" customHeight="1"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5" customHeight="1">
      <c r="A31" s="31" t="s">
        <v>17</v>
      </c>
      <c r="B31" s="10"/>
      <c r="C31" s="10"/>
      <c r="D31" s="10"/>
      <c r="E31" s="78"/>
      <c r="F31" s="50"/>
      <c r="G31" s="78">
        <v>1868.6940000000002</v>
      </c>
      <c r="H31" s="50"/>
      <c r="I31" s="78"/>
      <c r="J31" s="78">
        <v>1843.7150000000001</v>
      </c>
      <c r="K31" s="50">
        <v>1891.172</v>
      </c>
      <c r="L31" s="50">
        <v>1867.343</v>
      </c>
      <c r="M31" s="50">
        <v>1857.2140000000002</v>
      </c>
    </row>
    <row r="32" spans="1:13" ht="15" customHeight="1">
      <c r="A32" s="31" t="s">
        <v>18</v>
      </c>
      <c r="B32" s="9"/>
      <c r="C32" s="9"/>
      <c r="D32" s="9"/>
      <c r="E32" s="78"/>
      <c r="F32" s="50"/>
      <c r="G32" s="78">
        <v>115.78300000000003</v>
      </c>
      <c r="H32" s="50"/>
      <c r="I32" s="78"/>
      <c r="J32" s="78">
        <v>117.58000000000001</v>
      </c>
      <c r="K32" s="50">
        <v>121.67000000000002</v>
      </c>
      <c r="L32" s="50">
        <v>127.917</v>
      </c>
      <c r="M32" s="50">
        <v>129.512</v>
      </c>
    </row>
    <row r="33" spans="1:13" ht="15" customHeight="1">
      <c r="A33" s="31" t="s">
        <v>86</v>
      </c>
      <c r="B33" s="9"/>
      <c r="C33" s="9"/>
      <c r="D33" s="9"/>
      <c r="E33" s="78"/>
      <c r="F33" s="50"/>
      <c r="G33" s="78">
        <v>117.202</v>
      </c>
      <c r="H33" s="50"/>
      <c r="I33" s="78"/>
      <c r="J33" s="78">
        <v>112.928</v>
      </c>
      <c r="K33" s="50">
        <v>119.827</v>
      </c>
      <c r="L33" s="50">
        <v>121.57800000000006</v>
      </c>
      <c r="M33" s="50">
        <v>108.64700000000005</v>
      </c>
    </row>
    <row r="34" spans="1:13" ht="15" customHeight="1">
      <c r="A34" s="31" t="s">
        <v>19</v>
      </c>
      <c r="B34" s="9"/>
      <c r="C34" s="9"/>
      <c r="D34" s="9"/>
      <c r="E34" s="78"/>
      <c r="F34" s="50"/>
      <c r="G34" s="78">
        <v>173.08100000000002</v>
      </c>
      <c r="H34" s="50"/>
      <c r="I34" s="78"/>
      <c r="J34" s="78">
        <v>150.068</v>
      </c>
      <c r="K34" s="50">
        <v>105.836</v>
      </c>
      <c r="L34" s="50">
        <v>78.311</v>
      </c>
      <c r="M34" s="50">
        <v>75.676</v>
      </c>
    </row>
    <row r="35" spans="1:13" ht="15" customHeight="1">
      <c r="A35" s="32" t="s">
        <v>20</v>
      </c>
      <c r="B35" s="25"/>
      <c r="C35" s="25"/>
      <c r="D35" s="25"/>
      <c r="E35" s="77"/>
      <c r="F35" s="52"/>
      <c r="G35" s="77">
        <v>22.688000000000002</v>
      </c>
      <c r="H35" s="52"/>
      <c r="I35" s="77"/>
      <c r="J35" s="77">
        <v>22.554000000000002</v>
      </c>
      <c r="K35" s="52">
        <v>32.012</v>
      </c>
      <c r="L35" s="52">
        <v>33.974000000000004</v>
      </c>
      <c r="M35" s="52">
        <v>45.35</v>
      </c>
    </row>
    <row r="36" spans="1:13" ht="15" customHeight="1">
      <c r="A36" s="33" t="s">
        <v>21</v>
      </c>
      <c r="B36" s="13"/>
      <c r="C36" s="13"/>
      <c r="D36" s="13"/>
      <c r="E36" s="106">
        <v>0</v>
      </c>
      <c r="F36" s="107">
        <v>0</v>
      </c>
      <c r="G36" s="79">
        <f>SUM(G31:G35)</f>
        <v>2297.4480000000003</v>
      </c>
      <c r="H36" s="114" t="s">
        <v>58</v>
      </c>
      <c r="I36" s="79" t="s">
        <v>58</v>
      </c>
      <c r="J36" s="79">
        <f>SUM(J31:J35)</f>
        <v>2246.8450000000003</v>
      </c>
      <c r="K36" s="55">
        <f>SUM(K31:K35)</f>
        <v>2270.517</v>
      </c>
      <c r="L36" s="55">
        <f>SUM(L31:L35)</f>
        <v>2229.1230000000005</v>
      </c>
      <c r="M36" s="55">
        <f>SUM(M31:M35)</f>
        <v>2216.399</v>
      </c>
    </row>
    <row r="37" spans="1:13" ht="15" customHeight="1">
      <c r="A37" s="31" t="s">
        <v>22</v>
      </c>
      <c r="B37" s="3"/>
      <c r="C37" s="3"/>
      <c r="D37" s="3"/>
      <c r="E37" s="78"/>
      <c r="F37" s="50"/>
      <c r="G37" s="78">
        <v>35.522000000000006</v>
      </c>
      <c r="H37" s="50"/>
      <c r="I37" s="78"/>
      <c r="J37" s="78">
        <v>29.827</v>
      </c>
      <c r="K37" s="50">
        <v>31.193</v>
      </c>
      <c r="L37" s="50">
        <v>30.141000000000002</v>
      </c>
      <c r="M37" s="50">
        <v>30.464</v>
      </c>
    </row>
    <row r="38" spans="1:13" ht="15" customHeight="1">
      <c r="A38" s="31" t="s">
        <v>23</v>
      </c>
      <c r="B38" s="3"/>
      <c r="C38" s="3"/>
      <c r="D38" s="3"/>
      <c r="E38" s="78"/>
      <c r="F38" s="50"/>
      <c r="G38" s="78"/>
      <c r="H38" s="50"/>
      <c r="I38" s="78"/>
      <c r="J38" s="78"/>
      <c r="K38" s="50"/>
      <c r="L38" s="50"/>
      <c r="M38" s="50"/>
    </row>
    <row r="39" spans="1:13" ht="15" customHeight="1">
      <c r="A39" s="31" t="s">
        <v>24</v>
      </c>
      <c r="B39" s="3"/>
      <c r="C39" s="3"/>
      <c r="D39" s="3"/>
      <c r="E39" s="78"/>
      <c r="F39" s="50"/>
      <c r="G39" s="78">
        <v>533.755</v>
      </c>
      <c r="H39" s="50"/>
      <c r="I39" s="78"/>
      <c r="J39" s="78">
        <v>405.217</v>
      </c>
      <c r="K39" s="50">
        <v>408.35300000000007</v>
      </c>
      <c r="L39" s="50">
        <v>393.42</v>
      </c>
      <c r="M39" s="50">
        <v>352.73900000000003</v>
      </c>
    </row>
    <row r="40" spans="1:13" ht="15" customHeight="1">
      <c r="A40" s="31" t="s">
        <v>25</v>
      </c>
      <c r="B40" s="3"/>
      <c r="C40" s="3"/>
      <c r="D40" s="3"/>
      <c r="E40" s="78"/>
      <c r="F40" s="50"/>
      <c r="G40" s="78">
        <v>111.57000000000001</v>
      </c>
      <c r="H40" s="50"/>
      <c r="I40" s="78"/>
      <c r="J40" s="78">
        <v>190.279</v>
      </c>
      <c r="K40" s="50">
        <v>76.20100000000001</v>
      </c>
      <c r="L40" s="50">
        <v>38.045</v>
      </c>
      <c r="M40" s="50">
        <v>78.995</v>
      </c>
    </row>
    <row r="41" spans="1:13" ht="15" customHeight="1">
      <c r="A41" s="32" t="s">
        <v>26</v>
      </c>
      <c r="B41" s="25"/>
      <c r="C41" s="25"/>
      <c r="D41" s="25"/>
      <c r="E41" s="77"/>
      <c r="F41" s="52"/>
      <c r="G41" s="77"/>
      <c r="H41" s="52"/>
      <c r="I41" s="77"/>
      <c r="J41" s="77"/>
      <c r="K41" s="52"/>
      <c r="L41" s="52"/>
      <c r="M41" s="52"/>
    </row>
    <row r="42" spans="1:13" ht="15" customHeight="1">
      <c r="A42" s="34" t="s">
        <v>27</v>
      </c>
      <c r="B42" s="22"/>
      <c r="C42" s="22"/>
      <c r="D42" s="22"/>
      <c r="E42" s="108">
        <v>0</v>
      </c>
      <c r="F42" s="109">
        <v>0</v>
      </c>
      <c r="G42" s="85">
        <f aca="true" t="shared" si="7" ref="G42:M42">SUM(G37:G41)</f>
        <v>680.8470000000001</v>
      </c>
      <c r="H42" s="129" t="s">
        <v>58</v>
      </c>
      <c r="I42" s="85" t="s">
        <v>58</v>
      </c>
      <c r="J42" s="85">
        <f t="shared" si="7"/>
        <v>625.323</v>
      </c>
      <c r="K42" s="86">
        <f t="shared" si="7"/>
        <v>515.7470000000001</v>
      </c>
      <c r="L42" s="86">
        <f t="shared" si="7"/>
        <v>461.60600000000005</v>
      </c>
      <c r="M42" s="86">
        <f t="shared" si="7"/>
        <v>462.19800000000004</v>
      </c>
    </row>
    <row r="43" spans="1:13" ht="15" customHeight="1">
      <c r="A43" s="33" t="s">
        <v>59</v>
      </c>
      <c r="B43" s="12"/>
      <c r="C43" s="12"/>
      <c r="D43" s="12"/>
      <c r="E43" s="106">
        <v>0</v>
      </c>
      <c r="F43" s="107">
        <v>0</v>
      </c>
      <c r="G43" s="79">
        <f aca="true" t="shared" si="8" ref="G43:M43">G36+G42</f>
        <v>2978.2950000000005</v>
      </c>
      <c r="H43" s="114" t="s">
        <v>58</v>
      </c>
      <c r="I43" s="79" t="s">
        <v>58</v>
      </c>
      <c r="J43" s="79">
        <f t="shared" si="8"/>
        <v>2872.168</v>
      </c>
      <c r="K43" s="55">
        <f t="shared" si="8"/>
        <v>2786.264</v>
      </c>
      <c r="L43" s="55">
        <f t="shared" si="8"/>
        <v>2690.7290000000007</v>
      </c>
      <c r="M43" s="55">
        <f t="shared" si="8"/>
        <v>2678.5969999999998</v>
      </c>
    </row>
    <row r="44" spans="1:13" ht="15" customHeight="1">
      <c r="A44" s="31" t="s">
        <v>87</v>
      </c>
      <c r="B44" s="3"/>
      <c r="C44" s="3"/>
      <c r="D44" s="3" t="s">
        <v>62</v>
      </c>
      <c r="E44" s="78"/>
      <c r="F44" s="50"/>
      <c r="G44" s="78">
        <v>638.565</v>
      </c>
      <c r="H44" s="50"/>
      <c r="I44" s="78"/>
      <c r="J44" s="78">
        <v>1052.25</v>
      </c>
      <c r="K44" s="50">
        <v>964.6610000000001</v>
      </c>
      <c r="L44" s="50">
        <v>821.072</v>
      </c>
      <c r="M44" s="50">
        <v>750.8710000000001</v>
      </c>
    </row>
    <row r="45" spans="1:13" ht="15" customHeight="1">
      <c r="A45" s="31" t="s">
        <v>93</v>
      </c>
      <c r="B45" s="3"/>
      <c r="C45" s="3"/>
      <c r="D45" s="3"/>
      <c r="E45" s="78"/>
      <c r="F45" s="50"/>
      <c r="G45" s="78">
        <v>0.433</v>
      </c>
      <c r="H45" s="50"/>
      <c r="I45" s="78"/>
      <c r="J45" s="78"/>
      <c r="K45" s="50"/>
      <c r="L45" s="50"/>
      <c r="M45" s="50">
        <v>0.29400000000000004</v>
      </c>
    </row>
    <row r="46" spans="1:13" ht="15" customHeight="1">
      <c r="A46" s="31" t="s">
        <v>80</v>
      </c>
      <c r="B46" s="3"/>
      <c r="C46" s="3"/>
      <c r="D46" s="3"/>
      <c r="E46" s="78"/>
      <c r="F46" s="50"/>
      <c r="G46" s="78">
        <v>50.682</v>
      </c>
      <c r="H46" s="50"/>
      <c r="I46" s="78"/>
      <c r="J46" s="78">
        <v>48.581</v>
      </c>
      <c r="K46" s="50">
        <v>47.34</v>
      </c>
      <c r="L46" s="50">
        <v>45.94500000000001</v>
      </c>
      <c r="M46" s="50">
        <v>44.652</v>
      </c>
    </row>
    <row r="47" spans="1:13" ht="15" customHeight="1">
      <c r="A47" s="31" t="s">
        <v>29</v>
      </c>
      <c r="B47" s="3"/>
      <c r="C47" s="3"/>
      <c r="D47" s="3"/>
      <c r="E47" s="78"/>
      <c r="F47" s="50"/>
      <c r="G47" s="78">
        <v>892.707</v>
      </c>
      <c r="H47" s="50"/>
      <c r="I47" s="78"/>
      <c r="J47" s="78">
        <v>829.0360000000001</v>
      </c>
      <c r="K47" s="50">
        <v>774.0450000000001</v>
      </c>
      <c r="L47" s="50">
        <v>711.855</v>
      </c>
      <c r="M47" s="50">
        <v>654.4370000000001</v>
      </c>
    </row>
    <row r="48" spans="1:13" ht="15" customHeight="1">
      <c r="A48" s="31" t="s">
        <v>30</v>
      </c>
      <c r="B48" s="3"/>
      <c r="C48" s="3"/>
      <c r="D48" s="3"/>
      <c r="E48" s="78"/>
      <c r="F48" s="50"/>
      <c r="G48" s="78">
        <v>1052.306</v>
      </c>
      <c r="H48" s="50"/>
      <c r="I48" s="78"/>
      <c r="J48" s="78">
        <v>683.179</v>
      </c>
      <c r="K48" s="50">
        <v>758.9010000000001</v>
      </c>
      <c r="L48" s="50">
        <v>877.7550000000001</v>
      </c>
      <c r="M48" s="50">
        <v>1014.638</v>
      </c>
    </row>
    <row r="49" spans="1:13" ht="15" customHeight="1">
      <c r="A49" s="31" t="s">
        <v>31</v>
      </c>
      <c r="B49" s="3"/>
      <c r="C49" s="3"/>
      <c r="D49" s="3"/>
      <c r="E49" s="78"/>
      <c r="F49" s="50"/>
      <c r="G49" s="78">
        <v>343.602</v>
      </c>
      <c r="H49" s="50"/>
      <c r="I49" s="78"/>
      <c r="J49" s="78">
        <v>259.122</v>
      </c>
      <c r="K49" s="50">
        <v>241.317</v>
      </c>
      <c r="L49" s="50">
        <v>234.10200000000003</v>
      </c>
      <c r="M49" s="50">
        <v>213.705</v>
      </c>
    </row>
    <row r="50" spans="1:13" ht="15" customHeight="1">
      <c r="A50" s="31" t="s">
        <v>32</v>
      </c>
      <c r="B50" s="3"/>
      <c r="C50" s="3"/>
      <c r="D50" s="3"/>
      <c r="E50" s="78"/>
      <c r="F50" s="50"/>
      <c r="G50" s="78"/>
      <c r="H50" s="50"/>
      <c r="I50" s="78"/>
      <c r="J50" s="78"/>
      <c r="K50" s="50"/>
      <c r="L50" s="50"/>
      <c r="M50" s="50"/>
    </row>
    <row r="51" spans="1:13" ht="15" customHeight="1">
      <c r="A51" s="32" t="s">
        <v>88</v>
      </c>
      <c r="B51" s="25"/>
      <c r="C51" s="25"/>
      <c r="D51" s="25"/>
      <c r="E51" s="77"/>
      <c r="F51" s="52"/>
      <c r="G51" s="77"/>
      <c r="H51" s="52"/>
      <c r="I51" s="77"/>
      <c r="J51" s="77"/>
      <c r="K51" s="52"/>
      <c r="L51" s="52"/>
      <c r="M51" s="52"/>
    </row>
    <row r="52" spans="1:13" ht="15" customHeight="1">
      <c r="A52" s="33" t="s">
        <v>79</v>
      </c>
      <c r="B52" s="12"/>
      <c r="C52" s="12"/>
      <c r="D52" s="12"/>
      <c r="E52" s="106">
        <v>0</v>
      </c>
      <c r="F52" s="107">
        <v>0</v>
      </c>
      <c r="G52" s="79">
        <f aca="true" t="shared" si="9" ref="G52:M52">SUM(G44:G51)</f>
        <v>2978.295</v>
      </c>
      <c r="H52" s="114" t="s">
        <v>58</v>
      </c>
      <c r="I52" s="79" t="s">
        <v>58</v>
      </c>
      <c r="J52" s="79">
        <f t="shared" si="9"/>
        <v>2872.1679999999997</v>
      </c>
      <c r="K52" s="55">
        <f t="shared" si="9"/>
        <v>2786.264</v>
      </c>
      <c r="L52" s="55">
        <f t="shared" si="9"/>
        <v>2690.7290000000003</v>
      </c>
      <c r="M52" s="55">
        <f t="shared" si="9"/>
        <v>2678.597</v>
      </c>
    </row>
    <row r="53" spans="1:13" ht="15" customHeight="1">
      <c r="A53" s="12"/>
      <c r="B53" s="12"/>
      <c r="C53" s="12"/>
      <c r="D53" s="12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 customHeight="1">
      <c r="A54" s="70"/>
      <c r="B54" s="59"/>
      <c r="C54" s="61"/>
      <c r="D54" s="61"/>
      <c r="E54" s="62">
        <f>E$3</f>
        <v>2011</v>
      </c>
      <c r="F54" s="62">
        <f aca="true" t="shared" si="10" ref="F54:M54">F$3</f>
        <v>2010</v>
      </c>
      <c r="G54" s="62">
        <f t="shared" si="10"/>
        <v>2011</v>
      </c>
      <c r="H54" s="62">
        <f t="shared" si="10"/>
        <v>2010</v>
      </c>
      <c r="I54" s="62">
        <f t="shared" si="10"/>
        <v>2010</v>
      </c>
      <c r="J54" s="62">
        <f t="shared" si="10"/>
        <v>2010</v>
      </c>
      <c r="K54" s="62">
        <f t="shared" si="10"/>
        <v>2009</v>
      </c>
      <c r="L54" s="62">
        <f t="shared" si="10"/>
        <v>2008</v>
      </c>
      <c r="M54" s="62">
        <f t="shared" si="10"/>
        <v>2007</v>
      </c>
    </row>
    <row r="55" spans="1:13" ht="12.75" customHeight="1">
      <c r="A55" s="63"/>
      <c r="B55" s="63"/>
      <c r="C55" s="61"/>
      <c r="D55" s="61"/>
      <c r="E55" s="82" t="str">
        <f>E$4</f>
        <v>Q3</v>
      </c>
      <c r="F55" s="82" t="str">
        <f>F$4</f>
        <v>Q3</v>
      </c>
      <c r="G55" s="82" t="str">
        <f>IF(G$4="","",G$4)</f>
        <v>Q1-3</v>
      </c>
      <c r="H55" s="82" t="str">
        <f>H$4</f>
        <v>Q1-3</v>
      </c>
      <c r="I55" s="82"/>
      <c r="J55" s="82"/>
      <c r="K55" s="82"/>
      <c r="L55" s="82"/>
      <c r="M55" s="82"/>
    </row>
    <row r="56" spans="1:13" s="20" customFormat="1" ht="12.75" customHeight="1">
      <c r="A56" s="70" t="s">
        <v>84</v>
      </c>
      <c r="B56" s="69"/>
      <c r="C56" s="64"/>
      <c r="D56" s="64"/>
      <c r="E56" s="83"/>
      <c r="F56" s="83"/>
      <c r="G56" s="83"/>
      <c r="H56" s="83"/>
      <c r="I56" s="83"/>
      <c r="J56" s="83"/>
      <c r="K56" s="83">
        <f>IF(K$5=0,"",K$5)</f>
      </c>
      <c r="L56" s="83">
        <f>IF(L$5=0,"",L$5)</f>
      </c>
      <c r="M56" s="83"/>
    </row>
    <row r="57" spans="5:13" ht="1.5" customHeight="1"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24.75" customHeight="1">
      <c r="A58" s="164" t="s">
        <v>33</v>
      </c>
      <c r="B58" s="164"/>
      <c r="C58" s="11"/>
      <c r="D58" s="11"/>
      <c r="E58" s="76"/>
      <c r="F58" s="53"/>
      <c r="G58" s="76"/>
      <c r="H58" s="53"/>
      <c r="I58" s="76"/>
      <c r="J58" s="76">
        <v>190.404</v>
      </c>
      <c r="K58" s="53">
        <v>168.816</v>
      </c>
      <c r="L58" s="53">
        <v>144</v>
      </c>
      <c r="M58" s="53">
        <v>200.453</v>
      </c>
    </row>
    <row r="59" spans="1:13" ht="15" customHeight="1">
      <c r="A59" s="165" t="s">
        <v>34</v>
      </c>
      <c r="B59" s="165"/>
      <c r="C59" s="26"/>
      <c r="D59" s="26"/>
      <c r="E59" s="77"/>
      <c r="F59" s="52"/>
      <c r="G59" s="77"/>
      <c r="H59" s="52"/>
      <c r="I59" s="77"/>
      <c r="J59" s="77">
        <v>72.13900000000001</v>
      </c>
      <c r="K59" s="52">
        <v>49.75899999999999</v>
      </c>
      <c r="L59" s="52">
        <v>15.000000000000002</v>
      </c>
      <c r="M59" s="52">
        <v>-27</v>
      </c>
    </row>
    <row r="60" spans="1:13" ht="16.5" customHeight="1">
      <c r="A60" s="168" t="s">
        <v>35</v>
      </c>
      <c r="B60" s="168"/>
      <c r="C60" s="28"/>
      <c r="D60" s="28"/>
      <c r="E60" s="79" t="s">
        <v>58</v>
      </c>
      <c r="F60" s="55" t="s">
        <v>58</v>
      </c>
      <c r="G60" s="79" t="s">
        <v>58</v>
      </c>
      <c r="H60" s="55" t="s">
        <v>58</v>
      </c>
      <c r="I60" s="79" t="s">
        <v>58</v>
      </c>
      <c r="J60" s="79">
        <f>SUM(J58:J59)</f>
        <v>262.543</v>
      </c>
      <c r="K60" s="55">
        <f>SUM(K58:K59)</f>
        <v>218.575</v>
      </c>
      <c r="L60" s="55">
        <f>SUM(L58:L59)</f>
        <v>159</v>
      </c>
      <c r="M60" s="55">
        <f>SUM(M58:M59)</f>
        <v>173.453</v>
      </c>
    </row>
    <row r="61" spans="1:13" ht="15" customHeight="1">
      <c r="A61" s="164" t="s">
        <v>89</v>
      </c>
      <c r="B61" s="164"/>
      <c r="C61" s="3"/>
      <c r="D61" s="3"/>
      <c r="E61" s="78"/>
      <c r="F61" s="50"/>
      <c r="G61" s="78"/>
      <c r="H61" s="50"/>
      <c r="I61" s="78"/>
      <c r="J61" s="78">
        <v>-64.73500000000001</v>
      </c>
      <c r="K61" s="50">
        <v>-52.479</v>
      </c>
      <c r="L61" s="50">
        <v>-35.774</v>
      </c>
      <c r="M61" s="50">
        <v>-89</v>
      </c>
    </row>
    <row r="62" spans="1:13" ht="15" customHeight="1">
      <c r="A62" s="165" t="s">
        <v>90</v>
      </c>
      <c r="B62" s="165"/>
      <c r="C62" s="25"/>
      <c r="D62" s="25"/>
      <c r="E62" s="77"/>
      <c r="F62" s="52"/>
      <c r="G62" s="77"/>
      <c r="H62" s="52"/>
      <c r="I62" s="77"/>
      <c r="J62" s="77">
        <v>2.032</v>
      </c>
      <c r="K62" s="52">
        <v>5.172000000000001</v>
      </c>
      <c r="L62" s="52">
        <v>4</v>
      </c>
      <c r="M62" s="52">
        <v>4</v>
      </c>
    </row>
    <row r="63" spans="1:13" s="45" customFormat="1" ht="16.5" customHeight="1">
      <c r="A63" s="148" t="s">
        <v>91</v>
      </c>
      <c r="B63" s="148"/>
      <c r="C63" s="29"/>
      <c r="D63" s="29"/>
      <c r="E63" s="79" t="s">
        <v>58</v>
      </c>
      <c r="F63" s="107">
        <f aca="true" t="shared" si="11" ref="F63:M63">SUM(F60:F62)</f>
        <v>0</v>
      </c>
      <c r="G63" s="79" t="s">
        <v>58</v>
      </c>
      <c r="H63" s="107">
        <f>SUM(H60:H62)</f>
        <v>0</v>
      </c>
      <c r="I63" s="146">
        <f>SUM(I60:I62)</f>
        <v>0</v>
      </c>
      <c r="J63" s="146">
        <f>SUM(J60:J62)</f>
        <v>199.84</v>
      </c>
      <c r="K63" s="151">
        <f t="shared" si="11"/>
        <v>171.268</v>
      </c>
      <c r="L63" s="55">
        <f t="shared" si="11"/>
        <v>127.226</v>
      </c>
      <c r="M63" s="55">
        <f t="shared" si="11"/>
        <v>88.453</v>
      </c>
    </row>
    <row r="64" spans="1:13" ht="15" customHeight="1">
      <c r="A64" s="165" t="s">
        <v>36</v>
      </c>
      <c r="B64" s="165"/>
      <c r="C64" s="30"/>
      <c r="D64" s="30"/>
      <c r="E64" s="77"/>
      <c r="F64" s="52"/>
      <c r="G64" s="77"/>
      <c r="H64" s="52"/>
      <c r="I64" s="77"/>
      <c r="J64" s="77"/>
      <c r="K64" s="52"/>
      <c r="L64" s="52"/>
      <c r="M64" s="52">
        <v>-94</v>
      </c>
    </row>
    <row r="65" spans="1:13" ht="16.5" customHeight="1">
      <c r="A65" s="168" t="s">
        <v>37</v>
      </c>
      <c r="B65" s="168"/>
      <c r="C65" s="12"/>
      <c r="D65" s="12"/>
      <c r="E65" s="79" t="s">
        <v>58</v>
      </c>
      <c r="F65" s="55" t="s">
        <v>58</v>
      </c>
      <c r="G65" s="79" t="s">
        <v>58</v>
      </c>
      <c r="H65" s="55" t="s">
        <v>58</v>
      </c>
      <c r="I65" s="79" t="s">
        <v>58</v>
      </c>
      <c r="J65" s="79">
        <f>SUM(J63:J64)</f>
        <v>199.84</v>
      </c>
      <c r="K65" s="55">
        <f>SUM(K63:K64)</f>
        <v>171.268</v>
      </c>
      <c r="L65" s="55">
        <f>SUM(L63:L64)</f>
        <v>127.226</v>
      </c>
      <c r="M65" s="55">
        <f>SUM(M63:M64)</f>
        <v>-5.546999999999997</v>
      </c>
    </row>
    <row r="66" spans="1:13" ht="15" customHeight="1">
      <c r="A66" s="164" t="s">
        <v>38</v>
      </c>
      <c r="B66" s="164"/>
      <c r="C66" s="3"/>
      <c r="D66" s="3"/>
      <c r="E66" s="78"/>
      <c r="F66" s="50"/>
      <c r="G66" s="78"/>
      <c r="H66" s="50"/>
      <c r="I66" s="78"/>
      <c r="J66" s="78">
        <v>-83.47800000000001</v>
      </c>
      <c r="K66" s="50">
        <v>-136.829</v>
      </c>
      <c r="L66" s="50">
        <v>-167</v>
      </c>
      <c r="M66" s="50">
        <v>10</v>
      </c>
    </row>
    <row r="67" spans="1:13" ht="15" customHeight="1">
      <c r="A67" s="164" t="s">
        <v>39</v>
      </c>
      <c r="B67" s="164"/>
      <c r="C67" s="3"/>
      <c r="D67" s="3"/>
      <c r="E67" s="78"/>
      <c r="F67" s="50"/>
      <c r="G67" s="78"/>
      <c r="H67" s="50"/>
      <c r="I67" s="78"/>
      <c r="J67" s="78"/>
      <c r="K67" s="50"/>
      <c r="L67" s="50"/>
      <c r="M67" s="50"/>
    </row>
    <row r="68" spans="1:13" ht="15" customHeight="1">
      <c r="A68" s="164" t="s">
        <v>40</v>
      </c>
      <c r="B68" s="164"/>
      <c r="C68" s="3"/>
      <c r="D68" s="3"/>
      <c r="E68" s="78"/>
      <c r="F68" s="50"/>
      <c r="G68" s="78"/>
      <c r="H68" s="50"/>
      <c r="I68" s="78"/>
      <c r="J68" s="78"/>
      <c r="K68" s="50"/>
      <c r="L68" s="50"/>
      <c r="M68" s="50"/>
    </row>
    <row r="69" spans="1:13" ht="15" customHeight="1">
      <c r="A69" s="165" t="s">
        <v>41</v>
      </c>
      <c r="B69" s="165"/>
      <c r="C69" s="25"/>
      <c r="D69" s="25"/>
      <c r="E69" s="77"/>
      <c r="F69" s="52"/>
      <c r="G69" s="77"/>
      <c r="H69" s="52"/>
      <c r="I69" s="77"/>
      <c r="J69" s="77"/>
      <c r="K69" s="52"/>
      <c r="L69" s="52"/>
      <c r="M69" s="52"/>
    </row>
    <row r="70" spans="1:13" ht="16.5" customHeight="1">
      <c r="A70" s="36" t="s">
        <v>42</v>
      </c>
      <c r="B70" s="36"/>
      <c r="C70" s="23"/>
      <c r="D70" s="23"/>
      <c r="E70" s="80" t="s">
        <v>58</v>
      </c>
      <c r="F70" s="54" t="s">
        <v>58</v>
      </c>
      <c r="G70" s="80" t="s">
        <v>58</v>
      </c>
      <c r="H70" s="54" t="s">
        <v>58</v>
      </c>
      <c r="I70" s="80" t="s">
        <v>58</v>
      </c>
      <c r="J70" s="80">
        <f>SUM(J66:J69)</f>
        <v>-83.47800000000001</v>
      </c>
      <c r="K70" s="54">
        <f>SUM(K66:K69)</f>
        <v>-136.829</v>
      </c>
      <c r="L70" s="54">
        <f>SUM(L66:L69)</f>
        <v>-167</v>
      </c>
      <c r="M70" s="54">
        <f>SUM(M66:M69)</f>
        <v>10</v>
      </c>
    </row>
    <row r="71" spans="1:13" ht="16.5" customHeight="1">
      <c r="A71" s="168" t="s">
        <v>43</v>
      </c>
      <c r="B71" s="168"/>
      <c r="C71" s="12"/>
      <c r="D71" s="12"/>
      <c r="E71" s="79" t="s">
        <v>58</v>
      </c>
      <c r="F71" s="55" t="s">
        <v>58</v>
      </c>
      <c r="G71" s="79" t="s">
        <v>58</v>
      </c>
      <c r="H71" s="55" t="s">
        <v>58</v>
      </c>
      <c r="I71" s="79" t="s">
        <v>58</v>
      </c>
      <c r="J71" s="79">
        <f>SUM(J70+J65)</f>
        <v>116.362</v>
      </c>
      <c r="K71" s="55">
        <f>SUM(K70+K65)</f>
        <v>34.43899999999999</v>
      </c>
      <c r="L71" s="55">
        <f>SUM(L70+L65)</f>
        <v>-39.774</v>
      </c>
      <c r="M71" s="55">
        <f>SUM(M70+M65)</f>
        <v>4.453000000000003</v>
      </c>
    </row>
    <row r="72" spans="1:13" ht="15" customHeight="1">
      <c r="A72" s="12"/>
      <c r="B72" s="12"/>
      <c r="C72" s="12"/>
      <c r="D72" s="12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2.75" customHeight="1">
      <c r="A73" s="70"/>
      <c r="B73" s="59"/>
      <c r="C73" s="61"/>
      <c r="D73" s="61"/>
      <c r="E73" s="62">
        <f>E$3</f>
        <v>2011</v>
      </c>
      <c r="F73" s="62">
        <f aca="true" t="shared" si="12" ref="F73:M73">F$3</f>
        <v>2010</v>
      </c>
      <c r="G73" s="62">
        <f t="shared" si="12"/>
        <v>2011</v>
      </c>
      <c r="H73" s="62">
        <f t="shared" si="12"/>
        <v>2010</v>
      </c>
      <c r="I73" s="62">
        <f t="shared" si="12"/>
        <v>2010</v>
      </c>
      <c r="J73" s="62">
        <f t="shared" si="12"/>
        <v>2010</v>
      </c>
      <c r="K73" s="62">
        <f t="shared" si="12"/>
        <v>2009</v>
      </c>
      <c r="L73" s="62">
        <f t="shared" si="12"/>
        <v>2008</v>
      </c>
      <c r="M73" s="62">
        <f t="shared" si="12"/>
        <v>2007</v>
      </c>
    </row>
    <row r="74" spans="1:13" ht="12.75" customHeight="1">
      <c r="A74" s="63"/>
      <c r="B74" s="63"/>
      <c r="C74" s="61"/>
      <c r="D74" s="61"/>
      <c r="E74" s="62" t="str">
        <f>E$4</f>
        <v>Q3</v>
      </c>
      <c r="F74" s="62" t="str">
        <f>F$4</f>
        <v>Q3</v>
      </c>
      <c r="G74" s="62" t="str">
        <f>IF(G$4="","",G$4)</f>
        <v>Q1-3</v>
      </c>
      <c r="H74" s="62" t="str">
        <f>H$4</f>
        <v>Q1-3</v>
      </c>
      <c r="I74" s="62"/>
      <c r="J74" s="62"/>
      <c r="K74" s="62"/>
      <c r="L74" s="62"/>
      <c r="M74" s="62"/>
    </row>
    <row r="75" spans="1:13" s="20" customFormat="1" ht="15" customHeight="1">
      <c r="A75" s="70" t="s">
        <v>56</v>
      </c>
      <c r="B75" s="69"/>
      <c r="C75" s="64"/>
      <c r="D75" s="64"/>
      <c r="E75" s="66"/>
      <c r="F75" s="66"/>
      <c r="G75" s="66"/>
      <c r="H75" s="66"/>
      <c r="I75" s="66"/>
      <c r="J75" s="66"/>
      <c r="K75" s="66">
        <f>IF(K$5=0,"",K$5)</f>
      </c>
      <c r="L75" s="66">
        <f>IF(L$5=0,"",L$5)</f>
      </c>
      <c r="M75" s="66"/>
    </row>
    <row r="76" ht="1.5" customHeight="1"/>
    <row r="77" spans="1:13" ht="15" customHeight="1">
      <c r="A77" s="164" t="s">
        <v>44</v>
      </c>
      <c r="B77" s="164"/>
      <c r="C77" s="9"/>
      <c r="D77" s="9"/>
      <c r="E77" s="71">
        <f>IF(E7=0,"-",IF(E14=0,"-",(E14/E7))*100)</f>
        <v>9.31384856073984</v>
      </c>
      <c r="F77" s="57">
        <f>IF(F14=0,"-",IF(F7=0,"-",F14/F7))*100</f>
        <v>10.251175827418082</v>
      </c>
      <c r="G77" s="110">
        <f>IF(G14=0,"-",IF(G7=0,"-",G14/G7))*100</f>
        <v>10.524052075224793</v>
      </c>
      <c r="H77" s="57">
        <f>IF(H14=0,"-",IF(H7=0,"-",H14/H7))*100</f>
        <v>10.251241532681425</v>
      </c>
      <c r="I77" s="110">
        <f>IF(I14=0,"-",IF(I7=0,"-",I14/I7))*100</f>
        <v>10.67224708154431</v>
      </c>
      <c r="J77" s="110">
        <f>IF(J14=0,"-",IF(J7=0,"-",J14/J7))*100</f>
        <v>10.67224708154431</v>
      </c>
      <c r="K77" s="57">
        <f>IF(K14=0,"-",IF(K7=0,"-",K14/K7)*100)</f>
        <v>10.924094788622245</v>
      </c>
      <c r="L77" s="57">
        <f>IF(L14=0,"-",IF(L7=0,"-",L14/L7)*100)</f>
        <v>10.746333380529267</v>
      </c>
      <c r="M77" s="57">
        <f>IF(M14=0,"-",IF(M7=0,"-",M14/M7)*100)</f>
        <v>10.727866965405251</v>
      </c>
    </row>
    <row r="78" spans="1:13" ht="15" customHeight="1">
      <c r="A78" s="164" t="s">
        <v>45</v>
      </c>
      <c r="B78" s="164"/>
      <c r="C78" s="9"/>
      <c r="D78" s="9"/>
      <c r="E78" s="71">
        <f aca="true" t="shared" si="13" ref="E78:M78">IF(E20=0,"-",IF(E7=0,"-",E20/E7)*100)</f>
        <v>4.321204110808417</v>
      </c>
      <c r="F78" s="57">
        <f t="shared" si="13"/>
        <v>7.0564831045315355</v>
      </c>
      <c r="G78" s="71">
        <f>IF(G20=0,"-",IF(G7=0,"-",G20/G7)*100)</f>
        <v>6.303445922315867</v>
      </c>
      <c r="H78" s="57">
        <f>IF(H20=0,"-",IF(H7=0,"-",H20/H7)*100)</f>
        <v>7.05092729824092</v>
      </c>
      <c r="I78" s="71">
        <f>IF(I20=0,"-",IF(I7=0,"-",I20/I7)*100)</f>
        <v>7.503707343989777</v>
      </c>
      <c r="J78" s="71">
        <f t="shared" si="13"/>
        <v>8.542194747641942</v>
      </c>
      <c r="K78" s="57">
        <f t="shared" si="13"/>
        <v>8.202277100883428</v>
      </c>
      <c r="L78" s="57">
        <f>IF(L20=0,"-",IF(L7=0,"-",L20/L7)*100)</f>
        <v>6.556283504907302</v>
      </c>
      <c r="M78" s="57">
        <f t="shared" si="13"/>
        <v>6.0665637128104635</v>
      </c>
    </row>
    <row r="79" spans="1:13" ht="15" customHeight="1">
      <c r="A79" s="164" t="s">
        <v>46</v>
      </c>
      <c r="B79" s="164"/>
      <c r="C79" s="10"/>
      <c r="D79" s="10"/>
      <c r="E79" s="71" t="s">
        <v>58</v>
      </c>
      <c r="F79" s="58" t="s">
        <v>58</v>
      </c>
      <c r="G79" s="71" t="s">
        <v>58</v>
      </c>
      <c r="H79" s="58" t="s">
        <v>58</v>
      </c>
      <c r="I79" s="71" t="str">
        <f>IF((I44=0),"-",(I24/((I44+J44)/2)*100))</f>
        <v>-</v>
      </c>
      <c r="J79" s="71">
        <f>IF((J44=0),"-",(J24/((J44+K44)/2)*100))</f>
        <v>12.855202832450189</v>
      </c>
      <c r="K79" s="57">
        <f>IF((K44=0),"-",(K24/((K44+L44)/2)*100))</f>
        <v>13.244757194944565</v>
      </c>
      <c r="L79" s="57">
        <f>IF((L44=0),"-",(L24/((L44+M44)/2)*100))</f>
        <v>11.046965443403508</v>
      </c>
      <c r="M79" s="58">
        <v>9.4</v>
      </c>
    </row>
    <row r="80" spans="1:13" ht="15" customHeight="1">
      <c r="A80" s="164" t="s">
        <v>47</v>
      </c>
      <c r="B80" s="164"/>
      <c r="C80" s="10"/>
      <c r="D80" s="10"/>
      <c r="E80" s="71" t="s">
        <v>58</v>
      </c>
      <c r="F80" s="58" t="s">
        <v>58</v>
      </c>
      <c r="G80" s="71" t="s">
        <v>58</v>
      </c>
      <c r="H80" s="58" t="s">
        <v>58</v>
      </c>
      <c r="I80" s="71" t="str">
        <f>IF((I44=0),"-",((I17+I18)/((I44+I45+I46+I48+J44+J45+J46+J48)/2)*100))</f>
        <v>-</v>
      </c>
      <c r="J80" s="71">
        <f>IF((J44=0),"-",((J17+J18)/((J44+J45+J46+J48+K44+K45+K46+K48)/2)*100))</f>
        <v>11.010849213707665</v>
      </c>
      <c r="K80" s="58">
        <f>IF((K44=0),"-",((K17+K18)/((K44+K45+K46+K48+L44+L45+L46+L48)/2)*100))</f>
        <v>11.014843810888024</v>
      </c>
      <c r="L80" s="58">
        <f>IF((L44=0),"-",((L17+L18)/((L44+L45+L46+L48+M44+M45+M46+M48)/2)*100))</f>
        <v>10.422400594954992</v>
      </c>
      <c r="M80" s="58">
        <v>9.2</v>
      </c>
    </row>
    <row r="81" spans="1:13" ht="15" customHeight="1">
      <c r="A81" s="164" t="s">
        <v>48</v>
      </c>
      <c r="B81" s="164"/>
      <c r="C81" s="9"/>
      <c r="D81" s="9"/>
      <c r="E81" s="75" t="s">
        <v>58</v>
      </c>
      <c r="F81" s="104" t="s">
        <v>58</v>
      </c>
      <c r="G81" s="75">
        <f aca="true" t="shared" si="14" ref="G81:M81">IF(G44=0,"-",((G44+G45)/G52*100))</f>
        <v>21.45516142625227</v>
      </c>
      <c r="H81" s="115" t="str">
        <f t="shared" si="14"/>
        <v>-</v>
      </c>
      <c r="I81" s="75" t="str">
        <f>IF(I44=0,"-",((I44+I45)/I52*100))</f>
        <v>-</v>
      </c>
      <c r="J81" s="75">
        <f t="shared" si="14"/>
        <v>36.636088139691</v>
      </c>
      <c r="K81" s="104">
        <f t="shared" si="14"/>
        <v>34.62202433078847</v>
      </c>
      <c r="L81" s="104">
        <f>IF(L44=0,"-",((L44+L45)/L52*100))</f>
        <v>30.51485303796852</v>
      </c>
      <c r="M81" s="104">
        <f t="shared" si="14"/>
        <v>28.04322561400614</v>
      </c>
    </row>
    <row r="82" spans="1:13" ht="15" customHeight="1">
      <c r="A82" s="164" t="s">
        <v>49</v>
      </c>
      <c r="B82" s="164"/>
      <c r="C82" s="9"/>
      <c r="D82" s="9"/>
      <c r="E82" s="72" t="s">
        <v>58</v>
      </c>
      <c r="F82" s="1" t="s">
        <v>58</v>
      </c>
      <c r="G82" s="72">
        <f>IF((G48+G46-G40-G38-G34)=0,"-",(G48+G46-G40-G38-G34))</f>
        <v>818.337</v>
      </c>
      <c r="H82" s="116" t="str">
        <f aca="true" t="shared" si="15" ref="H82:M82">IF((H48+H46-H40-H38-H34)=0,"-",(H48+H46-H40-H38-H34))</f>
        <v>-</v>
      </c>
      <c r="I82" s="72" t="str">
        <f>IF((I48+I46-I40-I38-I34)=0,"-",(I48+I46-I40-I38-I34))</f>
        <v>-</v>
      </c>
      <c r="J82" s="72">
        <f t="shared" si="15"/>
        <v>391.413</v>
      </c>
      <c r="K82" s="1">
        <f t="shared" si="15"/>
        <v>624.2040000000001</v>
      </c>
      <c r="L82" s="1">
        <f t="shared" si="15"/>
        <v>807.3440000000002</v>
      </c>
      <c r="M82" s="1">
        <f t="shared" si="15"/>
        <v>904.6189999999999</v>
      </c>
    </row>
    <row r="83" spans="1:13" ht="15" customHeight="1">
      <c r="A83" s="164" t="s">
        <v>50</v>
      </c>
      <c r="B83" s="164"/>
      <c r="C83" s="3"/>
      <c r="D83" s="3"/>
      <c r="E83" s="73" t="s">
        <v>58</v>
      </c>
      <c r="F83" s="2" t="s">
        <v>58</v>
      </c>
      <c r="G83" s="73">
        <f aca="true" t="shared" si="16" ref="G83:M83">IF((G44=0),"-",((G48+G46)/(G44+G45)))</f>
        <v>1.7261212085170845</v>
      </c>
      <c r="H83" s="117" t="str">
        <f t="shared" si="16"/>
        <v>-</v>
      </c>
      <c r="I83" s="73" t="str">
        <f>IF((I44=0),"-",((I48+I46)/(I44+I45)))</f>
        <v>-</v>
      </c>
      <c r="J83" s="73">
        <f t="shared" si="16"/>
        <v>0.695424091233072</v>
      </c>
      <c r="K83" s="2">
        <f t="shared" si="16"/>
        <v>0.8357765059435388</v>
      </c>
      <c r="L83" s="2">
        <f t="shared" si="16"/>
        <v>1.124992692480075</v>
      </c>
      <c r="M83" s="2">
        <f t="shared" si="16"/>
        <v>1.4101961619617525</v>
      </c>
    </row>
    <row r="84" spans="1:13" ht="15" customHeight="1">
      <c r="A84" s="165" t="s">
        <v>51</v>
      </c>
      <c r="B84" s="165"/>
      <c r="C84" s="25"/>
      <c r="D84" s="25"/>
      <c r="E84" s="74" t="s">
        <v>58</v>
      </c>
      <c r="F84" s="21" t="s">
        <v>58</v>
      </c>
      <c r="G84" s="74" t="s">
        <v>58</v>
      </c>
      <c r="H84" s="21" t="s">
        <v>58</v>
      </c>
      <c r="I84" s="74">
        <v>1204</v>
      </c>
      <c r="J84" s="74">
        <v>1204</v>
      </c>
      <c r="K84" s="21">
        <v>1178</v>
      </c>
      <c r="L84" s="21">
        <v>1175</v>
      </c>
      <c r="M84" s="21">
        <v>1032</v>
      </c>
    </row>
    <row r="85" spans="1:13" ht="15" customHeight="1">
      <c r="A85" s="6" t="s">
        <v>130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5">
      <c r="A86" s="6" t="s">
        <v>81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5" customHeight="1">
      <c r="A87" s="6" t="s">
        <v>118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1:13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13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</sheetData>
  <sheetProtection/>
  <mergeCells count="21">
    <mergeCell ref="A1:M1"/>
    <mergeCell ref="A58:B58"/>
    <mergeCell ref="A59:B59"/>
    <mergeCell ref="A60:B60"/>
    <mergeCell ref="A61:B61"/>
    <mergeCell ref="A64:B64"/>
    <mergeCell ref="A65:B65"/>
    <mergeCell ref="A66:B66"/>
    <mergeCell ref="A67:B67"/>
    <mergeCell ref="A68:B68"/>
    <mergeCell ref="A79:B79"/>
    <mergeCell ref="A62:B62"/>
    <mergeCell ref="A78:B78"/>
    <mergeCell ref="A69:B69"/>
    <mergeCell ref="A71:B71"/>
    <mergeCell ref="A80:B80"/>
    <mergeCell ref="A77:B77"/>
    <mergeCell ref="A81:B81"/>
    <mergeCell ref="A82:B82"/>
    <mergeCell ref="A83:B83"/>
    <mergeCell ref="A84:B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</cols>
  <sheetData>
    <row r="1" spans="1:13" ht="18" customHeight="1">
      <c r="A1" s="167" t="s">
        <v>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5" customHeight="1">
      <c r="A2" s="33" t="s">
        <v>66</v>
      </c>
      <c r="B2" s="15"/>
      <c r="C2" s="15"/>
      <c r="D2" s="15"/>
      <c r="E2" s="16"/>
      <c r="F2" s="16"/>
      <c r="G2" s="16"/>
      <c r="H2" s="16"/>
      <c r="I2" s="17"/>
      <c r="J2" s="17"/>
      <c r="K2" s="17"/>
      <c r="L2" s="18"/>
      <c r="M2" s="15"/>
    </row>
    <row r="3" spans="1:13" ht="12.75" customHeight="1">
      <c r="A3" s="59"/>
      <c r="B3" s="59"/>
      <c r="C3" s="64"/>
      <c r="D3" s="61"/>
      <c r="E3" s="62">
        <v>2011</v>
      </c>
      <c r="F3" s="62">
        <v>2010</v>
      </c>
      <c r="G3" s="62">
        <v>2011</v>
      </c>
      <c r="H3" s="62">
        <v>2010</v>
      </c>
      <c r="I3" s="62">
        <v>2010</v>
      </c>
      <c r="J3" s="62">
        <v>2010</v>
      </c>
      <c r="K3" s="62">
        <v>2009</v>
      </c>
      <c r="L3" s="62">
        <v>2008</v>
      </c>
      <c r="M3" s="62">
        <v>2007</v>
      </c>
    </row>
    <row r="4" spans="1:13" ht="12.75" customHeight="1">
      <c r="A4" s="63"/>
      <c r="B4" s="63"/>
      <c r="C4" s="64"/>
      <c r="D4" s="61"/>
      <c r="E4" s="62" t="s">
        <v>116</v>
      </c>
      <c r="F4" s="62" t="s">
        <v>116</v>
      </c>
      <c r="G4" s="62" t="s">
        <v>117</v>
      </c>
      <c r="H4" s="62" t="s">
        <v>117</v>
      </c>
      <c r="I4" s="62"/>
      <c r="J4" s="62"/>
      <c r="K4" s="62"/>
      <c r="L4" s="62"/>
      <c r="M4" s="62"/>
    </row>
    <row r="5" spans="1:13" s="19" customFormat="1" ht="12.75" customHeight="1">
      <c r="A5" s="60" t="s">
        <v>1</v>
      </c>
      <c r="B5" s="67"/>
      <c r="C5" s="64"/>
      <c r="D5" s="64" t="s">
        <v>57</v>
      </c>
      <c r="E5" s="66" t="s">
        <v>95</v>
      </c>
      <c r="F5" s="66" t="s">
        <v>61</v>
      </c>
      <c r="G5" s="66" t="s">
        <v>95</v>
      </c>
      <c r="H5" s="66" t="s">
        <v>61</v>
      </c>
      <c r="I5" s="66" t="s">
        <v>61</v>
      </c>
      <c r="J5" s="66"/>
      <c r="K5" s="66"/>
      <c r="L5" s="66"/>
      <c r="M5" s="66" t="s">
        <v>62</v>
      </c>
    </row>
    <row r="6" ht="1.5" customHeight="1"/>
    <row r="7" spans="1:13" ht="15" customHeight="1">
      <c r="A7" s="31" t="s">
        <v>2</v>
      </c>
      <c r="B7" s="9"/>
      <c r="C7" s="9"/>
      <c r="D7" s="9"/>
      <c r="E7" s="79">
        <v>430.3620000000001</v>
      </c>
      <c r="F7" s="55">
        <v>402.54700000000014</v>
      </c>
      <c r="G7" s="79">
        <v>1204.8020000000001</v>
      </c>
      <c r="H7" s="55">
        <v>1109.5420000000001</v>
      </c>
      <c r="I7" s="79">
        <v>1631.78</v>
      </c>
      <c r="J7" s="79">
        <v>1631.78</v>
      </c>
      <c r="K7" s="55">
        <v>1503.5620000000001</v>
      </c>
      <c r="L7" s="55">
        <v>1308.8390000000002</v>
      </c>
      <c r="M7" s="55">
        <v>1219</v>
      </c>
    </row>
    <row r="8" spans="1:13" ht="15" customHeight="1">
      <c r="A8" s="31" t="s">
        <v>3</v>
      </c>
      <c r="B8" s="3"/>
      <c r="C8" s="3"/>
      <c r="D8" s="3"/>
      <c r="E8" s="78">
        <v>-422.6169999999999</v>
      </c>
      <c r="F8" s="50">
        <v>-354.1510000000001</v>
      </c>
      <c r="G8" s="78">
        <v>-1160.554</v>
      </c>
      <c r="H8" s="50">
        <v>-1043.52</v>
      </c>
      <c r="I8" s="78">
        <v>-1473.2210000000002</v>
      </c>
      <c r="J8" s="78">
        <v>-1473.2210000000002</v>
      </c>
      <c r="K8" s="50">
        <v>-1288.354</v>
      </c>
      <c r="L8" s="50">
        <v>-1144.7190000000003</v>
      </c>
      <c r="M8" s="50">
        <v>-1094</v>
      </c>
    </row>
    <row r="9" spans="1:13" ht="15" customHeight="1">
      <c r="A9" s="31" t="s">
        <v>4</v>
      </c>
      <c r="B9" s="3"/>
      <c r="C9" s="3"/>
      <c r="D9" s="3"/>
      <c r="E9" s="78">
        <v>0.3160000000000007</v>
      </c>
      <c r="F9" s="50">
        <v>1.242</v>
      </c>
      <c r="G9" s="78">
        <v>9.316</v>
      </c>
      <c r="H9" s="50">
        <v>1.534</v>
      </c>
      <c r="I9" s="78"/>
      <c r="J9" s="78"/>
      <c r="K9" s="50">
        <v>-27.455000000000002</v>
      </c>
      <c r="L9" s="50">
        <v>0.154</v>
      </c>
      <c r="M9" s="50"/>
    </row>
    <row r="10" spans="1:13" ht="15" customHeight="1">
      <c r="A10" s="31" t="s">
        <v>5</v>
      </c>
      <c r="B10" s="3"/>
      <c r="C10" s="3"/>
      <c r="D10" s="3"/>
      <c r="E10" s="78">
        <v>1.6580000000000004</v>
      </c>
      <c r="F10" s="50"/>
      <c r="G10" s="78">
        <v>4.305000000000001</v>
      </c>
      <c r="H10" s="50"/>
      <c r="I10" s="78">
        <v>1.81</v>
      </c>
      <c r="J10" s="78">
        <v>1.81</v>
      </c>
      <c r="K10" s="50">
        <v>3.289</v>
      </c>
      <c r="L10" s="50">
        <v>8.102</v>
      </c>
      <c r="M10" s="50">
        <v>2</v>
      </c>
    </row>
    <row r="11" spans="1:13" ht="15" customHeight="1">
      <c r="A11" s="32" t="s">
        <v>6</v>
      </c>
      <c r="B11" s="25"/>
      <c r="C11" s="25"/>
      <c r="D11" s="25"/>
      <c r="E11" s="77"/>
      <c r="F11" s="52"/>
      <c r="G11" s="77"/>
      <c r="H11" s="52"/>
      <c r="I11" s="77"/>
      <c r="J11" s="77"/>
      <c r="K11" s="52"/>
      <c r="L11" s="52"/>
      <c r="M11" s="52">
        <v>649</v>
      </c>
    </row>
    <row r="12" spans="1:13" ht="15" customHeight="1">
      <c r="A12" s="13" t="s">
        <v>7</v>
      </c>
      <c r="B12" s="13"/>
      <c r="C12" s="13"/>
      <c r="D12" s="13"/>
      <c r="E12" s="79">
        <f>SUM(E7:E11)</f>
        <v>9.719000000000175</v>
      </c>
      <c r="F12" s="55">
        <f aca="true" t="shared" si="0" ref="F12:M12">SUM(F7:F11)</f>
        <v>49.63800000000001</v>
      </c>
      <c r="G12" s="79">
        <f>SUM(G7:G11)</f>
        <v>57.86900000000005</v>
      </c>
      <c r="H12" s="55">
        <f>SUM(H7:H11)</f>
        <v>67.55600000000017</v>
      </c>
      <c r="I12" s="79">
        <f>SUM(I7:I11)</f>
        <v>160.36899999999974</v>
      </c>
      <c r="J12" s="79">
        <f>SUM(J7:J11)</f>
        <v>160.36899999999974</v>
      </c>
      <c r="K12" s="55">
        <f t="shared" si="0"/>
        <v>191.04200000000006</v>
      </c>
      <c r="L12" s="55">
        <f t="shared" si="0"/>
        <v>172.3759999999999</v>
      </c>
      <c r="M12" s="55">
        <f t="shared" si="0"/>
        <v>776</v>
      </c>
    </row>
    <row r="13" spans="1:13" ht="15" customHeight="1">
      <c r="A13" s="32" t="s">
        <v>76</v>
      </c>
      <c r="B13" s="25"/>
      <c r="C13" s="25"/>
      <c r="D13" s="25"/>
      <c r="E13" s="77">
        <v>-7.0219999999999985</v>
      </c>
      <c r="F13" s="52">
        <v>-8.975</v>
      </c>
      <c r="G13" s="77">
        <v>-22.118999999999996</v>
      </c>
      <c r="H13" s="52">
        <v>-21.965</v>
      </c>
      <c r="I13" s="77">
        <v>-29.389000000000003</v>
      </c>
      <c r="J13" s="77">
        <v>-29.389000000000003</v>
      </c>
      <c r="K13" s="52">
        <v>-28.498</v>
      </c>
      <c r="L13" s="52">
        <v>-28.962000000000003</v>
      </c>
      <c r="M13" s="52">
        <v>-29</v>
      </c>
    </row>
    <row r="14" spans="1:13" ht="15" customHeight="1">
      <c r="A14" s="13" t="s">
        <v>8</v>
      </c>
      <c r="B14" s="13"/>
      <c r="C14" s="13"/>
      <c r="D14" s="13"/>
      <c r="E14" s="79">
        <f>SUM(E12:E13)</f>
        <v>2.697000000000177</v>
      </c>
      <c r="F14" s="55">
        <f aca="true" t="shared" si="1" ref="F14:M14">SUM(F12:F13)</f>
        <v>40.66300000000001</v>
      </c>
      <c r="G14" s="79">
        <f>SUM(G12:G13)</f>
        <v>35.75000000000006</v>
      </c>
      <c r="H14" s="55">
        <f>SUM(H12:H13)</f>
        <v>45.591000000000165</v>
      </c>
      <c r="I14" s="79">
        <f>SUM(I12:I13)</f>
        <v>130.97999999999973</v>
      </c>
      <c r="J14" s="79">
        <f>SUM(J12:J13)</f>
        <v>130.97999999999973</v>
      </c>
      <c r="K14" s="55">
        <f t="shared" si="1"/>
        <v>162.54400000000007</v>
      </c>
      <c r="L14" s="55">
        <f t="shared" si="1"/>
        <v>143.41399999999987</v>
      </c>
      <c r="M14" s="55">
        <f t="shared" si="1"/>
        <v>747</v>
      </c>
    </row>
    <row r="15" spans="1:13" ht="15" customHeight="1">
      <c r="A15" s="31" t="s">
        <v>9</v>
      </c>
      <c r="B15" s="4"/>
      <c r="C15" s="4"/>
      <c r="D15" s="4"/>
      <c r="E15" s="78">
        <v>-1.1350000000000002</v>
      </c>
      <c r="F15" s="50">
        <v>-2.115</v>
      </c>
      <c r="G15" s="78">
        <v>-3.4050000000000002</v>
      </c>
      <c r="H15" s="50">
        <v>-3.4050000000000002</v>
      </c>
      <c r="I15" s="78">
        <v>-4.54</v>
      </c>
      <c r="J15" s="78">
        <v>-4.54</v>
      </c>
      <c r="K15" s="50">
        <v>-2.588</v>
      </c>
      <c r="L15" s="50">
        <v>-2.58</v>
      </c>
      <c r="M15" s="50">
        <v>-3</v>
      </c>
    </row>
    <row r="16" spans="1:13" ht="15" customHeight="1">
      <c r="A16" s="32" t="s">
        <v>10</v>
      </c>
      <c r="B16" s="25"/>
      <c r="C16" s="25"/>
      <c r="D16" s="25"/>
      <c r="E16" s="77"/>
      <c r="F16" s="52"/>
      <c r="G16" s="77"/>
      <c r="H16" s="52"/>
      <c r="I16" s="77"/>
      <c r="J16" s="77"/>
      <c r="K16" s="52"/>
      <c r="L16" s="52"/>
      <c r="M16" s="52"/>
    </row>
    <row r="17" spans="1:13" ht="15" customHeight="1">
      <c r="A17" s="13" t="s">
        <v>11</v>
      </c>
      <c r="B17" s="13"/>
      <c r="C17" s="13"/>
      <c r="D17" s="13"/>
      <c r="E17" s="79">
        <f>SUM(E14:E16)</f>
        <v>1.5620000000001766</v>
      </c>
      <c r="F17" s="55">
        <f aca="true" t="shared" si="2" ref="F17:M17">SUM(F14:F16)</f>
        <v>38.54800000000001</v>
      </c>
      <c r="G17" s="79">
        <f>SUM(G14:G16)</f>
        <v>32.345000000000056</v>
      </c>
      <c r="H17" s="55">
        <f>SUM(H14:H16)</f>
        <v>42.18600000000016</v>
      </c>
      <c r="I17" s="79">
        <f>SUM(I14:I16)</f>
        <v>126.43999999999973</v>
      </c>
      <c r="J17" s="79">
        <f>SUM(J14:J16)</f>
        <v>126.43999999999973</v>
      </c>
      <c r="K17" s="55">
        <f t="shared" si="2"/>
        <v>159.95600000000007</v>
      </c>
      <c r="L17" s="55">
        <f t="shared" si="2"/>
        <v>140.83399999999986</v>
      </c>
      <c r="M17" s="55">
        <f t="shared" si="2"/>
        <v>744</v>
      </c>
    </row>
    <row r="18" spans="1:13" ht="15" customHeight="1">
      <c r="A18" s="31" t="s">
        <v>12</v>
      </c>
      <c r="B18" s="3"/>
      <c r="C18" s="3"/>
      <c r="D18" s="3"/>
      <c r="E18" s="78">
        <v>3.617</v>
      </c>
      <c r="F18" s="50">
        <v>4.272000000000001</v>
      </c>
      <c r="G18" s="78">
        <v>8.849</v>
      </c>
      <c r="H18" s="50">
        <v>13.275000000000002</v>
      </c>
      <c r="I18" s="78">
        <v>9.260000000000002</v>
      </c>
      <c r="J18" s="78">
        <v>9.260000000000002</v>
      </c>
      <c r="K18" s="50">
        <v>25.533</v>
      </c>
      <c r="L18" s="50">
        <v>38.463</v>
      </c>
      <c r="M18" s="50">
        <v>41</v>
      </c>
    </row>
    <row r="19" spans="1:13" ht="15" customHeight="1">
      <c r="A19" s="32" t="s">
        <v>13</v>
      </c>
      <c r="B19" s="25"/>
      <c r="C19" s="25"/>
      <c r="D19" s="25"/>
      <c r="E19" s="77">
        <v>-21.864</v>
      </c>
      <c r="F19" s="52">
        <v>-6.842999999999998</v>
      </c>
      <c r="G19" s="77">
        <v>-55.906000000000006</v>
      </c>
      <c r="H19" s="52">
        <v>-24.989</v>
      </c>
      <c r="I19" s="77">
        <v>-38.185</v>
      </c>
      <c r="J19" s="77">
        <v>-22.618000000000002</v>
      </c>
      <c r="K19" s="52">
        <v>-49.612</v>
      </c>
      <c r="L19" s="52">
        <v>-66.15200000000002</v>
      </c>
      <c r="M19" s="52">
        <v>-31</v>
      </c>
    </row>
    <row r="20" spans="1:13" ht="15" customHeight="1">
      <c r="A20" s="13" t="s">
        <v>14</v>
      </c>
      <c r="B20" s="13"/>
      <c r="C20" s="13"/>
      <c r="D20" s="13"/>
      <c r="E20" s="79">
        <f>SUM(E17:E19)</f>
        <v>-16.684999999999825</v>
      </c>
      <c r="F20" s="55">
        <f aca="true" t="shared" si="3" ref="F20:M20">SUM(F17:F19)</f>
        <v>35.97700000000001</v>
      </c>
      <c r="G20" s="79">
        <f>SUM(G17:G19)</f>
        <v>-14.711999999999946</v>
      </c>
      <c r="H20" s="55">
        <f>SUM(H17:H19)</f>
        <v>30.47200000000017</v>
      </c>
      <c r="I20" s="79">
        <f>SUM(I17:I19)</f>
        <v>97.51499999999973</v>
      </c>
      <c r="J20" s="79">
        <f>SUM(J17:J19)</f>
        <v>113.08199999999974</v>
      </c>
      <c r="K20" s="55">
        <f t="shared" si="3"/>
        <v>135.8770000000001</v>
      </c>
      <c r="L20" s="55">
        <f t="shared" si="3"/>
        <v>113.14499999999984</v>
      </c>
      <c r="M20" s="55">
        <f t="shared" si="3"/>
        <v>754</v>
      </c>
    </row>
    <row r="21" spans="1:13" ht="15" customHeight="1">
      <c r="A21" s="31" t="s">
        <v>15</v>
      </c>
      <c r="B21" s="3"/>
      <c r="C21" s="3"/>
      <c r="D21" s="3"/>
      <c r="E21" s="78">
        <v>5.344999999999999</v>
      </c>
      <c r="F21" s="50">
        <v>-12.147</v>
      </c>
      <c r="G21" s="78">
        <v>5.158000000000001</v>
      </c>
      <c r="H21" s="50">
        <v>-12.665000000000001</v>
      </c>
      <c r="I21" s="78">
        <v>-28.437000000000005</v>
      </c>
      <c r="J21" s="78">
        <v>-28.437000000000005</v>
      </c>
      <c r="K21" s="50">
        <v>-50.119</v>
      </c>
      <c r="L21" s="50">
        <v>-26.28</v>
      </c>
      <c r="M21" s="50">
        <v>-31</v>
      </c>
    </row>
    <row r="22" spans="1:13" ht="15" customHeight="1">
      <c r="A22" s="32" t="s">
        <v>16</v>
      </c>
      <c r="B22" s="27"/>
      <c r="C22" s="27"/>
      <c r="D22" s="27"/>
      <c r="E22" s="77"/>
      <c r="F22" s="52"/>
      <c r="G22" s="77"/>
      <c r="H22" s="52"/>
      <c r="I22" s="77"/>
      <c r="J22" s="77"/>
      <c r="K22" s="52"/>
      <c r="L22" s="52"/>
      <c r="M22" s="52"/>
    </row>
    <row r="23" spans="1:13" ht="15" customHeight="1">
      <c r="A23" s="35" t="s">
        <v>94</v>
      </c>
      <c r="B23" s="14"/>
      <c r="C23" s="14"/>
      <c r="D23" s="14"/>
      <c r="E23" s="79">
        <f>SUM(E20:E22)</f>
        <v>-11.339999999999826</v>
      </c>
      <c r="F23" s="55">
        <f aca="true" t="shared" si="4" ref="F23:M23">SUM(F20:F22)</f>
        <v>23.830000000000013</v>
      </c>
      <c r="G23" s="79">
        <f>SUM(G20:G22)</f>
        <v>-9.553999999999945</v>
      </c>
      <c r="H23" s="55">
        <f>SUM(H20:H22)</f>
        <v>17.807000000000166</v>
      </c>
      <c r="I23" s="79">
        <f>SUM(I20:I22)</f>
        <v>69.07799999999972</v>
      </c>
      <c r="J23" s="79">
        <f>SUM(J20:J22)</f>
        <v>84.64499999999973</v>
      </c>
      <c r="K23" s="55">
        <f t="shared" si="4"/>
        <v>85.7580000000001</v>
      </c>
      <c r="L23" s="55">
        <f t="shared" si="4"/>
        <v>86.86499999999984</v>
      </c>
      <c r="M23" s="55">
        <f t="shared" si="4"/>
        <v>723</v>
      </c>
    </row>
    <row r="24" spans="1:13" ht="15" customHeight="1">
      <c r="A24" s="31" t="s">
        <v>85</v>
      </c>
      <c r="B24" s="3"/>
      <c r="C24" s="3"/>
      <c r="D24" s="3"/>
      <c r="E24" s="76">
        <f aca="true" t="shared" si="5" ref="E24:M24">E23-E25</f>
        <v>-16.259999999999827</v>
      </c>
      <c r="F24" s="53">
        <f t="shared" si="5"/>
        <v>14.716000000000012</v>
      </c>
      <c r="G24" s="76">
        <f>G23-G25</f>
        <v>-21.748999999999945</v>
      </c>
      <c r="H24" s="53">
        <f>H23-H25</f>
        <v>-2.423999999999836</v>
      </c>
      <c r="I24" s="76">
        <f>I23-I25</f>
        <v>38.944999999999716</v>
      </c>
      <c r="J24" s="76">
        <f>J23-J25</f>
        <v>54.51199999999972</v>
      </c>
      <c r="K24" s="53">
        <f t="shared" si="5"/>
        <v>67.9280000000001</v>
      </c>
      <c r="L24" s="53">
        <f t="shared" si="5"/>
        <v>71.84399999999984</v>
      </c>
      <c r="M24" s="53">
        <f t="shared" si="5"/>
        <v>711</v>
      </c>
    </row>
    <row r="25" spans="1:13" ht="15" customHeight="1">
      <c r="A25" s="31" t="s">
        <v>92</v>
      </c>
      <c r="B25" s="3"/>
      <c r="C25" s="3"/>
      <c r="D25" s="3"/>
      <c r="E25" s="78">
        <v>4.92</v>
      </c>
      <c r="F25" s="50">
        <v>9.114</v>
      </c>
      <c r="G25" s="78">
        <v>12.195</v>
      </c>
      <c r="H25" s="50">
        <v>20.231</v>
      </c>
      <c r="I25" s="78">
        <v>30.133000000000003</v>
      </c>
      <c r="J25" s="78">
        <v>30.133000000000003</v>
      </c>
      <c r="K25" s="50">
        <v>17.830000000000002</v>
      </c>
      <c r="L25" s="50">
        <v>15.021</v>
      </c>
      <c r="M25" s="50">
        <v>12</v>
      </c>
    </row>
    <row r="26" spans="1:13" ht="15">
      <c r="A26" s="3"/>
      <c r="B26" s="3"/>
      <c r="C26" s="3"/>
      <c r="D26" s="3"/>
      <c r="E26" s="50"/>
      <c r="F26" s="50"/>
      <c r="G26" s="50"/>
      <c r="H26" s="50"/>
      <c r="I26" s="50"/>
      <c r="J26" s="50"/>
      <c r="K26" s="50"/>
      <c r="L26" s="50"/>
      <c r="M26" s="50"/>
    </row>
    <row r="27" spans="1:13" ht="12.75" customHeight="1">
      <c r="A27" s="59"/>
      <c r="B27" s="59"/>
      <c r="C27" s="64"/>
      <c r="D27" s="61"/>
      <c r="E27" s="62">
        <f>E$3</f>
        <v>2011</v>
      </c>
      <c r="F27" s="62">
        <f aca="true" t="shared" si="6" ref="F27:M27">F$3</f>
        <v>2010</v>
      </c>
      <c r="G27" s="62">
        <f t="shared" si="6"/>
        <v>2011</v>
      </c>
      <c r="H27" s="62">
        <f t="shared" si="6"/>
        <v>2010</v>
      </c>
      <c r="I27" s="62">
        <f t="shared" si="6"/>
        <v>2010</v>
      </c>
      <c r="J27" s="62">
        <f t="shared" si="6"/>
        <v>2010</v>
      </c>
      <c r="K27" s="62">
        <f t="shared" si="6"/>
        <v>2009</v>
      </c>
      <c r="L27" s="62">
        <f t="shared" si="6"/>
        <v>2008</v>
      </c>
      <c r="M27" s="62">
        <f t="shared" si="6"/>
        <v>2007</v>
      </c>
    </row>
    <row r="28" spans="1:13" ht="12.75" customHeight="1">
      <c r="A28" s="63"/>
      <c r="B28" s="63"/>
      <c r="C28" s="64"/>
      <c r="D28" s="61"/>
      <c r="E28" s="82" t="str">
        <f>E$4</f>
        <v>Q3</v>
      </c>
      <c r="F28" s="82" t="str">
        <f>F$4</f>
        <v>Q3</v>
      </c>
      <c r="G28" s="82" t="str">
        <f>IF(G$4="","",G$4)</f>
        <v>Q1-3</v>
      </c>
      <c r="H28" s="82" t="str">
        <f>H$4</f>
        <v>Q1-3</v>
      </c>
      <c r="I28" s="82"/>
      <c r="J28" s="82"/>
      <c r="K28" s="82"/>
      <c r="L28" s="82"/>
      <c r="M28" s="82"/>
    </row>
    <row r="29" spans="1:13" s="20" customFormat="1" ht="15" customHeight="1">
      <c r="A29" s="60" t="s">
        <v>83</v>
      </c>
      <c r="B29" s="69"/>
      <c r="C29" s="64"/>
      <c r="D29" s="64"/>
      <c r="E29" s="83"/>
      <c r="F29" s="83"/>
      <c r="G29" s="83"/>
      <c r="H29" s="83"/>
      <c r="I29" s="83"/>
      <c r="J29" s="83"/>
      <c r="K29" s="83"/>
      <c r="L29" s="83"/>
      <c r="M29" s="83"/>
    </row>
    <row r="30" spans="5:13" ht="1.5" customHeight="1"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5" customHeight="1">
      <c r="A31" s="31" t="s">
        <v>17</v>
      </c>
      <c r="B31" s="10"/>
      <c r="C31" s="10"/>
      <c r="D31" s="10"/>
      <c r="E31" s="78"/>
      <c r="F31" s="50"/>
      <c r="G31" s="78">
        <v>600.859</v>
      </c>
      <c r="H31" s="50"/>
      <c r="I31" s="78"/>
      <c r="J31" s="78">
        <v>464.68100000000004</v>
      </c>
      <c r="K31" s="50">
        <v>459.719</v>
      </c>
      <c r="L31" s="50">
        <v>467.327</v>
      </c>
      <c r="M31" s="50">
        <v>462</v>
      </c>
    </row>
    <row r="32" spans="1:13" ht="15" customHeight="1">
      <c r="A32" s="31" t="s">
        <v>18</v>
      </c>
      <c r="B32" s="9"/>
      <c r="C32" s="9"/>
      <c r="D32" s="9"/>
      <c r="E32" s="78"/>
      <c r="F32" s="50"/>
      <c r="G32" s="78">
        <v>234.564</v>
      </c>
      <c r="H32" s="50"/>
      <c r="I32" s="78"/>
      <c r="J32" s="78">
        <v>234.327</v>
      </c>
      <c r="K32" s="50">
        <v>239.63300000000004</v>
      </c>
      <c r="L32" s="50">
        <v>236.214</v>
      </c>
      <c r="M32" s="50">
        <v>238</v>
      </c>
    </row>
    <row r="33" spans="1:13" ht="15" customHeight="1">
      <c r="A33" s="31" t="s">
        <v>86</v>
      </c>
      <c r="B33" s="9"/>
      <c r="C33" s="9"/>
      <c r="D33" s="9"/>
      <c r="E33" s="78"/>
      <c r="F33" s="50"/>
      <c r="G33" s="78">
        <v>118.81899999999996</v>
      </c>
      <c r="H33" s="50"/>
      <c r="I33" s="78"/>
      <c r="J33" s="78">
        <v>99.17899999999997</v>
      </c>
      <c r="K33" s="50">
        <v>100.46600000000007</v>
      </c>
      <c r="L33" s="50">
        <v>201.055</v>
      </c>
      <c r="M33" s="50">
        <v>108</v>
      </c>
    </row>
    <row r="34" spans="1:13" ht="15" customHeight="1">
      <c r="A34" s="31" t="s">
        <v>19</v>
      </c>
      <c r="B34" s="9"/>
      <c r="C34" s="9"/>
      <c r="D34" s="9"/>
      <c r="E34" s="78"/>
      <c r="F34" s="50"/>
      <c r="G34" s="78"/>
      <c r="H34" s="50"/>
      <c r="I34" s="78"/>
      <c r="J34" s="78"/>
      <c r="K34" s="50">
        <v>5.5</v>
      </c>
      <c r="L34" s="50">
        <v>7.5</v>
      </c>
      <c r="M34" s="50">
        <v>13</v>
      </c>
    </row>
    <row r="35" spans="1:13" ht="15" customHeight="1">
      <c r="A35" s="32" t="s">
        <v>20</v>
      </c>
      <c r="B35" s="25"/>
      <c r="C35" s="25"/>
      <c r="D35" s="25"/>
      <c r="E35" s="77"/>
      <c r="F35" s="52"/>
      <c r="G35" s="77">
        <v>99.682</v>
      </c>
      <c r="H35" s="52"/>
      <c r="I35" s="77"/>
      <c r="J35" s="77">
        <v>71.30700000000002</v>
      </c>
      <c r="K35" s="52">
        <v>65.488</v>
      </c>
      <c r="L35" s="52">
        <v>76.20300000000002</v>
      </c>
      <c r="M35" s="52">
        <v>18</v>
      </c>
    </row>
    <row r="36" spans="1:13" ht="15" customHeight="1">
      <c r="A36" s="33" t="s">
        <v>21</v>
      </c>
      <c r="B36" s="13"/>
      <c r="C36" s="13"/>
      <c r="D36" s="13"/>
      <c r="E36" s="106">
        <v>0</v>
      </c>
      <c r="F36" s="107">
        <v>0</v>
      </c>
      <c r="G36" s="79">
        <f aca="true" t="shared" si="7" ref="G36:M36">SUM(G31:G35)</f>
        <v>1053.924</v>
      </c>
      <c r="H36" s="114" t="s">
        <v>58</v>
      </c>
      <c r="I36" s="79" t="s">
        <v>58</v>
      </c>
      <c r="J36" s="79">
        <f t="shared" si="7"/>
        <v>869.494</v>
      </c>
      <c r="K36" s="55">
        <f t="shared" si="7"/>
        <v>870.8060000000003</v>
      </c>
      <c r="L36" s="55">
        <f t="shared" si="7"/>
        <v>988.299</v>
      </c>
      <c r="M36" s="55">
        <f t="shared" si="7"/>
        <v>839</v>
      </c>
    </row>
    <row r="37" spans="1:13" ht="15" customHeight="1">
      <c r="A37" s="31" t="s">
        <v>22</v>
      </c>
      <c r="B37" s="3"/>
      <c r="C37" s="3"/>
      <c r="D37" s="3"/>
      <c r="E37" s="78"/>
      <c r="F37" s="50"/>
      <c r="G37" s="78">
        <v>265.48400000000004</v>
      </c>
      <c r="H37" s="50"/>
      <c r="I37" s="78"/>
      <c r="J37" s="78">
        <v>208.71500000000003</v>
      </c>
      <c r="K37" s="50">
        <v>211.168</v>
      </c>
      <c r="L37" s="50">
        <v>218.25400000000002</v>
      </c>
      <c r="M37" s="50">
        <v>169</v>
      </c>
    </row>
    <row r="38" spans="1:13" ht="15" customHeight="1">
      <c r="A38" s="31" t="s">
        <v>23</v>
      </c>
      <c r="B38" s="3"/>
      <c r="C38" s="3"/>
      <c r="D38" s="3"/>
      <c r="E38" s="78"/>
      <c r="F38" s="50"/>
      <c r="G38" s="78"/>
      <c r="H38" s="50"/>
      <c r="I38" s="78"/>
      <c r="J38" s="78"/>
      <c r="K38" s="50"/>
      <c r="L38" s="50"/>
      <c r="M38" s="50">
        <v>7</v>
      </c>
    </row>
    <row r="39" spans="1:13" ht="15" customHeight="1">
      <c r="A39" s="31" t="s">
        <v>24</v>
      </c>
      <c r="B39" s="3"/>
      <c r="C39" s="3"/>
      <c r="D39" s="3"/>
      <c r="E39" s="78"/>
      <c r="F39" s="50"/>
      <c r="G39" s="78">
        <v>747.966</v>
      </c>
      <c r="H39" s="50"/>
      <c r="I39" s="78"/>
      <c r="J39" s="78">
        <v>1045.042</v>
      </c>
      <c r="K39" s="50">
        <v>935.179</v>
      </c>
      <c r="L39" s="50">
        <v>947.3220000000001</v>
      </c>
      <c r="M39" s="50">
        <v>837</v>
      </c>
    </row>
    <row r="40" spans="1:13" ht="15" customHeight="1">
      <c r="A40" s="31" t="s">
        <v>25</v>
      </c>
      <c r="B40" s="3"/>
      <c r="C40" s="3"/>
      <c r="D40" s="3"/>
      <c r="E40" s="78"/>
      <c r="F40" s="50"/>
      <c r="G40" s="78">
        <v>217.312</v>
      </c>
      <c r="H40" s="50"/>
      <c r="I40" s="78"/>
      <c r="J40" s="78">
        <v>428.50300000000004</v>
      </c>
      <c r="K40" s="50">
        <v>378.06600000000003</v>
      </c>
      <c r="L40" s="50">
        <v>481.033</v>
      </c>
      <c r="M40" s="50">
        <v>635</v>
      </c>
    </row>
    <row r="41" spans="1:13" ht="15" customHeight="1">
      <c r="A41" s="32" t="s">
        <v>26</v>
      </c>
      <c r="B41" s="25"/>
      <c r="C41" s="25"/>
      <c r="D41" s="25"/>
      <c r="E41" s="77"/>
      <c r="F41" s="52"/>
      <c r="G41" s="77"/>
      <c r="H41" s="52"/>
      <c r="I41" s="77"/>
      <c r="J41" s="77"/>
      <c r="K41" s="52">
        <v>152.791</v>
      </c>
      <c r="L41" s="52"/>
      <c r="M41" s="52"/>
    </row>
    <row r="42" spans="1:13" ht="15" customHeight="1">
      <c r="A42" s="34" t="s">
        <v>27</v>
      </c>
      <c r="B42" s="22"/>
      <c r="C42" s="22"/>
      <c r="D42" s="22"/>
      <c r="E42" s="108">
        <v>0</v>
      </c>
      <c r="F42" s="109">
        <v>0</v>
      </c>
      <c r="G42" s="85">
        <f>SUM(G37:G41)</f>
        <v>1230.7620000000002</v>
      </c>
      <c r="H42" s="129" t="s">
        <v>58</v>
      </c>
      <c r="I42" s="85" t="s">
        <v>58</v>
      </c>
      <c r="J42" s="85">
        <f>SUM(J37:J41)</f>
        <v>1682.2600000000002</v>
      </c>
      <c r="K42" s="86">
        <f>SUM(K37:K41)</f>
        <v>1677.204</v>
      </c>
      <c r="L42" s="86">
        <f>SUM(L37:L41)</f>
        <v>1646.609</v>
      </c>
      <c r="M42" s="86">
        <f>SUM(M37:M41)</f>
        <v>1648</v>
      </c>
    </row>
    <row r="43" spans="1:13" ht="15" customHeight="1">
      <c r="A43" s="33" t="s">
        <v>59</v>
      </c>
      <c r="B43" s="12"/>
      <c r="C43" s="12"/>
      <c r="D43" s="12"/>
      <c r="E43" s="106">
        <v>0</v>
      </c>
      <c r="F43" s="107">
        <v>0</v>
      </c>
      <c r="G43" s="79">
        <f>G36+G42</f>
        <v>2284.686</v>
      </c>
      <c r="H43" s="114" t="s">
        <v>58</v>
      </c>
      <c r="I43" s="79" t="s">
        <v>58</v>
      </c>
      <c r="J43" s="79">
        <f>J36+J42</f>
        <v>2551.7540000000004</v>
      </c>
      <c r="K43" s="55">
        <f>K36+K42</f>
        <v>2548.01</v>
      </c>
      <c r="L43" s="55">
        <f>L36+L42</f>
        <v>2634.908</v>
      </c>
      <c r="M43" s="55">
        <f>M36+M42</f>
        <v>2487</v>
      </c>
    </row>
    <row r="44" spans="1:13" ht="15" customHeight="1">
      <c r="A44" s="31" t="s">
        <v>87</v>
      </c>
      <c r="B44" s="3"/>
      <c r="C44" s="3"/>
      <c r="D44" s="3"/>
      <c r="E44" s="78"/>
      <c r="F44" s="50"/>
      <c r="G44" s="78">
        <v>436.213</v>
      </c>
      <c r="H44" s="50"/>
      <c r="I44" s="78"/>
      <c r="J44" s="78">
        <v>822.5400000000002</v>
      </c>
      <c r="K44" s="50">
        <v>758.3910000000001</v>
      </c>
      <c r="L44" s="50">
        <v>705.2450000000001</v>
      </c>
      <c r="M44" s="50">
        <v>776</v>
      </c>
    </row>
    <row r="45" spans="1:13" ht="15" customHeight="1">
      <c r="A45" s="31" t="s">
        <v>93</v>
      </c>
      <c r="B45" s="3"/>
      <c r="C45" s="3"/>
      <c r="D45" s="3"/>
      <c r="E45" s="78"/>
      <c r="F45" s="50"/>
      <c r="G45" s="78">
        <v>112.052</v>
      </c>
      <c r="H45" s="50"/>
      <c r="I45" s="78"/>
      <c r="J45" s="78">
        <v>61.416000000000004</v>
      </c>
      <c r="K45" s="50">
        <v>41.212</v>
      </c>
      <c r="L45" s="50">
        <v>33.535000000000004</v>
      </c>
      <c r="M45" s="50">
        <v>24</v>
      </c>
    </row>
    <row r="46" spans="1:13" ht="15" customHeight="1">
      <c r="A46" s="31" t="s">
        <v>80</v>
      </c>
      <c r="B46" s="3"/>
      <c r="C46" s="3"/>
      <c r="D46" s="3"/>
      <c r="E46" s="78"/>
      <c r="F46" s="50"/>
      <c r="G46" s="78">
        <v>39.622</v>
      </c>
      <c r="H46" s="50"/>
      <c r="I46" s="78"/>
      <c r="J46" s="78">
        <v>31.871000000000002</v>
      </c>
      <c r="K46" s="50">
        <v>38.223</v>
      </c>
      <c r="L46" s="50">
        <v>122.979</v>
      </c>
      <c r="M46" s="50">
        <v>173</v>
      </c>
    </row>
    <row r="47" spans="1:13" ht="15" customHeight="1">
      <c r="A47" s="31" t="s">
        <v>29</v>
      </c>
      <c r="B47" s="3"/>
      <c r="C47" s="3"/>
      <c r="D47" s="3"/>
      <c r="E47" s="78"/>
      <c r="F47" s="50"/>
      <c r="G47" s="78">
        <v>221.31400000000002</v>
      </c>
      <c r="H47" s="50"/>
      <c r="I47" s="78"/>
      <c r="J47" s="78">
        <v>70.749</v>
      </c>
      <c r="K47" s="50">
        <v>73.751</v>
      </c>
      <c r="L47" s="50">
        <v>116.405</v>
      </c>
      <c r="M47" s="50">
        <v>21</v>
      </c>
    </row>
    <row r="48" spans="1:13" ht="15" customHeight="1">
      <c r="A48" s="31" t="s">
        <v>30</v>
      </c>
      <c r="B48" s="3"/>
      <c r="C48" s="3"/>
      <c r="D48" s="3"/>
      <c r="E48" s="78"/>
      <c r="F48" s="50"/>
      <c r="G48" s="78">
        <v>352.754</v>
      </c>
      <c r="H48" s="50"/>
      <c r="I48" s="78"/>
      <c r="J48" s="78">
        <v>140.274</v>
      </c>
      <c r="K48" s="50">
        <v>182.81</v>
      </c>
      <c r="L48" s="50">
        <v>295</v>
      </c>
      <c r="M48" s="50">
        <v>350</v>
      </c>
    </row>
    <row r="49" spans="1:13" ht="15" customHeight="1">
      <c r="A49" s="31" t="s">
        <v>31</v>
      </c>
      <c r="B49" s="3"/>
      <c r="C49" s="3"/>
      <c r="D49" s="3"/>
      <c r="E49" s="78"/>
      <c r="F49" s="50"/>
      <c r="G49" s="78">
        <v>1083.118</v>
      </c>
      <c r="H49" s="50"/>
      <c r="I49" s="78"/>
      <c r="J49" s="78">
        <v>1402.026</v>
      </c>
      <c r="K49" s="50">
        <v>1433.517</v>
      </c>
      <c r="L49" s="50">
        <v>1351.886</v>
      </c>
      <c r="M49" s="50">
        <v>1143</v>
      </c>
    </row>
    <row r="50" spans="1:13" ht="15" customHeight="1">
      <c r="A50" s="31" t="s">
        <v>32</v>
      </c>
      <c r="B50" s="3"/>
      <c r="C50" s="3"/>
      <c r="D50" s="3"/>
      <c r="E50" s="78"/>
      <c r="F50" s="50"/>
      <c r="G50" s="78">
        <v>39.613</v>
      </c>
      <c r="H50" s="50"/>
      <c r="I50" s="78"/>
      <c r="J50" s="78">
        <v>22.878</v>
      </c>
      <c r="K50" s="50">
        <v>17.104</v>
      </c>
      <c r="L50" s="50">
        <v>9.858</v>
      </c>
      <c r="M50" s="50"/>
    </row>
    <row r="51" spans="1:13" ht="15" customHeight="1">
      <c r="A51" s="32" t="s">
        <v>88</v>
      </c>
      <c r="B51" s="25"/>
      <c r="C51" s="25"/>
      <c r="D51" s="25"/>
      <c r="E51" s="77"/>
      <c r="F51" s="52"/>
      <c r="G51" s="77"/>
      <c r="H51" s="52"/>
      <c r="I51" s="77"/>
      <c r="J51" s="77"/>
      <c r="K51" s="52">
        <v>3.0020000000000002</v>
      </c>
      <c r="L51" s="52"/>
      <c r="M51" s="52"/>
    </row>
    <row r="52" spans="1:13" ht="15" customHeight="1">
      <c r="A52" s="33" t="s">
        <v>79</v>
      </c>
      <c r="B52" s="12"/>
      <c r="C52" s="12"/>
      <c r="D52" s="12"/>
      <c r="E52" s="106">
        <v>0</v>
      </c>
      <c r="F52" s="107">
        <v>0</v>
      </c>
      <c r="G52" s="79">
        <f aca="true" t="shared" si="8" ref="G52:M52">SUM(G44:G51)</f>
        <v>2284.6859999999997</v>
      </c>
      <c r="H52" s="114" t="s">
        <v>58</v>
      </c>
      <c r="I52" s="79" t="s">
        <v>58</v>
      </c>
      <c r="J52" s="79">
        <f t="shared" si="8"/>
        <v>2551.7540000000004</v>
      </c>
      <c r="K52" s="55">
        <f t="shared" si="8"/>
        <v>2548.0099999999998</v>
      </c>
      <c r="L52" s="55">
        <f t="shared" si="8"/>
        <v>2634.9080000000004</v>
      </c>
      <c r="M52" s="55">
        <f t="shared" si="8"/>
        <v>2487</v>
      </c>
    </row>
    <row r="53" spans="1:13" ht="15" customHeight="1">
      <c r="A53" s="12"/>
      <c r="B53" s="12"/>
      <c r="C53" s="12"/>
      <c r="D53" s="12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 customHeight="1">
      <c r="A54" s="70"/>
      <c r="B54" s="59"/>
      <c r="C54" s="61"/>
      <c r="D54" s="61"/>
      <c r="E54" s="62">
        <f>E$3</f>
        <v>2011</v>
      </c>
      <c r="F54" s="62">
        <f aca="true" t="shared" si="9" ref="F54:M54">F$3</f>
        <v>2010</v>
      </c>
      <c r="G54" s="62">
        <f t="shared" si="9"/>
        <v>2011</v>
      </c>
      <c r="H54" s="62">
        <f t="shared" si="9"/>
        <v>2010</v>
      </c>
      <c r="I54" s="62">
        <f t="shared" si="9"/>
        <v>2010</v>
      </c>
      <c r="J54" s="62">
        <f t="shared" si="9"/>
        <v>2010</v>
      </c>
      <c r="K54" s="62">
        <f t="shared" si="9"/>
        <v>2009</v>
      </c>
      <c r="L54" s="62">
        <f t="shared" si="9"/>
        <v>2008</v>
      </c>
      <c r="M54" s="62">
        <f t="shared" si="9"/>
        <v>2007</v>
      </c>
    </row>
    <row r="55" spans="1:13" ht="12.75" customHeight="1">
      <c r="A55" s="63"/>
      <c r="B55" s="63"/>
      <c r="C55" s="61"/>
      <c r="D55" s="61"/>
      <c r="E55" s="82" t="str">
        <f>E$4</f>
        <v>Q3</v>
      </c>
      <c r="F55" s="82" t="str">
        <f>F$4</f>
        <v>Q3</v>
      </c>
      <c r="G55" s="82" t="str">
        <f>IF(G$4="","",G$4)</f>
        <v>Q1-3</v>
      </c>
      <c r="H55" s="82" t="str">
        <f>H$4</f>
        <v>Q1-3</v>
      </c>
      <c r="I55" s="82"/>
      <c r="J55" s="82"/>
      <c r="K55" s="82"/>
      <c r="L55" s="82"/>
      <c r="M55" s="82"/>
    </row>
    <row r="56" spans="1:13" s="20" customFormat="1" ht="15" customHeight="1">
      <c r="A56" s="70" t="s">
        <v>84</v>
      </c>
      <c r="B56" s="69"/>
      <c r="C56" s="64"/>
      <c r="D56" s="64"/>
      <c r="E56" s="83"/>
      <c r="F56" s="83"/>
      <c r="G56" s="83"/>
      <c r="H56" s="83"/>
      <c r="I56" s="83"/>
      <c r="J56" s="83"/>
      <c r="K56" s="83"/>
      <c r="L56" s="83"/>
      <c r="M56" s="83"/>
    </row>
    <row r="57" spans="5:13" ht="1.5" customHeight="1"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24.75" customHeight="1">
      <c r="A58" s="164" t="s">
        <v>33</v>
      </c>
      <c r="B58" s="164"/>
      <c r="C58" s="11"/>
      <c r="D58" s="11"/>
      <c r="E58" s="76"/>
      <c r="F58" s="53"/>
      <c r="G58" s="76"/>
      <c r="H58" s="53"/>
      <c r="I58" s="76"/>
      <c r="J58" s="76">
        <v>102.44</v>
      </c>
      <c r="K58" s="53">
        <f>170.998-0.22</f>
        <v>170.778</v>
      </c>
      <c r="L58" s="53">
        <v>75.69000000000001</v>
      </c>
      <c r="M58" s="53">
        <v>96</v>
      </c>
    </row>
    <row r="59" spans="1:13" ht="15" customHeight="1">
      <c r="A59" s="165" t="s">
        <v>34</v>
      </c>
      <c r="B59" s="165"/>
      <c r="C59" s="26"/>
      <c r="D59" s="26"/>
      <c r="E59" s="77"/>
      <c r="F59" s="52"/>
      <c r="G59" s="77"/>
      <c r="H59" s="52"/>
      <c r="I59" s="77"/>
      <c r="J59" s="77">
        <v>-130.904</v>
      </c>
      <c r="K59" s="52">
        <v>-10.863000000000014</v>
      </c>
      <c r="L59" s="52">
        <v>80.46199999999999</v>
      </c>
      <c r="M59" s="52">
        <v>-36</v>
      </c>
    </row>
    <row r="60" spans="1:13" ht="16.5" customHeight="1">
      <c r="A60" s="168" t="s">
        <v>35</v>
      </c>
      <c r="B60" s="168"/>
      <c r="C60" s="28"/>
      <c r="D60" s="28"/>
      <c r="E60" s="79" t="s">
        <v>58</v>
      </c>
      <c r="F60" s="55" t="s">
        <v>58</v>
      </c>
      <c r="G60" s="79" t="s">
        <v>58</v>
      </c>
      <c r="H60" s="55" t="s">
        <v>58</v>
      </c>
      <c r="I60" s="79" t="s">
        <v>58</v>
      </c>
      <c r="J60" s="79">
        <f>SUM(J58:J59)</f>
        <v>-28.464</v>
      </c>
      <c r="K60" s="55">
        <f>SUM(K58:K59)</f>
        <v>159.91499999999996</v>
      </c>
      <c r="L60" s="55">
        <f>SUM(L58:L59)</f>
        <v>156.152</v>
      </c>
      <c r="M60" s="56">
        <f>SUM(M58:M59)</f>
        <v>60</v>
      </c>
    </row>
    <row r="61" spans="1:13" ht="15" customHeight="1">
      <c r="A61" s="164" t="s">
        <v>89</v>
      </c>
      <c r="B61" s="164"/>
      <c r="C61" s="3"/>
      <c r="D61" s="3"/>
      <c r="E61" s="78"/>
      <c r="F61" s="50"/>
      <c r="G61" s="78"/>
      <c r="H61" s="50"/>
      <c r="I61" s="78"/>
      <c r="J61" s="78">
        <v>-29.294</v>
      </c>
      <c r="K61" s="50">
        <v>-156.15699999999998</v>
      </c>
      <c r="L61" s="50">
        <v>-17.548000000000002</v>
      </c>
      <c r="M61" s="50">
        <v>-29</v>
      </c>
    </row>
    <row r="62" spans="1:13" ht="15" customHeight="1">
      <c r="A62" s="165" t="s">
        <v>90</v>
      </c>
      <c r="B62" s="165"/>
      <c r="C62" s="25"/>
      <c r="D62" s="25"/>
      <c r="E62" s="77"/>
      <c r="F62" s="52"/>
      <c r="G62" s="77"/>
      <c r="H62" s="52"/>
      <c r="I62" s="77"/>
      <c r="J62" s="77">
        <v>1.7710000000000001</v>
      </c>
      <c r="K62" s="52">
        <v>6.595000000000001</v>
      </c>
      <c r="L62" s="52">
        <v>3.726</v>
      </c>
      <c r="M62" s="52"/>
    </row>
    <row r="63" spans="1:13" s="45" customFormat="1" ht="16.5" customHeight="1">
      <c r="A63" s="149" t="s">
        <v>91</v>
      </c>
      <c r="B63" s="149"/>
      <c r="C63" s="29"/>
      <c r="D63" s="29"/>
      <c r="E63" s="79" t="s">
        <v>58</v>
      </c>
      <c r="F63" s="55" t="s">
        <v>58</v>
      </c>
      <c r="G63" s="79" t="s">
        <v>58</v>
      </c>
      <c r="H63" s="55" t="s">
        <v>58</v>
      </c>
      <c r="I63" s="79" t="s">
        <v>58</v>
      </c>
      <c r="J63" s="79">
        <f>SUM(J60:J62)</f>
        <v>-55.986999999999995</v>
      </c>
      <c r="K63" s="55">
        <f>SUM(K60:K62)</f>
        <v>10.352999999999982</v>
      </c>
      <c r="L63" s="55">
        <f>SUM(L60:L62)</f>
        <v>142.32999999999998</v>
      </c>
      <c r="M63" s="155">
        <f>SUM(M60:M62)</f>
        <v>31</v>
      </c>
    </row>
    <row r="64" spans="1:13" ht="15" customHeight="1">
      <c r="A64" s="165" t="s">
        <v>36</v>
      </c>
      <c r="B64" s="165"/>
      <c r="C64" s="30"/>
      <c r="D64" s="30"/>
      <c r="E64" s="77"/>
      <c r="F64" s="52"/>
      <c r="G64" s="77"/>
      <c r="H64" s="52"/>
      <c r="I64" s="77"/>
      <c r="J64" s="77">
        <v>153.241</v>
      </c>
      <c r="K64" s="52"/>
      <c r="L64" s="52">
        <v>-84</v>
      </c>
      <c r="M64" s="52">
        <v>890</v>
      </c>
    </row>
    <row r="65" spans="1:13" ht="16.5" customHeight="1">
      <c r="A65" s="168" t="s">
        <v>37</v>
      </c>
      <c r="B65" s="168"/>
      <c r="C65" s="12"/>
      <c r="D65" s="12"/>
      <c r="E65" s="79" t="s">
        <v>58</v>
      </c>
      <c r="F65" s="55" t="s">
        <v>58</v>
      </c>
      <c r="G65" s="79" t="s">
        <v>58</v>
      </c>
      <c r="H65" s="55" t="s">
        <v>58</v>
      </c>
      <c r="I65" s="79" t="s">
        <v>58</v>
      </c>
      <c r="J65" s="79">
        <f>SUM(J63:J64)</f>
        <v>97.25400000000002</v>
      </c>
      <c r="K65" s="55">
        <f>SUM(K63:K64)</f>
        <v>10.352999999999982</v>
      </c>
      <c r="L65" s="55">
        <f>SUM(L63:L64)</f>
        <v>58.329999999999984</v>
      </c>
      <c r="M65" s="55">
        <f>SUM(M63:M64)</f>
        <v>921</v>
      </c>
    </row>
    <row r="66" spans="1:13" ht="15" customHeight="1">
      <c r="A66" s="164" t="s">
        <v>38</v>
      </c>
      <c r="B66" s="164"/>
      <c r="C66" s="3"/>
      <c r="D66" s="3"/>
      <c r="E66" s="78"/>
      <c r="F66" s="50"/>
      <c r="G66" s="78"/>
      <c r="H66" s="50"/>
      <c r="I66" s="78"/>
      <c r="J66" s="78">
        <v>-36.045</v>
      </c>
      <c r="K66" s="50">
        <v>-112.5</v>
      </c>
      <c r="L66" s="50">
        <v>-55</v>
      </c>
      <c r="M66" s="50">
        <v>-75</v>
      </c>
    </row>
    <row r="67" spans="1:13" ht="15" customHeight="1">
      <c r="A67" s="164" t="s">
        <v>39</v>
      </c>
      <c r="B67" s="164"/>
      <c r="C67" s="3"/>
      <c r="D67" s="3"/>
      <c r="E67" s="78"/>
      <c r="F67" s="50"/>
      <c r="G67" s="78"/>
      <c r="H67" s="50"/>
      <c r="I67" s="78"/>
      <c r="J67" s="78"/>
      <c r="K67" s="50"/>
      <c r="L67" s="50"/>
      <c r="M67" s="50"/>
    </row>
    <row r="68" spans="1:13" ht="15" customHeight="1">
      <c r="A68" s="164" t="s">
        <v>40</v>
      </c>
      <c r="B68" s="164"/>
      <c r="C68" s="3"/>
      <c r="D68" s="3"/>
      <c r="E68" s="78"/>
      <c r="F68" s="50"/>
      <c r="G68" s="78"/>
      <c r="H68" s="50"/>
      <c r="I68" s="78"/>
      <c r="J68" s="78">
        <v>-14.422</v>
      </c>
      <c r="K68" s="50">
        <v>-6.412</v>
      </c>
      <c r="L68" s="50">
        <v>-159.189</v>
      </c>
      <c r="M68" s="50"/>
    </row>
    <row r="69" spans="1:13" ht="15" customHeight="1">
      <c r="A69" s="165" t="s">
        <v>41</v>
      </c>
      <c r="B69" s="165"/>
      <c r="C69" s="25"/>
      <c r="D69" s="25"/>
      <c r="E69" s="77"/>
      <c r="F69" s="52"/>
      <c r="G69" s="77"/>
      <c r="H69" s="52"/>
      <c r="I69" s="77"/>
      <c r="J69" s="77"/>
      <c r="K69" s="52"/>
      <c r="L69" s="52"/>
      <c r="M69" s="52">
        <v>-479</v>
      </c>
    </row>
    <row r="70" spans="1:13" ht="16.5" customHeight="1">
      <c r="A70" s="36" t="s">
        <v>42</v>
      </c>
      <c r="B70" s="36"/>
      <c r="C70" s="23"/>
      <c r="D70" s="23"/>
      <c r="E70" s="80" t="s">
        <v>58</v>
      </c>
      <c r="F70" s="54" t="s">
        <v>58</v>
      </c>
      <c r="G70" s="80" t="s">
        <v>58</v>
      </c>
      <c r="H70" s="54" t="s">
        <v>58</v>
      </c>
      <c r="I70" s="80" t="s">
        <v>58</v>
      </c>
      <c r="J70" s="80">
        <f>SUM(J66:J69)</f>
        <v>-50.467</v>
      </c>
      <c r="K70" s="54">
        <f>SUM(K66:K69)</f>
        <v>-118.912</v>
      </c>
      <c r="L70" s="54">
        <f>SUM(L66:L69)</f>
        <v>-214.189</v>
      </c>
      <c r="M70" s="54">
        <f>SUM(M66:M69)</f>
        <v>-554</v>
      </c>
    </row>
    <row r="71" spans="1:13" ht="16.5" customHeight="1">
      <c r="A71" s="168" t="s">
        <v>43</v>
      </c>
      <c r="B71" s="168"/>
      <c r="C71" s="12"/>
      <c r="D71" s="12"/>
      <c r="E71" s="79" t="s">
        <v>58</v>
      </c>
      <c r="F71" s="55" t="s">
        <v>58</v>
      </c>
      <c r="G71" s="79" t="s">
        <v>58</v>
      </c>
      <c r="H71" s="55" t="s">
        <v>58</v>
      </c>
      <c r="I71" s="79" t="s">
        <v>58</v>
      </c>
      <c r="J71" s="79">
        <f>SUM(J70+J65)</f>
        <v>46.78700000000002</v>
      </c>
      <c r="K71" s="55">
        <f>SUM(K70+K65)</f>
        <v>-108.55900000000003</v>
      </c>
      <c r="L71" s="55">
        <f>SUM(L70+L65)</f>
        <v>-155.859</v>
      </c>
      <c r="M71" s="55">
        <f>SUM(M70+M65)</f>
        <v>367</v>
      </c>
    </row>
    <row r="72" spans="1:13" ht="15" customHeight="1">
      <c r="A72" s="12"/>
      <c r="B72" s="12"/>
      <c r="C72" s="12"/>
      <c r="D72" s="12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2.75" customHeight="1">
      <c r="A73" s="70"/>
      <c r="B73" s="59"/>
      <c r="C73" s="61"/>
      <c r="D73" s="61"/>
      <c r="E73" s="62">
        <f>E$3</f>
        <v>2011</v>
      </c>
      <c r="F73" s="62">
        <f aca="true" t="shared" si="10" ref="F73:M73">F$3</f>
        <v>2010</v>
      </c>
      <c r="G73" s="62">
        <f t="shared" si="10"/>
        <v>2011</v>
      </c>
      <c r="H73" s="62">
        <f t="shared" si="10"/>
        <v>2010</v>
      </c>
      <c r="I73" s="62">
        <f t="shared" si="10"/>
        <v>2010</v>
      </c>
      <c r="J73" s="62">
        <f t="shared" si="10"/>
        <v>2010</v>
      </c>
      <c r="K73" s="62">
        <f t="shared" si="10"/>
        <v>2009</v>
      </c>
      <c r="L73" s="62">
        <f t="shared" si="10"/>
        <v>2008</v>
      </c>
      <c r="M73" s="62">
        <f t="shared" si="10"/>
        <v>2007</v>
      </c>
    </row>
    <row r="74" spans="1:13" ht="12.75" customHeight="1">
      <c r="A74" s="63"/>
      <c r="B74" s="63"/>
      <c r="C74" s="61"/>
      <c r="D74" s="61"/>
      <c r="E74" s="62" t="str">
        <f>E$4</f>
        <v>Q3</v>
      </c>
      <c r="F74" s="62" t="str">
        <f>F$4</f>
        <v>Q3</v>
      </c>
      <c r="G74" s="62" t="str">
        <f>IF(G$4="","",G$4)</f>
        <v>Q1-3</v>
      </c>
      <c r="H74" s="62" t="str">
        <f>H$4</f>
        <v>Q1-3</v>
      </c>
      <c r="I74" s="62"/>
      <c r="J74" s="62"/>
      <c r="K74" s="62"/>
      <c r="L74" s="62"/>
      <c r="M74" s="62"/>
    </row>
    <row r="75" spans="1:13" s="20" customFormat="1" ht="15" customHeight="1">
      <c r="A75" s="70" t="s">
        <v>56</v>
      </c>
      <c r="B75" s="69"/>
      <c r="C75" s="64"/>
      <c r="D75" s="64"/>
      <c r="E75" s="66"/>
      <c r="F75" s="66"/>
      <c r="G75" s="66"/>
      <c r="H75" s="66"/>
      <c r="I75" s="66"/>
      <c r="J75" s="66"/>
      <c r="K75" s="66"/>
      <c r="L75" s="66"/>
      <c r="M75" s="66"/>
    </row>
    <row r="76" ht="1.5" customHeight="1"/>
    <row r="77" spans="1:13" ht="15" customHeight="1">
      <c r="A77" s="164" t="s">
        <v>44</v>
      </c>
      <c r="B77" s="164"/>
      <c r="C77" s="9"/>
      <c r="D77" s="9"/>
      <c r="E77" s="71">
        <f>IF(E7=0,"-",IF(E14=0,"-",(E14/E7))*100)</f>
        <v>0.6266817237581794</v>
      </c>
      <c r="F77" s="57">
        <f>IF(F14=0,"-",IF(F7=0,"-",F14/F7))*100</f>
        <v>10.101429149888087</v>
      </c>
      <c r="G77" s="110">
        <f>IF(G14=0,"-",IF(G7=0,"-",G14/G7))*100</f>
        <v>2.9672925509751855</v>
      </c>
      <c r="H77" s="57">
        <f>IF(H14=0,"-",IF(H7=0,"-",H14/H7))*100</f>
        <v>4.108992719518518</v>
      </c>
      <c r="I77" s="110">
        <f>IF(I14=0,"-",IF(I7=0,"-",I14/I7)*100)</f>
        <v>8.026817340572855</v>
      </c>
      <c r="J77" s="110">
        <f>IF(J14=0,"-",IF(J7=0,"-",J14/J7)*100)</f>
        <v>8.026817340572855</v>
      </c>
      <c r="K77" s="57">
        <f>IF(K14=0,"-",IF(K7=0,"-",K14/K7)*100)</f>
        <v>10.810595106819676</v>
      </c>
      <c r="L77" s="57">
        <f>IF(L14=0,"-",IF(L7=0,"-",L14/L7)*100)</f>
        <v>10.9573446390274</v>
      </c>
      <c r="M77" s="57">
        <f>IF(M14=0,"-",IF(M7=0,"-",M14/M7)*100)</f>
        <v>61.27973748974569</v>
      </c>
    </row>
    <row r="78" spans="1:13" ht="15" customHeight="1">
      <c r="A78" s="164" t="s">
        <v>45</v>
      </c>
      <c r="B78" s="164"/>
      <c r="C78" s="9"/>
      <c r="D78" s="9"/>
      <c r="E78" s="71">
        <f aca="true" t="shared" si="11" ref="E78:M78">IF(E20=0,"-",IF(E7=0,"-",E20/E7)*100)</f>
        <v>-3.876968691473648</v>
      </c>
      <c r="F78" s="57">
        <f t="shared" si="11"/>
        <v>8.937341478137956</v>
      </c>
      <c r="G78" s="71">
        <f>IF(G20=0,"-",IF(G7=0,"-",G20/G7)*100)</f>
        <v>-1.2211135107677398</v>
      </c>
      <c r="H78" s="57">
        <f>IF(H20=0,"-",IF(H7=0,"-",H20/H7)*100)</f>
        <v>2.7463584073428646</v>
      </c>
      <c r="I78" s="71">
        <f>IF(I20=0,"-",IF(I7=0,"-",I20/I7)*100)</f>
        <v>5.975989410337161</v>
      </c>
      <c r="J78" s="71">
        <f>IF(J20=0,"-",IF(J7=0,"-",J20/J7)*100)</f>
        <v>6.929978305899064</v>
      </c>
      <c r="K78" s="57">
        <f t="shared" si="11"/>
        <v>9.037006787881051</v>
      </c>
      <c r="L78" s="57">
        <f t="shared" si="11"/>
        <v>8.644684334742458</v>
      </c>
      <c r="M78" s="57">
        <f t="shared" si="11"/>
        <v>61.853978671041844</v>
      </c>
    </row>
    <row r="79" spans="1:13" ht="15" customHeight="1">
      <c r="A79" s="164" t="s">
        <v>46</v>
      </c>
      <c r="B79" s="164"/>
      <c r="C79" s="10"/>
      <c r="D79" s="10"/>
      <c r="E79" s="71" t="s">
        <v>58</v>
      </c>
      <c r="F79" s="58" t="s">
        <v>58</v>
      </c>
      <c r="G79" s="71" t="s">
        <v>58</v>
      </c>
      <c r="H79" s="58" t="s">
        <v>58</v>
      </c>
      <c r="I79" s="71" t="str">
        <f>IF((I44=0),"-",(I24/((I44+J44)/2)*100))</f>
        <v>-</v>
      </c>
      <c r="J79" s="71">
        <f>IF((J44=0),"-",(J24/((J44+K44)/2)*100))</f>
        <v>6.896189650275655</v>
      </c>
      <c r="K79" s="58">
        <f>IF((K44=0),"-",(K24/((K44+L44)/2)*100))</f>
        <v>9.282089262630883</v>
      </c>
      <c r="L79" s="58">
        <f>IF((L44=0),"-",(L24/((L44+M44)/2)*100))</f>
        <v>9.700488440467286</v>
      </c>
      <c r="M79" s="58">
        <v>106.9</v>
      </c>
    </row>
    <row r="80" spans="1:13" ht="15" customHeight="1">
      <c r="A80" s="164" t="s">
        <v>47</v>
      </c>
      <c r="B80" s="164"/>
      <c r="C80" s="10"/>
      <c r="D80" s="10"/>
      <c r="E80" s="71" t="s">
        <v>58</v>
      </c>
      <c r="F80" s="58" t="s">
        <v>58</v>
      </c>
      <c r="G80" s="71" t="s">
        <v>58</v>
      </c>
      <c r="H80" s="58" t="s">
        <v>58</v>
      </c>
      <c r="I80" s="71" t="str">
        <f>IF((I44=0),"-",((I17+I18)/((I44+I45+I46+I48+J44+J45+J46+J48)/2)*100))</f>
        <v>-</v>
      </c>
      <c r="J80" s="71">
        <f>IF((J44=0),"-",((J17+J18)/((J44+J45+J46+J48+K44+K45+K46+K48)/2)*100))</f>
        <v>13.068578255214765</v>
      </c>
      <c r="K80" s="58">
        <f>IF((K44=0),"-",((K17+K18)/((K44+K45+K46+K48+L44+L45+L46+L48)/2)*100))</f>
        <v>17.037698717963444</v>
      </c>
      <c r="L80" s="58">
        <f>IF((L44=0),"-",((L17+L18)/((L44+L45+L46+L48+M44+M45+M46+M48)/2)*100))</f>
        <v>14.460840751056844</v>
      </c>
      <c r="M80" s="58">
        <v>63</v>
      </c>
    </row>
    <row r="81" spans="1:13" ht="15" customHeight="1">
      <c r="A81" s="164" t="s">
        <v>48</v>
      </c>
      <c r="B81" s="164"/>
      <c r="C81" s="9"/>
      <c r="D81" s="9"/>
      <c r="E81" s="75" t="s">
        <v>58</v>
      </c>
      <c r="F81" s="104" t="s">
        <v>58</v>
      </c>
      <c r="G81" s="75">
        <f aca="true" t="shared" si="12" ref="G81:M81">IF(G44=0,"-",((G44+G45)/G52*100))</f>
        <v>23.997389575635342</v>
      </c>
      <c r="H81" s="115" t="str">
        <f t="shared" si="12"/>
        <v>-</v>
      </c>
      <c r="I81" s="75" t="str">
        <f>IF(I44=0,"-",((I44+I45)/I52*100))</f>
        <v>-</v>
      </c>
      <c r="J81" s="75">
        <f t="shared" si="12"/>
        <v>34.64111352426606</v>
      </c>
      <c r="K81" s="104">
        <f t="shared" si="12"/>
        <v>31.381470245407208</v>
      </c>
      <c r="L81" s="104">
        <f t="shared" si="12"/>
        <v>28.038170592673445</v>
      </c>
      <c r="M81" s="104">
        <f t="shared" si="12"/>
        <v>32.167269802975476</v>
      </c>
    </row>
    <row r="82" spans="1:13" ht="15" customHeight="1">
      <c r="A82" s="164" t="s">
        <v>49</v>
      </c>
      <c r="B82" s="164"/>
      <c r="C82" s="9"/>
      <c r="D82" s="9"/>
      <c r="E82" s="72" t="s">
        <v>58</v>
      </c>
      <c r="F82" s="1" t="s">
        <v>58</v>
      </c>
      <c r="G82" s="72">
        <f>IF((G48+G46-G40-G38-G34)=0,"-",(G48+G46-G40-G38-G34))</f>
        <v>175.06400000000002</v>
      </c>
      <c r="H82" s="116" t="str">
        <f aca="true" t="shared" si="13" ref="H82:M82">IF((H48+H46-H40-H38-H34)=0,"-",(H48+H46-H40-H38-H34))</f>
        <v>-</v>
      </c>
      <c r="I82" s="72" t="str">
        <f>IF((I48+I46-I40-I38-I34)=0,"-",(I48+I46-I40-I38-I34))</f>
        <v>-</v>
      </c>
      <c r="J82" s="72">
        <f t="shared" si="13"/>
        <v>-256.35800000000006</v>
      </c>
      <c r="K82" s="1">
        <f t="shared" si="13"/>
        <v>-162.53300000000002</v>
      </c>
      <c r="L82" s="1">
        <f t="shared" si="13"/>
        <v>-70.55400000000003</v>
      </c>
      <c r="M82" s="1">
        <f t="shared" si="13"/>
        <v>-132</v>
      </c>
    </row>
    <row r="83" spans="1:13" ht="15" customHeight="1">
      <c r="A83" s="164" t="s">
        <v>50</v>
      </c>
      <c r="B83" s="164"/>
      <c r="C83" s="3"/>
      <c r="D83" s="3"/>
      <c r="E83" s="73" t="s">
        <v>58</v>
      </c>
      <c r="F83" s="2" t="s">
        <v>58</v>
      </c>
      <c r="G83" s="73">
        <f aca="true" t="shared" si="14" ref="G83:M83">IF((G44=0),"-",((G48+G46)/(G44+G45)))</f>
        <v>0.715668517961205</v>
      </c>
      <c r="H83" s="117" t="str">
        <f t="shared" si="14"/>
        <v>-</v>
      </c>
      <c r="I83" s="73" t="str">
        <f>IF((I44=0),"-",((I48+I46)/(I44+I45)))</f>
        <v>-</v>
      </c>
      <c r="J83" s="73">
        <f t="shared" si="14"/>
        <v>0.19474385602903307</v>
      </c>
      <c r="K83" s="2">
        <f t="shared" si="14"/>
        <v>0.27642842760720004</v>
      </c>
      <c r="L83" s="2">
        <f t="shared" si="14"/>
        <v>0.5657692411814071</v>
      </c>
      <c r="M83" s="2">
        <f t="shared" si="14"/>
        <v>0.65375</v>
      </c>
    </row>
    <row r="84" spans="1:13" ht="15" customHeight="1">
      <c r="A84" s="165" t="s">
        <v>51</v>
      </c>
      <c r="B84" s="165"/>
      <c r="C84" s="25"/>
      <c r="D84" s="25"/>
      <c r="E84" s="74" t="s">
        <v>58</v>
      </c>
      <c r="F84" s="21" t="s">
        <v>58</v>
      </c>
      <c r="G84" s="74" t="s">
        <v>58</v>
      </c>
      <c r="H84" s="21" t="s">
        <v>58</v>
      </c>
      <c r="I84" s="74">
        <v>452</v>
      </c>
      <c r="J84" s="74">
        <v>452</v>
      </c>
      <c r="K84" s="21">
        <v>463</v>
      </c>
      <c r="L84" s="21">
        <v>461</v>
      </c>
      <c r="M84" s="21">
        <v>456</v>
      </c>
    </row>
    <row r="85" spans="1:13" ht="15" customHeight="1">
      <c r="A85" s="6" t="s">
        <v>150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5" customHeight="1">
      <c r="A86" s="6" t="s">
        <v>132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4.25" customHeight="1">
      <c r="A87" s="6" t="s">
        <v>131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1:13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13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</sheetData>
  <sheetProtection/>
  <mergeCells count="21">
    <mergeCell ref="A1:M1"/>
    <mergeCell ref="A58:B58"/>
    <mergeCell ref="A59:B59"/>
    <mergeCell ref="A60:B60"/>
    <mergeCell ref="A61:B61"/>
    <mergeCell ref="A84:B84"/>
    <mergeCell ref="A80:B80"/>
    <mergeCell ref="A78:B78"/>
    <mergeCell ref="A71:B71"/>
    <mergeCell ref="A77:B77"/>
    <mergeCell ref="A62:B62"/>
    <mergeCell ref="A67:B67"/>
    <mergeCell ref="A68:B68"/>
    <mergeCell ref="A79:B79"/>
    <mergeCell ref="A81:B81"/>
    <mergeCell ref="A82:B82"/>
    <mergeCell ref="A83:B83"/>
    <mergeCell ref="A64:B64"/>
    <mergeCell ref="A69:B69"/>
    <mergeCell ref="A65:B65"/>
    <mergeCell ref="A66:B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</cols>
  <sheetData>
    <row r="1" spans="1:13" ht="18" customHeight="1">
      <c r="A1" s="167" t="s">
        <v>97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5" customHeight="1">
      <c r="A2" s="33" t="s">
        <v>0</v>
      </c>
      <c r="B2" s="15"/>
      <c r="C2" s="15"/>
      <c r="D2" s="15"/>
      <c r="E2" s="16"/>
      <c r="F2" s="16"/>
      <c r="G2" s="16"/>
      <c r="H2" s="16"/>
      <c r="I2" s="16"/>
      <c r="J2" s="16"/>
      <c r="K2" s="17"/>
      <c r="L2" s="17"/>
      <c r="M2" s="18"/>
    </row>
    <row r="3" spans="1:13" ht="12.75" customHeight="1">
      <c r="A3" s="59"/>
      <c r="B3" s="59"/>
      <c r="C3" s="64"/>
      <c r="D3" s="61"/>
      <c r="E3" s="62">
        <v>2011</v>
      </c>
      <c r="F3" s="62">
        <v>2010</v>
      </c>
      <c r="G3" s="62">
        <v>2011</v>
      </c>
      <c r="H3" s="62">
        <v>2010</v>
      </c>
      <c r="I3" s="62">
        <v>2010</v>
      </c>
      <c r="J3" s="62">
        <v>2010</v>
      </c>
      <c r="K3" s="62">
        <v>2009</v>
      </c>
      <c r="L3" s="62">
        <v>2008</v>
      </c>
      <c r="M3" s="62">
        <v>2007</v>
      </c>
    </row>
    <row r="4" spans="1:13" ht="12.75" customHeight="1">
      <c r="A4" s="63"/>
      <c r="B4" s="63"/>
      <c r="C4" s="64"/>
      <c r="D4" s="61"/>
      <c r="E4" s="62" t="s">
        <v>116</v>
      </c>
      <c r="F4" s="62" t="s">
        <v>116</v>
      </c>
      <c r="G4" s="62" t="s">
        <v>117</v>
      </c>
      <c r="H4" s="62" t="s">
        <v>117</v>
      </c>
      <c r="I4" s="62"/>
      <c r="J4" s="62"/>
      <c r="K4" s="62"/>
      <c r="L4" s="62"/>
      <c r="M4" s="62"/>
    </row>
    <row r="5" spans="1:13" s="19" customFormat="1" ht="12.75" customHeight="1">
      <c r="A5" s="60" t="s">
        <v>1</v>
      </c>
      <c r="B5" s="67"/>
      <c r="C5" s="64"/>
      <c r="D5" s="64" t="s">
        <v>57</v>
      </c>
      <c r="E5" s="66" t="s">
        <v>55</v>
      </c>
      <c r="F5" s="66" t="s">
        <v>55</v>
      </c>
      <c r="G5" s="66" t="s">
        <v>55</v>
      </c>
      <c r="H5" s="66" t="s">
        <v>55</v>
      </c>
      <c r="I5" s="66" t="s">
        <v>55</v>
      </c>
      <c r="J5" s="66"/>
      <c r="K5" s="66"/>
      <c r="L5" s="66"/>
      <c r="M5" s="66" t="s">
        <v>61</v>
      </c>
    </row>
    <row r="6" ht="1.5" customHeight="1"/>
    <row r="7" spans="1:13" ht="15" customHeight="1">
      <c r="A7" s="31" t="s">
        <v>2</v>
      </c>
      <c r="B7" s="9"/>
      <c r="C7" s="9"/>
      <c r="D7" s="9"/>
      <c r="E7" s="79">
        <v>56.047</v>
      </c>
      <c r="F7" s="55">
        <v>45.08</v>
      </c>
      <c r="G7" s="79">
        <v>159.696</v>
      </c>
      <c r="H7" s="55">
        <v>166.714</v>
      </c>
      <c r="I7" s="79">
        <v>242.257</v>
      </c>
      <c r="J7" s="55">
        <v>141.89100000000002</v>
      </c>
      <c r="K7" s="55">
        <v>136.66500000000002</v>
      </c>
      <c r="L7" s="55">
        <v>109.001</v>
      </c>
      <c r="M7" s="55">
        <v>79.668</v>
      </c>
    </row>
    <row r="8" spans="1:13" ht="15" customHeight="1">
      <c r="A8" s="31" t="s">
        <v>3</v>
      </c>
      <c r="B8" s="3"/>
      <c r="C8" s="3"/>
      <c r="D8" s="3"/>
      <c r="E8" s="78">
        <v>-51.94299999999999</v>
      </c>
      <c r="F8" s="50">
        <v>-45.684</v>
      </c>
      <c r="G8" s="78">
        <v>-160.68400000000003</v>
      </c>
      <c r="H8" s="50">
        <v>-153.715</v>
      </c>
      <c r="I8" s="78">
        <v>-217.05100000000002</v>
      </c>
      <c r="J8" s="50">
        <v>-125.268</v>
      </c>
      <c r="K8" s="50">
        <v>-119.71600000000001</v>
      </c>
      <c r="L8" s="50">
        <v>-105.56400000000001</v>
      </c>
      <c r="M8" s="50">
        <v>-101.93</v>
      </c>
    </row>
    <row r="9" spans="1:13" ht="15" customHeight="1">
      <c r="A9" s="31" t="s">
        <v>4</v>
      </c>
      <c r="B9" s="3"/>
      <c r="C9" s="3"/>
      <c r="D9" s="3"/>
      <c r="E9" s="78">
        <v>2.0429999999999993</v>
      </c>
      <c r="F9" s="50">
        <v>3.357</v>
      </c>
      <c r="G9" s="78">
        <v>12.22</v>
      </c>
      <c r="H9" s="50">
        <v>3.8810000000000002</v>
      </c>
      <c r="I9" s="78">
        <v>4.962000000000001</v>
      </c>
      <c r="J9" s="50"/>
      <c r="K9" s="50"/>
      <c r="L9" s="50"/>
      <c r="M9" s="50"/>
    </row>
    <row r="10" spans="1:13" ht="15" customHeight="1">
      <c r="A10" s="31" t="s">
        <v>5</v>
      </c>
      <c r="B10" s="3"/>
      <c r="C10" s="3"/>
      <c r="D10" s="3"/>
      <c r="E10" s="78"/>
      <c r="F10" s="50"/>
      <c r="G10" s="78"/>
      <c r="H10" s="50"/>
      <c r="I10" s="78"/>
      <c r="J10" s="50"/>
      <c r="K10" s="50"/>
      <c r="L10" s="50"/>
      <c r="M10" s="50"/>
    </row>
    <row r="11" spans="1:13" ht="15" customHeight="1">
      <c r="A11" s="32" t="s">
        <v>6</v>
      </c>
      <c r="B11" s="25"/>
      <c r="C11" s="25"/>
      <c r="D11" s="25"/>
      <c r="E11" s="77"/>
      <c r="F11" s="52"/>
      <c r="G11" s="77"/>
      <c r="H11" s="52"/>
      <c r="I11" s="77"/>
      <c r="J11" s="52"/>
      <c r="K11" s="52"/>
      <c r="L11" s="52"/>
      <c r="M11" s="52"/>
    </row>
    <row r="12" spans="1:13" ht="15" customHeight="1">
      <c r="A12" s="13" t="s">
        <v>7</v>
      </c>
      <c r="B12" s="13"/>
      <c r="C12" s="13"/>
      <c r="D12" s="13"/>
      <c r="E12" s="79">
        <f>SUM(E7:E11)</f>
        <v>6.147000000000006</v>
      </c>
      <c r="F12" s="55">
        <f aca="true" t="shared" si="0" ref="F12:M12">SUM(F7:F11)</f>
        <v>2.753000000000001</v>
      </c>
      <c r="G12" s="79">
        <f t="shared" si="0"/>
        <v>11.231999999999973</v>
      </c>
      <c r="H12" s="55">
        <f t="shared" si="0"/>
        <v>16.879999999999995</v>
      </c>
      <c r="I12" s="79">
        <f>SUM(I7:I11)</f>
        <v>30.16799999999999</v>
      </c>
      <c r="J12" s="55">
        <f>SUM(J7:J11)</f>
        <v>16.62300000000002</v>
      </c>
      <c r="K12" s="55">
        <f t="shared" si="0"/>
        <v>16.949000000000012</v>
      </c>
      <c r="L12" s="55">
        <f t="shared" si="0"/>
        <v>3.4369999999999976</v>
      </c>
      <c r="M12" s="55">
        <f t="shared" si="0"/>
        <v>-22.262</v>
      </c>
    </row>
    <row r="13" spans="1:13" ht="15" customHeight="1">
      <c r="A13" s="32" t="s">
        <v>76</v>
      </c>
      <c r="B13" s="25"/>
      <c r="C13" s="25"/>
      <c r="D13" s="25"/>
      <c r="E13" s="77">
        <v>-1.5839999999999996</v>
      </c>
      <c r="F13" s="52">
        <v>-1.9399999999999995</v>
      </c>
      <c r="G13" s="77">
        <v>-5.123</v>
      </c>
      <c r="H13" s="52">
        <v>-5.497</v>
      </c>
      <c r="I13" s="77">
        <v>-6.595000000000001</v>
      </c>
      <c r="J13" s="52">
        <v>-4.781000000000001</v>
      </c>
      <c r="K13" s="52">
        <v>-4.687</v>
      </c>
      <c r="L13" s="52">
        <v>-3.41</v>
      </c>
      <c r="M13" s="52">
        <v>-5.014</v>
      </c>
    </row>
    <row r="14" spans="1:13" ht="15" customHeight="1">
      <c r="A14" s="13" t="s">
        <v>8</v>
      </c>
      <c r="B14" s="13"/>
      <c r="C14" s="13"/>
      <c r="D14" s="13"/>
      <c r="E14" s="79">
        <f>SUM(E12:E13)</f>
        <v>4.563000000000006</v>
      </c>
      <c r="F14" s="55">
        <f aca="true" t="shared" si="1" ref="F14:M14">SUM(F12:F13)</f>
        <v>0.8130000000000015</v>
      </c>
      <c r="G14" s="79">
        <f t="shared" si="1"/>
        <v>6.1089999999999725</v>
      </c>
      <c r="H14" s="55">
        <f t="shared" si="1"/>
        <v>11.382999999999996</v>
      </c>
      <c r="I14" s="79">
        <f>SUM(I12:I13)</f>
        <v>23.572999999999986</v>
      </c>
      <c r="J14" s="55">
        <f>SUM(J12:J13)</f>
        <v>11.842000000000018</v>
      </c>
      <c r="K14" s="55">
        <f t="shared" si="1"/>
        <v>12.262000000000011</v>
      </c>
      <c r="L14" s="55">
        <f t="shared" si="1"/>
        <v>0.02699999999999747</v>
      </c>
      <c r="M14" s="55">
        <f t="shared" si="1"/>
        <v>-27.276</v>
      </c>
    </row>
    <row r="15" spans="1:13" ht="15" customHeight="1">
      <c r="A15" s="31" t="s">
        <v>9</v>
      </c>
      <c r="B15" s="4"/>
      <c r="C15" s="4"/>
      <c r="D15" s="4"/>
      <c r="E15" s="78">
        <v>-0.19800000000000006</v>
      </c>
      <c r="F15" s="50">
        <v>-0.055999999999999994</v>
      </c>
      <c r="G15" s="78">
        <v>-0.5940000000000001</v>
      </c>
      <c r="H15" s="50">
        <v>-0.41200000000000003</v>
      </c>
      <c r="I15" s="78">
        <v>-0.655</v>
      </c>
      <c r="J15" s="50">
        <v>-0.24300000000000002</v>
      </c>
      <c r="K15" s="50"/>
      <c r="L15" s="50"/>
      <c r="M15" s="50"/>
    </row>
    <row r="16" spans="1:13" ht="15" customHeight="1">
      <c r="A16" s="32" t="s">
        <v>10</v>
      </c>
      <c r="B16" s="25"/>
      <c r="C16" s="25"/>
      <c r="D16" s="25"/>
      <c r="E16" s="77"/>
      <c r="F16" s="52"/>
      <c r="G16" s="77"/>
      <c r="H16" s="52"/>
      <c r="I16" s="77"/>
      <c r="J16" s="52"/>
      <c r="K16" s="52"/>
      <c r="L16" s="52"/>
      <c r="M16" s="52"/>
    </row>
    <row r="17" spans="1:13" ht="15" customHeight="1">
      <c r="A17" s="13" t="s">
        <v>11</v>
      </c>
      <c r="B17" s="13"/>
      <c r="C17" s="13"/>
      <c r="D17" s="13"/>
      <c r="E17" s="79">
        <f>SUM(E14:E16)</f>
        <v>4.3650000000000055</v>
      </c>
      <c r="F17" s="55">
        <f aca="true" t="shared" si="2" ref="F17:M17">SUM(F14:F16)</f>
        <v>0.7570000000000014</v>
      </c>
      <c r="G17" s="79">
        <f t="shared" si="2"/>
        <v>5.514999999999972</v>
      </c>
      <c r="H17" s="55">
        <f t="shared" si="2"/>
        <v>10.970999999999995</v>
      </c>
      <c r="I17" s="79">
        <f>SUM(I14:I16)</f>
        <v>22.917999999999985</v>
      </c>
      <c r="J17" s="55">
        <f>SUM(J14:J16)</f>
        <v>11.599000000000018</v>
      </c>
      <c r="K17" s="55">
        <f t="shared" si="2"/>
        <v>12.262000000000011</v>
      </c>
      <c r="L17" s="55">
        <f t="shared" si="2"/>
        <v>0.02699999999999747</v>
      </c>
      <c r="M17" s="55">
        <f t="shared" si="2"/>
        <v>-27.276</v>
      </c>
    </row>
    <row r="18" spans="1:13" ht="15" customHeight="1">
      <c r="A18" s="31" t="s">
        <v>12</v>
      </c>
      <c r="B18" s="3"/>
      <c r="C18" s="3"/>
      <c r="D18" s="3"/>
      <c r="E18" s="78">
        <v>-0.05400000000000005</v>
      </c>
      <c r="F18" s="50">
        <v>-1.837</v>
      </c>
      <c r="G18" s="78">
        <v>0.391</v>
      </c>
      <c r="H18" s="50">
        <v>0.012</v>
      </c>
      <c r="I18" s="78">
        <v>-0.005999999999999998</v>
      </c>
      <c r="J18" s="50">
        <v>1.4260000000000002</v>
      </c>
      <c r="K18" s="50">
        <v>0.368</v>
      </c>
      <c r="L18" s="50">
        <v>7.065</v>
      </c>
      <c r="M18" s="50">
        <v>0.8480000000000001</v>
      </c>
    </row>
    <row r="19" spans="1:13" ht="15" customHeight="1">
      <c r="A19" s="32" t="s">
        <v>13</v>
      </c>
      <c r="B19" s="25"/>
      <c r="C19" s="25"/>
      <c r="D19" s="25"/>
      <c r="E19" s="77">
        <v>-4.482000000000001</v>
      </c>
      <c r="F19" s="52">
        <v>-5.243</v>
      </c>
      <c r="G19" s="77">
        <v>-11.833000000000002</v>
      </c>
      <c r="H19" s="52">
        <v>-12.153</v>
      </c>
      <c r="I19" s="77">
        <v>-14.719000000000001</v>
      </c>
      <c r="J19" s="52">
        <v>-6.115</v>
      </c>
      <c r="K19" s="52">
        <v>-1.197</v>
      </c>
      <c r="L19" s="52">
        <v>-1.887</v>
      </c>
      <c r="M19" s="52">
        <v>-1.296</v>
      </c>
    </row>
    <row r="20" spans="1:13" ht="15" customHeight="1">
      <c r="A20" s="13" t="s">
        <v>14</v>
      </c>
      <c r="B20" s="13"/>
      <c r="C20" s="13"/>
      <c r="D20" s="13"/>
      <c r="E20" s="79">
        <f>SUM(E17:E19)</f>
        <v>-0.17099999999999582</v>
      </c>
      <c r="F20" s="55">
        <f aca="true" t="shared" si="3" ref="F20:M20">SUM(F17:F19)</f>
        <v>-6.322999999999999</v>
      </c>
      <c r="G20" s="79">
        <f t="shared" si="3"/>
        <v>-5.92700000000003</v>
      </c>
      <c r="H20" s="55">
        <f t="shared" si="3"/>
        <v>-1.1700000000000053</v>
      </c>
      <c r="I20" s="79">
        <f>SUM(I17:I19)</f>
        <v>8.192999999999984</v>
      </c>
      <c r="J20" s="55">
        <f>SUM(J17:J19)</f>
        <v>6.910000000000018</v>
      </c>
      <c r="K20" s="55">
        <f t="shared" si="3"/>
        <v>11.43300000000001</v>
      </c>
      <c r="L20" s="55">
        <f t="shared" si="3"/>
        <v>5.204999999999998</v>
      </c>
      <c r="M20" s="55">
        <f t="shared" si="3"/>
        <v>-27.724</v>
      </c>
    </row>
    <row r="21" spans="1:13" ht="15" customHeight="1">
      <c r="A21" s="31" t="s">
        <v>15</v>
      </c>
      <c r="B21" s="3"/>
      <c r="C21" s="3"/>
      <c r="D21" s="3"/>
      <c r="E21" s="78">
        <v>0.128</v>
      </c>
      <c r="F21" s="50"/>
      <c r="G21" s="78">
        <v>0.404</v>
      </c>
      <c r="H21" s="50">
        <v>22.700000000000003</v>
      </c>
      <c r="I21" s="78">
        <v>24.57</v>
      </c>
      <c r="J21" s="50">
        <v>22.745</v>
      </c>
      <c r="K21" s="50">
        <v>22.048000000000002</v>
      </c>
      <c r="L21" s="50">
        <v>15.038</v>
      </c>
      <c r="M21" s="50"/>
    </row>
    <row r="22" spans="1:13" ht="15" customHeight="1">
      <c r="A22" s="32" t="s">
        <v>16</v>
      </c>
      <c r="B22" s="27"/>
      <c r="C22" s="27"/>
      <c r="D22" s="27"/>
      <c r="E22" s="77"/>
      <c r="F22" s="52"/>
      <c r="G22" s="77"/>
      <c r="H22" s="52"/>
      <c r="I22" s="77"/>
      <c r="J22" s="52"/>
      <c r="K22" s="52"/>
      <c r="L22" s="52">
        <v>-33.604</v>
      </c>
      <c r="M22" s="52">
        <v>-3.2470000000000003</v>
      </c>
    </row>
    <row r="23" spans="1:13" ht="15" customHeight="1">
      <c r="A23" s="35" t="s">
        <v>94</v>
      </c>
      <c r="B23" s="14"/>
      <c r="C23" s="14"/>
      <c r="D23" s="14"/>
      <c r="E23" s="79">
        <f>SUM(E20:E22)</f>
        <v>-0.04299999999999582</v>
      </c>
      <c r="F23" s="55">
        <f aca="true" t="shared" si="4" ref="F23:M23">SUM(F20:F22)</f>
        <v>-6.322999999999999</v>
      </c>
      <c r="G23" s="79">
        <f t="shared" si="4"/>
        <v>-5.52300000000003</v>
      </c>
      <c r="H23" s="55">
        <f t="shared" si="4"/>
        <v>21.529999999999998</v>
      </c>
      <c r="I23" s="79">
        <f>SUM(I20:I22)</f>
        <v>32.762999999999984</v>
      </c>
      <c r="J23" s="55">
        <f>SUM(J20:J22)</f>
        <v>29.65500000000002</v>
      </c>
      <c r="K23" s="55">
        <f t="shared" si="4"/>
        <v>33.48100000000001</v>
      </c>
      <c r="L23" s="55">
        <f t="shared" si="4"/>
        <v>-13.361</v>
      </c>
      <c r="M23" s="55">
        <f t="shared" si="4"/>
        <v>-30.971</v>
      </c>
    </row>
    <row r="24" spans="1:13" ht="15" customHeight="1">
      <c r="A24" s="31" t="s">
        <v>85</v>
      </c>
      <c r="B24" s="3"/>
      <c r="C24" s="3"/>
      <c r="D24" s="3"/>
      <c r="E24" s="76">
        <f aca="true" t="shared" si="5" ref="E24:M24">E23-E25</f>
        <v>0.024000000000004185</v>
      </c>
      <c r="F24" s="53">
        <f t="shared" si="5"/>
        <v>-6.322999999999999</v>
      </c>
      <c r="G24" s="76">
        <f t="shared" si="5"/>
        <v>-5.43600000000003</v>
      </c>
      <c r="H24" s="53">
        <f t="shared" si="5"/>
        <v>21.529999999999998</v>
      </c>
      <c r="I24" s="76">
        <f t="shared" si="5"/>
        <v>32.762999999999984</v>
      </c>
      <c r="J24" s="53">
        <f>J23-J25</f>
        <v>29.65500000000002</v>
      </c>
      <c r="K24" s="53">
        <f t="shared" si="5"/>
        <v>33.48100000000001</v>
      </c>
      <c r="L24" s="53">
        <f t="shared" si="5"/>
        <v>-13.361</v>
      </c>
      <c r="M24" s="53">
        <f t="shared" si="5"/>
        <v>-30.971</v>
      </c>
    </row>
    <row r="25" spans="1:13" ht="15" customHeight="1">
      <c r="A25" s="31" t="s">
        <v>92</v>
      </c>
      <c r="B25" s="3"/>
      <c r="C25" s="3"/>
      <c r="D25" s="3"/>
      <c r="E25" s="78">
        <v>-0.067</v>
      </c>
      <c r="F25" s="50"/>
      <c r="G25" s="78">
        <v>-0.08700000000000001</v>
      </c>
      <c r="H25" s="50"/>
      <c r="I25" s="78"/>
      <c r="J25" s="50"/>
      <c r="K25" s="50"/>
      <c r="L25" s="50"/>
      <c r="M25" s="50"/>
    </row>
    <row r="26" spans="1:13" ht="15">
      <c r="A26" s="3"/>
      <c r="B26" s="3"/>
      <c r="C26" s="3"/>
      <c r="D26" s="3"/>
      <c r="E26" s="50"/>
      <c r="F26" s="50"/>
      <c r="G26" s="50"/>
      <c r="H26" s="50"/>
      <c r="I26" s="50"/>
      <c r="J26" s="50"/>
      <c r="K26" s="50"/>
      <c r="L26" s="50"/>
      <c r="M26" s="50"/>
    </row>
    <row r="27" spans="1:13" ht="12.75" customHeight="1">
      <c r="A27" s="59"/>
      <c r="B27" s="59"/>
      <c r="C27" s="64"/>
      <c r="D27" s="61"/>
      <c r="E27" s="62">
        <f>E$3</f>
        <v>2011</v>
      </c>
      <c r="F27" s="62">
        <f aca="true" t="shared" si="6" ref="F27:M27">F$3</f>
        <v>2010</v>
      </c>
      <c r="G27" s="62">
        <f t="shared" si="6"/>
        <v>2011</v>
      </c>
      <c r="H27" s="62">
        <f t="shared" si="6"/>
        <v>2010</v>
      </c>
      <c r="I27" s="62">
        <f t="shared" si="6"/>
        <v>2010</v>
      </c>
      <c r="J27" s="62">
        <f t="shared" si="6"/>
        <v>2010</v>
      </c>
      <c r="K27" s="62">
        <f t="shared" si="6"/>
        <v>2009</v>
      </c>
      <c r="L27" s="62">
        <f t="shared" si="6"/>
        <v>2008</v>
      </c>
      <c r="M27" s="62">
        <f t="shared" si="6"/>
        <v>2007</v>
      </c>
    </row>
    <row r="28" spans="1:13" ht="12.75" customHeight="1">
      <c r="A28" s="63"/>
      <c r="B28" s="63"/>
      <c r="C28" s="64"/>
      <c r="D28" s="61"/>
      <c r="E28" s="82" t="str">
        <f>E$4</f>
        <v>Q3</v>
      </c>
      <c r="F28" s="82" t="str">
        <f>F$4</f>
        <v>Q3</v>
      </c>
      <c r="G28" s="82" t="str">
        <f>IF(G$4="","",G$4)</f>
        <v>Q1-3</v>
      </c>
      <c r="H28" s="82" t="str">
        <f>H$4</f>
        <v>Q1-3</v>
      </c>
      <c r="I28" s="82"/>
      <c r="J28" s="82"/>
      <c r="K28" s="82"/>
      <c r="L28" s="82"/>
      <c r="M28" s="82"/>
    </row>
    <row r="29" spans="1:13" s="20" customFormat="1" ht="15" customHeight="1">
      <c r="A29" s="60" t="s">
        <v>83</v>
      </c>
      <c r="B29" s="69"/>
      <c r="C29" s="64"/>
      <c r="D29" s="64"/>
      <c r="E29" s="83"/>
      <c r="F29" s="83"/>
      <c r="G29" s="83"/>
      <c r="H29" s="83"/>
      <c r="I29" s="83"/>
      <c r="J29" s="83">
        <f>IF(J$5=0,"",J$5)</f>
      </c>
      <c r="K29" s="83">
        <f>IF(K$5=0,"",K$5)</f>
      </c>
      <c r="L29" s="83"/>
      <c r="M29" s="83"/>
    </row>
    <row r="30" spans="5:13" ht="1.5" customHeight="1"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5" customHeight="1">
      <c r="A31" s="31" t="s">
        <v>17</v>
      </c>
      <c r="B31" s="10"/>
      <c r="C31" s="10"/>
      <c r="D31" s="10"/>
      <c r="E31" s="78"/>
      <c r="F31" s="50"/>
      <c r="G31" s="78">
        <v>312.356</v>
      </c>
      <c r="H31" s="50"/>
      <c r="I31" s="78"/>
      <c r="J31" s="50">
        <v>99.147</v>
      </c>
      <c r="K31" s="50">
        <v>85.199</v>
      </c>
      <c r="L31" s="50">
        <v>87.857</v>
      </c>
      <c r="M31" s="50">
        <v>88.643</v>
      </c>
    </row>
    <row r="32" spans="1:13" ht="15" customHeight="1">
      <c r="A32" s="31" t="s">
        <v>18</v>
      </c>
      <c r="B32" s="9"/>
      <c r="C32" s="9"/>
      <c r="D32" s="9"/>
      <c r="E32" s="78"/>
      <c r="F32" s="50"/>
      <c r="G32" s="78">
        <v>75.96500000000002</v>
      </c>
      <c r="H32" s="50"/>
      <c r="I32" s="78"/>
      <c r="J32" s="50">
        <v>51.74099999999999</v>
      </c>
      <c r="K32" s="50">
        <v>25.408</v>
      </c>
      <c r="L32" s="50">
        <v>20.160000000000004</v>
      </c>
      <c r="M32" s="50">
        <v>33.895</v>
      </c>
    </row>
    <row r="33" spans="1:13" ht="15" customHeight="1">
      <c r="A33" s="31" t="s">
        <v>86</v>
      </c>
      <c r="B33" s="9"/>
      <c r="C33" s="9"/>
      <c r="D33" s="9"/>
      <c r="E33" s="78"/>
      <c r="F33" s="50"/>
      <c r="G33" s="78">
        <v>9.94</v>
      </c>
      <c r="H33" s="50"/>
      <c r="I33" s="78"/>
      <c r="J33" s="50">
        <v>6.682</v>
      </c>
      <c r="K33" s="50">
        <v>5.207</v>
      </c>
      <c r="L33" s="50">
        <v>4.791</v>
      </c>
      <c r="M33" s="50">
        <v>6.155</v>
      </c>
    </row>
    <row r="34" spans="1:13" ht="15" customHeight="1">
      <c r="A34" s="31" t="s">
        <v>19</v>
      </c>
      <c r="B34" s="9"/>
      <c r="C34" s="9"/>
      <c r="D34" s="9"/>
      <c r="E34" s="78"/>
      <c r="F34" s="50"/>
      <c r="G34" s="78">
        <v>10.006</v>
      </c>
      <c r="H34" s="50"/>
      <c r="I34" s="78"/>
      <c r="J34" s="50"/>
      <c r="K34" s="50"/>
      <c r="L34" s="50"/>
      <c r="M34" s="50"/>
    </row>
    <row r="35" spans="1:13" ht="15" customHeight="1">
      <c r="A35" s="32" t="s">
        <v>20</v>
      </c>
      <c r="B35" s="25"/>
      <c r="C35" s="25"/>
      <c r="D35" s="25"/>
      <c r="E35" s="77"/>
      <c r="F35" s="52"/>
      <c r="G35" s="77">
        <v>72.565</v>
      </c>
      <c r="H35" s="52"/>
      <c r="I35" s="77"/>
      <c r="J35" s="52">
        <v>59.7</v>
      </c>
      <c r="K35" s="52">
        <v>37.036</v>
      </c>
      <c r="L35" s="52">
        <v>15</v>
      </c>
      <c r="M35" s="52">
        <v>1.5090000000000001</v>
      </c>
    </row>
    <row r="36" spans="1:13" ht="15" customHeight="1">
      <c r="A36" s="33" t="s">
        <v>21</v>
      </c>
      <c r="B36" s="13"/>
      <c r="C36" s="13"/>
      <c r="D36" s="13"/>
      <c r="E36" s="106">
        <v>0</v>
      </c>
      <c r="F36" s="107">
        <v>0</v>
      </c>
      <c r="G36" s="79">
        <f>SUM(G31:G35)</f>
        <v>480.83200000000005</v>
      </c>
      <c r="H36" s="114" t="s">
        <v>58</v>
      </c>
      <c r="I36" s="79" t="s">
        <v>58</v>
      </c>
      <c r="J36" s="55">
        <f>SUM(J31:J35)</f>
        <v>217.26999999999998</v>
      </c>
      <c r="K36" s="55">
        <f>SUM(K31:K35)</f>
        <v>152.85</v>
      </c>
      <c r="L36" s="55">
        <f>SUM(L31:L35)</f>
        <v>127.80799999999999</v>
      </c>
      <c r="M36" s="55">
        <f>SUM(M31:M35)</f>
        <v>130.202</v>
      </c>
    </row>
    <row r="37" spans="1:13" ht="15" customHeight="1">
      <c r="A37" s="31" t="s">
        <v>22</v>
      </c>
      <c r="B37" s="3"/>
      <c r="C37" s="3"/>
      <c r="D37" s="3"/>
      <c r="E37" s="78"/>
      <c r="F37" s="50"/>
      <c r="G37" s="78">
        <v>36.33</v>
      </c>
      <c r="H37" s="134"/>
      <c r="I37" s="78"/>
      <c r="J37" s="50">
        <v>21.074</v>
      </c>
      <c r="K37" s="50">
        <v>16.47</v>
      </c>
      <c r="L37" s="50">
        <v>18.189999999999998</v>
      </c>
      <c r="M37" s="50">
        <v>17.897</v>
      </c>
    </row>
    <row r="38" spans="1:13" ht="15" customHeight="1">
      <c r="A38" s="31" t="s">
        <v>23</v>
      </c>
      <c r="B38" s="3"/>
      <c r="C38" s="3"/>
      <c r="D38" s="3"/>
      <c r="E38" s="78"/>
      <c r="F38" s="50"/>
      <c r="G38" s="78"/>
      <c r="H38" s="134"/>
      <c r="I38" s="78"/>
      <c r="J38" s="50"/>
      <c r="K38" s="50"/>
      <c r="L38" s="50"/>
      <c r="M38" s="50"/>
    </row>
    <row r="39" spans="1:13" ht="15" customHeight="1">
      <c r="A39" s="31" t="s">
        <v>24</v>
      </c>
      <c r="B39" s="3"/>
      <c r="C39" s="3"/>
      <c r="D39" s="3"/>
      <c r="E39" s="78"/>
      <c r="F39" s="50"/>
      <c r="G39" s="78">
        <v>47.56000000000001</v>
      </c>
      <c r="H39" s="134"/>
      <c r="I39" s="78"/>
      <c r="J39" s="50">
        <v>40.79200000000001</v>
      </c>
      <c r="K39" s="50">
        <v>45.913000000000004</v>
      </c>
      <c r="L39" s="50">
        <v>32.519000000000005</v>
      </c>
      <c r="M39" s="50">
        <v>28.155000000000005</v>
      </c>
    </row>
    <row r="40" spans="1:13" ht="15" customHeight="1">
      <c r="A40" s="31" t="s">
        <v>25</v>
      </c>
      <c r="B40" s="3"/>
      <c r="C40" s="3"/>
      <c r="D40" s="3"/>
      <c r="E40" s="78"/>
      <c r="F40" s="50"/>
      <c r="G40" s="78">
        <v>39.91</v>
      </c>
      <c r="H40" s="134"/>
      <c r="I40" s="78"/>
      <c r="J40" s="50">
        <v>23.971</v>
      </c>
      <c r="K40" s="50">
        <v>34.995000000000005</v>
      </c>
      <c r="L40" s="50">
        <v>6.641</v>
      </c>
      <c r="M40" s="50">
        <v>17.321</v>
      </c>
    </row>
    <row r="41" spans="1:13" ht="15" customHeight="1">
      <c r="A41" s="32" t="s">
        <v>26</v>
      </c>
      <c r="B41" s="25"/>
      <c r="C41" s="25"/>
      <c r="D41" s="25"/>
      <c r="E41" s="77"/>
      <c r="F41" s="52"/>
      <c r="G41" s="77"/>
      <c r="H41" s="135"/>
      <c r="I41" s="77"/>
      <c r="J41" s="52"/>
      <c r="K41" s="52"/>
      <c r="L41" s="52"/>
      <c r="M41" s="52"/>
    </row>
    <row r="42" spans="1:13" ht="15" customHeight="1">
      <c r="A42" s="34" t="s">
        <v>27</v>
      </c>
      <c r="B42" s="22"/>
      <c r="C42" s="22"/>
      <c r="D42" s="22"/>
      <c r="E42" s="108">
        <v>0</v>
      </c>
      <c r="F42" s="109">
        <v>0</v>
      </c>
      <c r="G42" s="85">
        <f>SUM(G37:G41)</f>
        <v>123.80000000000001</v>
      </c>
      <c r="H42" s="129" t="s">
        <v>58</v>
      </c>
      <c r="I42" s="85" t="s">
        <v>58</v>
      </c>
      <c r="J42" s="86">
        <f>SUM(J37:J41)</f>
        <v>85.83700000000002</v>
      </c>
      <c r="K42" s="86">
        <f>SUM(K37:K41)</f>
        <v>97.37800000000001</v>
      </c>
      <c r="L42" s="86">
        <f>SUM(L37:L41)</f>
        <v>57.35</v>
      </c>
      <c r="M42" s="86">
        <f>SUM(M37:M41)</f>
        <v>63.373000000000005</v>
      </c>
    </row>
    <row r="43" spans="1:13" ht="15" customHeight="1">
      <c r="A43" s="33" t="s">
        <v>59</v>
      </c>
      <c r="B43" s="12"/>
      <c r="C43" s="12"/>
      <c r="D43" s="12"/>
      <c r="E43" s="106">
        <v>0</v>
      </c>
      <c r="F43" s="107">
        <v>0</v>
      </c>
      <c r="G43" s="79">
        <f>G42+G36</f>
        <v>604.6320000000001</v>
      </c>
      <c r="H43" s="114" t="s">
        <v>58</v>
      </c>
      <c r="I43" s="79" t="s">
        <v>58</v>
      </c>
      <c r="J43" s="55">
        <f>J36+J42</f>
        <v>303.10699999999997</v>
      </c>
      <c r="K43" s="55">
        <f>K36+K42</f>
        <v>250.228</v>
      </c>
      <c r="L43" s="55">
        <f>L36+L42</f>
        <v>185.158</v>
      </c>
      <c r="M43" s="55">
        <f>M36+M42</f>
        <v>193.575</v>
      </c>
    </row>
    <row r="44" spans="1:13" ht="15" customHeight="1">
      <c r="A44" s="31" t="s">
        <v>87</v>
      </c>
      <c r="B44" s="3"/>
      <c r="C44" s="3"/>
      <c r="D44" s="3"/>
      <c r="E44" s="78"/>
      <c r="F44" s="50"/>
      <c r="G44" s="78">
        <v>371.442</v>
      </c>
      <c r="H44" s="134"/>
      <c r="I44" s="78"/>
      <c r="J44" s="50">
        <v>196.047</v>
      </c>
      <c r="K44" s="50">
        <v>175.696</v>
      </c>
      <c r="L44" s="50">
        <v>123.38699999999999</v>
      </c>
      <c r="M44" s="50">
        <v>128.295</v>
      </c>
    </row>
    <row r="45" spans="1:13" ht="15" customHeight="1">
      <c r="A45" s="31" t="s">
        <v>93</v>
      </c>
      <c r="B45" s="3"/>
      <c r="C45" s="3"/>
      <c r="D45" s="3"/>
      <c r="E45" s="78"/>
      <c r="F45" s="50"/>
      <c r="G45" s="78"/>
      <c r="H45" s="134"/>
      <c r="I45" s="78"/>
      <c r="J45" s="50"/>
      <c r="K45" s="50"/>
      <c r="L45" s="50"/>
      <c r="M45" s="50"/>
    </row>
    <row r="46" spans="1:13" ht="15" customHeight="1">
      <c r="A46" s="31" t="s">
        <v>80</v>
      </c>
      <c r="B46" s="3"/>
      <c r="C46" s="3"/>
      <c r="D46" s="3"/>
      <c r="E46" s="78"/>
      <c r="F46" s="50"/>
      <c r="G46" s="78"/>
      <c r="H46" s="134"/>
      <c r="I46" s="78"/>
      <c r="J46" s="50"/>
      <c r="K46" s="50"/>
      <c r="L46" s="50"/>
      <c r="M46" s="50"/>
    </row>
    <row r="47" spans="1:13" ht="15" customHeight="1">
      <c r="A47" s="31" t="s">
        <v>29</v>
      </c>
      <c r="B47" s="3"/>
      <c r="C47" s="3"/>
      <c r="D47" s="3"/>
      <c r="E47" s="78"/>
      <c r="F47" s="50"/>
      <c r="G47" s="78">
        <v>5.058</v>
      </c>
      <c r="H47" s="134"/>
      <c r="I47" s="78"/>
      <c r="J47" s="50">
        <v>16.689</v>
      </c>
      <c r="K47" s="50">
        <v>2.023</v>
      </c>
      <c r="L47" s="50">
        <v>16.686000000000003</v>
      </c>
      <c r="M47" s="50">
        <v>24.601</v>
      </c>
    </row>
    <row r="48" spans="1:13" ht="15" customHeight="1">
      <c r="A48" s="31" t="s">
        <v>30</v>
      </c>
      <c r="B48" s="3"/>
      <c r="C48" s="3"/>
      <c r="D48" s="3"/>
      <c r="E48" s="78"/>
      <c r="F48" s="50"/>
      <c r="G48" s="78">
        <v>183.756</v>
      </c>
      <c r="H48" s="134"/>
      <c r="I48" s="78"/>
      <c r="J48" s="50">
        <v>46.106</v>
      </c>
      <c r="K48" s="50">
        <v>42.511</v>
      </c>
      <c r="L48" s="50">
        <v>20.737000000000002</v>
      </c>
      <c r="M48" s="50">
        <v>22.661</v>
      </c>
    </row>
    <row r="49" spans="1:13" ht="15" customHeight="1">
      <c r="A49" s="31" t="s">
        <v>31</v>
      </c>
      <c r="B49" s="3"/>
      <c r="C49" s="3"/>
      <c r="D49" s="3"/>
      <c r="E49" s="78"/>
      <c r="F49" s="50"/>
      <c r="G49" s="78">
        <v>38.867000000000004</v>
      </c>
      <c r="H49" s="134"/>
      <c r="I49" s="78"/>
      <c r="J49" s="50">
        <v>44.265</v>
      </c>
      <c r="K49" s="50">
        <v>29.998</v>
      </c>
      <c r="L49" s="50">
        <v>24.348</v>
      </c>
      <c r="M49" s="50">
        <v>18.018</v>
      </c>
    </row>
    <row r="50" spans="1:13" ht="15" customHeight="1">
      <c r="A50" s="31" t="s">
        <v>32</v>
      </c>
      <c r="B50" s="3"/>
      <c r="C50" s="3"/>
      <c r="D50" s="3"/>
      <c r="E50" s="78"/>
      <c r="F50" s="50"/>
      <c r="G50" s="78">
        <v>5.509</v>
      </c>
      <c r="H50" s="134"/>
      <c r="I50" s="78"/>
      <c r="J50" s="50"/>
      <c r="K50" s="50"/>
      <c r="L50" s="50"/>
      <c r="M50" s="50"/>
    </row>
    <row r="51" spans="1:13" ht="15" customHeight="1">
      <c r="A51" s="32" t="s">
        <v>88</v>
      </c>
      <c r="B51" s="25"/>
      <c r="C51" s="25"/>
      <c r="D51" s="25"/>
      <c r="E51" s="77"/>
      <c r="F51" s="52"/>
      <c r="G51" s="77"/>
      <c r="H51" s="135"/>
      <c r="I51" s="77"/>
      <c r="J51" s="52"/>
      <c r="K51" s="52"/>
      <c r="L51" s="52"/>
      <c r="M51" s="52"/>
    </row>
    <row r="52" spans="1:13" ht="15" customHeight="1">
      <c r="A52" s="33" t="s">
        <v>79</v>
      </c>
      <c r="B52" s="12"/>
      <c r="C52" s="12"/>
      <c r="D52" s="12"/>
      <c r="E52" s="106">
        <v>0</v>
      </c>
      <c r="F52" s="107">
        <v>0</v>
      </c>
      <c r="G52" s="79">
        <f>SUM(G44:G51)</f>
        <v>604.632</v>
      </c>
      <c r="H52" s="114" t="s">
        <v>58</v>
      </c>
      <c r="I52" s="79" t="s">
        <v>58</v>
      </c>
      <c r="J52" s="55">
        <f>SUM(J44:J51)</f>
        <v>303.10699999999997</v>
      </c>
      <c r="K52" s="55">
        <f>SUM(K44:K51)</f>
        <v>250.22799999999998</v>
      </c>
      <c r="L52" s="55">
        <f>SUM(L44:L51)</f>
        <v>185.15799999999996</v>
      </c>
      <c r="M52" s="55">
        <f>SUM(M44:M51)</f>
        <v>193.575</v>
      </c>
    </row>
    <row r="53" spans="1:13" ht="15" customHeight="1">
      <c r="A53" s="12"/>
      <c r="B53" s="12"/>
      <c r="C53" s="12"/>
      <c r="D53" s="12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 customHeight="1">
      <c r="A54" s="70"/>
      <c r="B54" s="59"/>
      <c r="C54" s="61"/>
      <c r="D54" s="61"/>
      <c r="E54" s="62">
        <f>E$3</f>
        <v>2011</v>
      </c>
      <c r="F54" s="62">
        <f aca="true" t="shared" si="7" ref="F54:M54">F$3</f>
        <v>2010</v>
      </c>
      <c r="G54" s="62">
        <f t="shared" si="7"/>
        <v>2011</v>
      </c>
      <c r="H54" s="62">
        <f t="shared" si="7"/>
        <v>2010</v>
      </c>
      <c r="I54" s="62">
        <f t="shared" si="7"/>
        <v>2010</v>
      </c>
      <c r="J54" s="62">
        <f t="shared" si="7"/>
        <v>2010</v>
      </c>
      <c r="K54" s="62">
        <f t="shared" si="7"/>
        <v>2009</v>
      </c>
      <c r="L54" s="62">
        <f t="shared" si="7"/>
        <v>2008</v>
      </c>
      <c r="M54" s="62">
        <f t="shared" si="7"/>
        <v>2007</v>
      </c>
    </row>
    <row r="55" spans="1:13" ht="12.75" customHeight="1">
      <c r="A55" s="63"/>
      <c r="B55" s="63"/>
      <c r="C55" s="61"/>
      <c r="D55" s="61"/>
      <c r="E55" s="82" t="str">
        <f>E$4</f>
        <v>Q3</v>
      </c>
      <c r="F55" s="82" t="str">
        <f>F$4</f>
        <v>Q3</v>
      </c>
      <c r="G55" s="82" t="str">
        <f>IF(G$4="","",G$4)</f>
        <v>Q1-3</v>
      </c>
      <c r="H55" s="82" t="str">
        <f>H$4</f>
        <v>Q1-3</v>
      </c>
      <c r="I55" s="82"/>
      <c r="J55" s="82"/>
      <c r="K55" s="82"/>
      <c r="L55" s="82"/>
      <c r="M55" s="82"/>
    </row>
    <row r="56" spans="1:13" s="20" customFormat="1" ht="15" customHeight="1">
      <c r="A56" s="70" t="s">
        <v>84</v>
      </c>
      <c r="B56" s="69"/>
      <c r="C56" s="64"/>
      <c r="D56" s="64"/>
      <c r="E56" s="83"/>
      <c r="F56" s="83"/>
      <c r="G56" s="83"/>
      <c r="H56" s="83"/>
      <c r="I56" s="83"/>
      <c r="J56" s="83"/>
      <c r="K56" s="83">
        <f>IF(K$5=0,"",K$5)</f>
      </c>
      <c r="L56" s="83"/>
      <c r="M56" s="83"/>
    </row>
    <row r="57" spans="5:13" ht="1.5" customHeight="1"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24.75" customHeight="1">
      <c r="A58" s="164" t="s">
        <v>33</v>
      </c>
      <c r="B58" s="164"/>
      <c r="C58" s="11"/>
      <c r="D58" s="11"/>
      <c r="E58" s="76"/>
      <c r="F58" s="53"/>
      <c r="G58" s="76"/>
      <c r="H58" s="53"/>
      <c r="I58" s="76"/>
      <c r="J58" s="53">
        <v>21.231</v>
      </c>
      <c r="K58" s="53">
        <v>15.937000000000003</v>
      </c>
      <c r="L58" s="53">
        <v>-8.670000000000002</v>
      </c>
      <c r="M58" s="53">
        <v>-26.441000000000003</v>
      </c>
    </row>
    <row r="59" spans="1:13" ht="15" customHeight="1">
      <c r="A59" s="165" t="s">
        <v>34</v>
      </c>
      <c r="B59" s="165"/>
      <c r="C59" s="26"/>
      <c r="D59" s="26"/>
      <c r="E59" s="77"/>
      <c r="F59" s="52"/>
      <c r="G59" s="77"/>
      <c r="H59" s="52"/>
      <c r="I59" s="77"/>
      <c r="J59" s="52">
        <v>-15.983000000000002</v>
      </c>
      <c r="K59" s="52">
        <v>-9.120000000000001</v>
      </c>
      <c r="L59" s="52">
        <v>1.8309999999999995</v>
      </c>
      <c r="M59" s="52">
        <v>-11.016</v>
      </c>
    </row>
    <row r="60" spans="1:13" ht="16.5" customHeight="1">
      <c r="A60" s="168" t="s">
        <v>35</v>
      </c>
      <c r="B60" s="168"/>
      <c r="C60" s="28"/>
      <c r="D60" s="28"/>
      <c r="E60" s="79" t="s">
        <v>58</v>
      </c>
      <c r="F60" s="55" t="s">
        <v>58</v>
      </c>
      <c r="G60" s="79" t="s">
        <v>58</v>
      </c>
      <c r="H60" s="55" t="s">
        <v>58</v>
      </c>
      <c r="I60" s="79" t="s">
        <v>58</v>
      </c>
      <c r="J60" s="55">
        <f>SUM(J58:J59)</f>
        <v>5.247999999999999</v>
      </c>
      <c r="K60" s="55">
        <f>SUM(K58:K59)</f>
        <v>6.817000000000002</v>
      </c>
      <c r="L60" s="55">
        <f>SUM(L58:L59)</f>
        <v>-6.839000000000002</v>
      </c>
      <c r="M60" s="55">
        <f>SUM(M58:M59)</f>
        <v>-37.457</v>
      </c>
    </row>
    <row r="61" spans="1:13" ht="15" customHeight="1">
      <c r="A61" s="164" t="s">
        <v>89</v>
      </c>
      <c r="B61" s="164"/>
      <c r="C61" s="3"/>
      <c r="D61" s="3"/>
      <c r="E61" s="78"/>
      <c r="F61" s="50"/>
      <c r="G61" s="78"/>
      <c r="H61" s="50"/>
      <c r="I61" s="78"/>
      <c r="J61" s="50">
        <v>-13.58</v>
      </c>
      <c r="K61" s="50">
        <v>-9.894</v>
      </c>
      <c r="L61" s="50">
        <v>-8.048</v>
      </c>
      <c r="M61" s="50">
        <v>-59.422000000000004</v>
      </c>
    </row>
    <row r="62" spans="1:13" ht="15" customHeight="1">
      <c r="A62" s="165" t="s">
        <v>90</v>
      </c>
      <c r="B62" s="165"/>
      <c r="C62" s="25"/>
      <c r="D62" s="25"/>
      <c r="E62" s="77"/>
      <c r="F62" s="52"/>
      <c r="G62" s="77"/>
      <c r="H62" s="52"/>
      <c r="I62" s="77"/>
      <c r="J62" s="52">
        <v>0.271</v>
      </c>
      <c r="K62" s="52">
        <v>0.048</v>
      </c>
      <c r="L62" s="52">
        <v>7.675000000000001</v>
      </c>
      <c r="M62" s="52">
        <v>1.097</v>
      </c>
    </row>
    <row r="63" spans="1:13" s="45" customFormat="1" ht="16.5" customHeight="1">
      <c r="A63" s="149" t="s">
        <v>91</v>
      </c>
      <c r="B63" s="149"/>
      <c r="C63" s="29"/>
      <c r="D63" s="29"/>
      <c r="E63" s="79" t="s">
        <v>58</v>
      </c>
      <c r="F63" s="55" t="s">
        <v>58</v>
      </c>
      <c r="G63" s="79" t="s">
        <v>58</v>
      </c>
      <c r="H63" s="55" t="s">
        <v>58</v>
      </c>
      <c r="I63" s="79" t="s">
        <v>58</v>
      </c>
      <c r="J63" s="55">
        <f>SUM(J60:J62)</f>
        <v>-8.061</v>
      </c>
      <c r="K63" s="55">
        <f>SUM(K60:K62)</f>
        <v>-3.028999999999998</v>
      </c>
      <c r="L63" s="55">
        <f>SUM(L60:L62)</f>
        <v>-7.2120000000000015</v>
      </c>
      <c r="M63" s="55">
        <f>SUM(M60:M62)</f>
        <v>-95.78200000000001</v>
      </c>
    </row>
    <row r="64" spans="1:13" ht="15" customHeight="1">
      <c r="A64" s="165" t="s">
        <v>36</v>
      </c>
      <c r="B64" s="165"/>
      <c r="C64" s="30"/>
      <c r="D64" s="30"/>
      <c r="E64" s="77"/>
      <c r="F64" s="135"/>
      <c r="G64" s="77"/>
      <c r="H64" s="135"/>
      <c r="I64" s="77"/>
      <c r="J64" s="52">
        <v>-8.153</v>
      </c>
      <c r="K64" s="52"/>
      <c r="L64" s="52"/>
      <c r="M64" s="52"/>
    </row>
    <row r="65" spans="1:13" ht="16.5" customHeight="1">
      <c r="A65" s="168" t="s">
        <v>37</v>
      </c>
      <c r="B65" s="168"/>
      <c r="C65" s="12"/>
      <c r="D65" s="12"/>
      <c r="E65" s="79" t="s">
        <v>58</v>
      </c>
      <c r="F65" s="55" t="s">
        <v>58</v>
      </c>
      <c r="G65" s="79" t="s">
        <v>58</v>
      </c>
      <c r="H65" s="55" t="s">
        <v>58</v>
      </c>
      <c r="I65" s="79" t="s">
        <v>58</v>
      </c>
      <c r="J65" s="55">
        <f>SUM(J63:J64)</f>
        <v>-16.214</v>
      </c>
      <c r="K65" s="55">
        <f>SUM(K63:K64)</f>
        <v>-3.028999999999998</v>
      </c>
      <c r="L65" s="55">
        <f>SUM(L63:L64)</f>
        <v>-7.2120000000000015</v>
      </c>
      <c r="M65" s="55">
        <f>SUM(M63:M64)</f>
        <v>-95.78200000000001</v>
      </c>
    </row>
    <row r="66" spans="1:13" ht="15" customHeight="1">
      <c r="A66" s="164" t="s">
        <v>38</v>
      </c>
      <c r="B66" s="164"/>
      <c r="C66" s="3"/>
      <c r="D66" s="3"/>
      <c r="E66" s="78"/>
      <c r="F66" s="50"/>
      <c r="G66" s="78"/>
      <c r="H66" s="50"/>
      <c r="I66" s="78"/>
      <c r="J66" s="50">
        <v>5.094999999999999</v>
      </c>
      <c r="K66" s="50">
        <v>9.299000000000001</v>
      </c>
      <c r="L66" s="50">
        <v>-2.019</v>
      </c>
      <c r="M66" s="50">
        <v>18.629</v>
      </c>
    </row>
    <row r="67" spans="1:13" ht="15" customHeight="1">
      <c r="A67" s="164" t="s">
        <v>39</v>
      </c>
      <c r="B67" s="164"/>
      <c r="C67" s="3"/>
      <c r="D67" s="3"/>
      <c r="E67" s="78"/>
      <c r="F67" s="50"/>
      <c r="G67" s="78"/>
      <c r="H67" s="50"/>
      <c r="I67" s="78"/>
      <c r="J67" s="50"/>
      <c r="K67" s="50">
        <v>22.205000000000002</v>
      </c>
      <c r="L67" s="50"/>
      <c r="M67" s="50">
        <v>-0.14600000000000002</v>
      </c>
    </row>
    <row r="68" spans="1:13" ht="15" customHeight="1">
      <c r="A68" s="164" t="s">
        <v>40</v>
      </c>
      <c r="B68" s="164"/>
      <c r="C68" s="3"/>
      <c r="D68" s="3"/>
      <c r="E68" s="78"/>
      <c r="F68" s="50"/>
      <c r="G68" s="78"/>
      <c r="H68" s="50"/>
      <c r="I68" s="78"/>
      <c r="J68" s="50"/>
      <c r="K68" s="50"/>
      <c r="L68" s="50"/>
      <c r="M68" s="50"/>
    </row>
    <row r="69" spans="1:13" ht="15" customHeight="1">
      <c r="A69" s="165" t="s">
        <v>41</v>
      </c>
      <c r="B69" s="165"/>
      <c r="C69" s="25"/>
      <c r="D69" s="25"/>
      <c r="E69" s="77"/>
      <c r="F69" s="52"/>
      <c r="G69" s="77"/>
      <c r="H69" s="52"/>
      <c r="I69" s="77"/>
      <c r="J69" s="52"/>
      <c r="K69" s="52"/>
      <c r="L69" s="52"/>
      <c r="M69" s="52"/>
    </row>
    <row r="70" spans="1:13" ht="16.5" customHeight="1">
      <c r="A70" s="36" t="s">
        <v>42</v>
      </c>
      <c r="B70" s="36"/>
      <c r="C70" s="23"/>
      <c r="D70" s="23"/>
      <c r="E70" s="80" t="s">
        <v>58</v>
      </c>
      <c r="F70" s="54" t="s">
        <v>58</v>
      </c>
      <c r="G70" s="80" t="s">
        <v>58</v>
      </c>
      <c r="H70" s="54" t="s">
        <v>58</v>
      </c>
      <c r="I70" s="80" t="s">
        <v>58</v>
      </c>
      <c r="J70" s="54">
        <f>SUM(J66:J69)</f>
        <v>5.094999999999999</v>
      </c>
      <c r="K70" s="54">
        <f>SUM(K66:K69)</f>
        <v>31.504000000000005</v>
      </c>
      <c r="L70" s="54">
        <f>SUM(L66:L69)</f>
        <v>-2.019</v>
      </c>
      <c r="M70" s="54">
        <f>SUM(M66:M69)</f>
        <v>18.483</v>
      </c>
    </row>
    <row r="71" spans="1:13" ht="16.5" customHeight="1">
      <c r="A71" s="168" t="s">
        <v>43</v>
      </c>
      <c r="B71" s="168"/>
      <c r="C71" s="12"/>
      <c r="D71" s="12"/>
      <c r="E71" s="79" t="s">
        <v>58</v>
      </c>
      <c r="F71" s="55" t="s">
        <v>58</v>
      </c>
      <c r="G71" s="79" t="s">
        <v>58</v>
      </c>
      <c r="H71" s="55" t="s">
        <v>58</v>
      </c>
      <c r="I71" s="79" t="s">
        <v>58</v>
      </c>
      <c r="J71" s="55">
        <f>SUM(J70+J65)</f>
        <v>-11.119</v>
      </c>
      <c r="K71" s="55">
        <f>SUM(K70+K65)</f>
        <v>28.47500000000001</v>
      </c>
      <c r="L71" s="55">
        <f>SUM(L70+L65)</f>
        <v>-9.231000000000002</v>
      </c>
      <c r="M71" s="55">
        <f>SUM(M70+M65)</f>
        <v>-77.299</v>
      </c>
    </row>
    <row r="72" spans="1:13" ht="15" customHeight="1">
      <c r="A72" s="12"/>
      <c r="B72" s="12"/>
      <c r="C72" s="12"/>
      <c r="D72" s="12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2.75" customHeight="1">
      <c r="A73" s="70"/>
      <c r="B73" s="59"/>
      <c r="C73" s="61"/>
      <c r="D73" s="61"/>
      <c r="E73" s="62">
        <f>E$3</f>
        <v>2011</v>
      </c>
      <c r="F73" s="62">
        <f aca="true" t="shared" si="8" ref="F73:M73">F$3</f>
        <v>2010</v>
      </c>
      <c r="G73" s="62">
        <f t="shared" si="8"/>
        <v>2011</v>
      </c>
      <c r="H73" s="62">
        <f t="shared" si="8"/>
        <v>2010</v>
      </c>
      <c r="I73" s="62">
        <f t="shared" si="8"/>
        <v>2010</v>
      </c>
      <c r="J73" s="62">
        <f t="shared" si="8"/>
        <v>2010</v>
      </c>
      <c r="K73" s="62">
        <f t="shared" si="8"/>
        <v>2009</v>
      </c>
      <c r="L73" s="62">
        <f t="shared" si="8"/>
        <v>2008</v>
      </c>
      <c r="M73" s="62">
        <f t="shared" si="8"/>
        <v>2007</v>
      </c>
    </row>
    <row r="74" spans="1:13" ht="12.75" customHeight="1">
      <c r="A74" s="63"/>
      <c r="B74" s="63"/>
      <c r="C74" s="61"/>
      <c r="D74" s="61"/>
      <c r="E74" s="62" t="str">
        <f>E$4</f>
        <v>Q3</v>
      </c>
      <c r="F74" s="62" t="str">
        <f>F$4</f>
        <v>Q3</v>
      </c>
      <c r="G74" s="62" t="str">
        <f>IF(G$4="","",G$4)</f>
        <v>Q1-3</v>
      </c>
      <c r="H74" s="62" t="str">
        <f>H$4</f>
        <v>Q1-3</v>
      </c>
      <c r="I74" s="62"/>
      <c r="J74" s="62"/>
      <c r="K74" s="62"/>
      <c r="L74" s="62"/>
      <c r="M74" s="62"/>
    </row>
    <row r="75" spans="1:13" s="20" customFormat="1" ht="15" customHeight="1">
      <c r="A75" s="70" t="s">
        <v>56</v>
      </c>
      <c r="B75" s="69"/>
      <c r="C75" s="64"/>
      <c r="D75" s="64"/>
      <c r="E75" s="66"/>
      <c r="F75" s="66"/>
      <c r="G75" s="66"/>
      <c r="H75" s="66"/>
      <c r="I75" s="66"/>
      <c r="J75" s="66"/>
      <c r="K75" s="66"/>
      <c r="L75" s="66"/>
      <c r="M75" s="66"/>
    </row>
    <row r="76" ht="1.5" customHeight="1"/>
    <row r="77" spans="1:13" ht="15" customHeight="1">
      <c r="A77" s="164" t="s">
        <v>44</v>
      </c>
      <c r="B77" s="164"/>
      <c r="C77" s="9"/>
      <c r="D77" s="9"/>
      <c r="E77" s="71">
        <f>IF(E7=0,"-",IF(E14=0,"-",(E14/E7))*100)</f>
        <v>8.141381340660528</v>
      </c>
      <c r="F77" s="57">
        <f>IF(F14=0,"-",IF(F7=0,"-",F14/F7))*100</f>
        <v>1.8034605146406424</v>
      </c>
      <c r="G77" s="110">
        <f>IF(G14=0,"-",IF(G7=0,"-",G14/G7))*100</f>
        <v>3.825393247169605</v>
      </c>
      <c r="H77" s="57">
        <f>IF(H14=0,"-",IF(H7=0,"-",H14/H7))*100</f>
        <v>6.827860887507946</v>
      </c>
      <c r="I77" s="110">
        <f>IF(I14=0,"-",IF(I7=0,"-",I14/I7))*100</f>
        <v>9.730575380690748</v>
      </c>
      <c r="J77" s="57">
        <f>IF(J14=0,"-",IF(J7=0,"-",J14/J7))*100</f>
        <v>8.345842935774655</v>
      </c>
      <c r="K77" s="57">
        <f>IF(K14=0,"-",IF(K7=0,"-",K14/K7)*100)</f>
        <v>8.972304540299278</v>
      </c>
      <c r="L77" s="57">
        <f>IF(L14=0,"-",IF(L7=0,"-",L14/L7)*100)</f>
        <v>0.024770414950319234</v>
      </c>
      <c r="M77" s="57">
        <f>IF(M14=0,"-",IF(M7=0,"-",M14/M7)*100)</f>
        <v>-34.23708389817743</v>
      </c>
    </row>
    <row r="78" spans="1:13" ht="15" customHeight="1">
      <c r="A78" s="164" t="s">
        <v>45</v>
      </c>
      <c r="B78" s="164"/>
      <c r="C78" s="9"/>
      <c r="D78" s="9"/>
      <c r="E78" s="71">
        <f aca="true" t="shared" si="9" ref="E78:M78">IF(E20=0,"-",IF(E7=0,"-",E20/E7)*100)</f>
        <v>-0.30510107588273383</v>
      </c>
      <c r="F78" s="57">
        <f t="shared" si="9"/>
        <v>-14.026175687666367</v>
      </c>
      <c r="G78" s="71">
        <f t="shared" si="9"/>
        <v>-3.711426710750444</v>
      </c>
      <c r="H78" s="57">
        <f t="shared" si="9"/>
        <v>-0.7018006886044396</v>
      </c>
      <c r="I78" s="71">
        <f t="shared" si="9"/>
        <v>3.3819456197344078</v>
      </c>
      <c r="J78" s="57">
        <f>IF(J20=0,"-",IF(J7=0,"-",J20/J7)*100)</f>
        <v>4.8699353729271175</v>
      </c>
      <c r="K78" s="57">
        <f t="shared" si="9"/>
        <v>8.365711776972896</v>
      </c>
      <c r="L78" s="57">
        <f>IF(L20=0,"-",IF(L7=0,"-",L20/L7)*100)</f>
        <v>4.775185548756432</v>
      </c>
      <c r="M78" s="57">
        <f t="shared" si="9"/>
        <v>-34.79941758296932</v>
      </c>
    </row>
    <row r="79" spans="1:13" ht="15" customHeight="1">
      <c r="A79" s="164" t="s">
        <v>46</v>
      </c>
      <c r="B79" s="164"/>
      <c r="C79" s="10"/>
      <c r="D79" s="10"/>
      <c r="E79" s="71" t="s">
        <v>58</v>
      </c>
      <c r="F79" s="58" t="s">
        <v>58</v>
      </c>
      <c r="G79" s="71" t="s">
        <v>58</v>
      </c>
      <c r="H79" s="58" t="s">
        <v>58</v>
      </c>
      <c r="I79" s="71" t="str">
        <f>IF((I44=0),"-",(I24/((I44+K44)/2)*100))</f>
        <v>-</v>
      </c>
      <c r="J79" s="57">
        <f>IF((J44=0),"-",(J24/((J44+L44)/2)*100))</f>
        <v>18.56721576288061</v>
      </c>
      <c r="K79" s="57">
        <f>IF((K44=0),"-",(K24/((K44+L44)/2)*100))</f>
        <v>22.38910269055748</v>
      </c>
      <c r="L79" s="57">
        <f>IF((L44=0),"-",(L24/((L44+M44)/2)*100))</f>
        <v>-10.617366359135737</v>
      </c>
      <c r="M79" s="58">
        <v>-22.3</v>
      </c>
    </row>
    <row r="80" spans="1:13" ht="15" customHeight="1">
      <c r="A80" s="164" t="s">
        <v>47</v>
      </c>
      <c r="B80" s="164"/>
      <c r="C80" s="10"/>
      <c r="D80" s="10"/>
      <c r="E80" s="71" t="s">
        <v>58</v>
      </c>
      <c r="F80" s="58" t="s">
        <v>58</v>
      </c>
      <c r="G80" s="71" t="s">
        <v>58</v>
      </c>
      <c r="H80" s="58" t="s">
        <v>58</v>
      </c>
      <c r="I80" s="71" t="str">
        <f>IF((I44=0),"-",((I17+I18)/((I44+I45+I46+I48+K44+K45+K46+K48)/2)*100))</f>
        <v>-</v>
      </c>
      <c r="J80" s="58">
        <f>IF((J44=0),"-",((J17+J18)/((J44+J45+J46+J48+L44+L45+L46+L48)/2)*100))</f>
        <v>6.743865153762724</v>
      </c>
      <c r="K80" s="58">
        <f>IF((K44=0),"-",((K17+K18)/((K44+K45+K46+K48+L44+L45+L46+L48)/2)*100))</f>
        <v>6.971526035586252</v>
      </c>
      <c r="L80" s="58">
        <f>IF((L44=0),"-",((L17+L18)/((L44+L45+L46+L48+M44+M45+M46+M48)/2)*100))</f>
        <v>4.80683204554697</v>
      </c>
      <c r="M80" s="58">
        <v>-17.6</v>
      </c>
    </row>
    <row r="81" spans="1:13" ht="15" customHeight="1">
      <c r="A81" s="164" t="s">
        <v>48</v>
      </c>
      <c r="B81" s="164"/>
      <c r="C81" s="9"/>
      <c r="D81" s="9"/>
      <c r="E81" s="75" t="s">
        <v>58</v>
      </c>
      <c r="F81" s="104" t="s">
        <v>58</v>
      </c>
      <c r="G81" s="75">
        <f aca="true" t="shared" si="10" ref="G81:M81">IF(G44=0,"-",((G44+G45)/G52*100))</f>
        <v>61.4327392529671</v>
      </c>
      <c r="H81" s="115" t="str">
        <f t="shared" si="10"/>
        <v>-</v>
      </c>
      <c r="I81" s="75" t="str">
        <f t="shared" si="10"/>
        <v>-</v>
      </c>
      <c r="J81" s="104">
        <f t="shared" si="10"/>
        <v>64.67913970973947</v>
      </c>
      <c r="K81" s="104">
        <f t="shared" si="10"/>
        <v>70.21436449957639</v>
      </c>
      <c r="L81" s="104">
        <f t="shared" si="10"/>
        <v>66.63876257034534</v>
      </c>
      <c r="M81" s="104">
        <f t="shared" si="10"/>
        <v>66.27663696241767</v>
      </c>
    </row>
    <row r="82" spans="1:13" ht="15" customHeight="1">
      <c r="A82" s="164" t="s">
        <v>49</v>
      </c>
      <c r="B82" s="164"/>
      <c r="C82" s="9"/>
      <c r="D82" s="9"/>
      <c r="E82" s="72" t="s">
        <v>58</v>
      </c>
      <c r="F82" s="1" t="s">
        <v>58</v>
      </c>
      <c r="G82" s="72">
        <f>IF((G48+G46-G40-G38-G34)=0,"-",(G48+G46-G40-G38-G34))</f>
        <v>133.84</v>
      </c>
      <c r="H82" s="116" t="str">
        <f aca="true" t="shared" si="11" ref="H82:M82">IF((H48+H46-H40-H38-H34)=0,"-",(H48+H46-H40-H38-H34))</f>
        <v>-</v>
      </c>
      <c r="I82" s="72" t="str">
        <f t="shared" si="11"/>
        <v>-</v>
      </c>
      <c r="J82" s="1">
        <f>IF((J48+J46-J40-J38-J34)=0,"-",(J48+J46-J40-J38-J34))</f>
        <v>22.135</v>
      </c>
      <c r="K82" s="1">
        <f t="shared" si="11"/>
        <v>7.515999999999998</v>
      </c>
      <c r="L82" s="1">
        <f t="shared" si="11"/>
        <v>14.096000000000002</v>
      </c>
      <c r="M82" s="1">
        <f t="shared" si="11"/>
        <v>5.34</v>
      </c>
    </row>
    <row r="83" spans="1:13" ht="15" customHeight="1">
      <c r="A83" s="164" t="s">
        <v>50</v>
      </c>
      <c r="B83" s="164"/>
      <c r="C83" s="3"/>
      <c r="D83" s="3"/>
      <c r="E83" s="73" t="s">
        <v>58</v>
      </c>
      <c r="F83" s="2" t="s">
        <v>58</v>
      </c>
      <c r="G83" s="73">
        <f aca="true" t="shared" si="12" ref="G83:M83">IF((G44=0),"-",((G48+G46)/(G44+G45)))</f>
        <v>0.49470980664545205</v>
      </c>
      <c r="H83" s="117" t="str">
        <f t="shared" si="12"/>
        <v>-</v>
      </c>
      <c r="I83" s="73" t="str">
        <f t="shared" si="12"/>
        <v>-</v>
      </c>
      <c r="J83" s="2">
        <f>IF((J44=0),"-",((J48+J46)/(J44+J45)))</f>
        <v>0.23517829908134275</v>
      </c>
      <c r="K83" s="2">
        <f t="shared" si="12"/>
        <v>0.2419576996630544</v>
      </c>
      <c r="L83" s="2">
        <f t="shared" si="12"/>
        <v>0.16806470697885517</v>
      </c>
      <c r="M83" s="2">
        <f t="shared" si="12"/>
        <v>0.17663198098133212</v>
      </c>
    </row>
    <row r="84" spans="1:13" ht="15" customHeight="1">
      <c r="A84" s="165" t="s">
        <v>51</v>
      </c>
      <c r="B84" s="165"/>
      <c r="C84" s="25"/>
      <c r="D84" s="25"/>
      <c r="E84" s="74" t="s">
        <v>58</v>
      </c>
      <c r="F84" s="21" t="s">
        <v>58</v>
      </c>
      <c r="G84" s="74" t="s">
        <v>58</v>
      </c>
      <c r="H84" s="21" t="s">
        <v>58</v>
      </c>
      <c r="I84" s="72">
        <f>91+50</f>
        <v>141</v>
      </c>
      <c r="J84" s="21">
        <v>91</v>
      </c>
      <c r="K84" s="21">
        <v>71</v>
      </c>
      <c r="L84" s="21">
        <v>78</v>
      </c>
      <c r="M84" s="21">
        <v>57</v>
      </c>
    </row>
    <row r="85" spans="1:13" ht="15" customHeight="1">
      <c r="A85" s="137" t="s">
        <v>148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</row>
    <row r="86" spans="1:13" ht="15" customHeight="1">
      <c r="A86" s="6" t="s">
        <v>133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5">
      <c r="A87" s="6" t="s">
        <v>107</v>
      </c>
      <c r="B87" s="138"/>
      <c r="C87" s="138"/>
      <c r="D87" s="138"/>
      <c r="E87" s="139"/>
      <c r="F87" s="139"/>
      <c r="G87" s="139"/>
      <c r="H87" s="139"/>
      <c r="I87" s="139"/>
      <c r="J87" s="139"/>
      <c r="K87" s="139"/>
      <c r="L87" s="139"/>
      <c r="M87" s="8"/>
    </row>
    <row r="88" spans="1:13" ht="15">
      <c r="A88" s="138"/>
      <c r="B88" s="138"/>
      <c r="C88" s="138"/>
      <c r="D88" s="138"/>
      <c r="E88" s="139"/>
      <c r="F88" s="139"/>
      <c r="G88" s="139"/>
      <c r="H88" s="139"/>
      <c r="I88" s="139"/>
      <c r="J88" s="139"/>
      <c r="K88" s="139"/>
      <c r="L88" s="139"/>
      <c r="M88" s="5"/>
    </row>
    <row r="89" spans="1:13" ht="15">
      <c r="A89" s="138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 ht="15">
      <c r="A90" s="138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1:13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13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</sheetData>
  <sheetProtection/>
  <mergeCells count="21">
    <mergeCell ref="A82:B82"/>
    <mergeCell ref="A64:B64"/>
    <mergeCell ref="A79:B79"/>
    <mergeCell ref="A66:B66"/>
    <mergeCell ref="A67:B67"/>
    <mergeCell ref="A68:B68"/>
    <mergeCell ref="A84:B84"/>
    <mergeCell ref="A77:B77"/>
    <mergeCell ref="A78:B78"/>
    <mergeCell ref="A80:B80"/>
    <mergeCell ref="A81:B81"/>
    <mergeCell ref="A65:B65"/>
    <mergeCell ref="A83:B83"/>
    <mergeCell ref="A69:B69"/>
    <mergeCell ref="A71:B71"/>
    <mergeCell ref="A1:M1"/>
    <mergeCell ref="A58:B58"/>
    <mergeCell ref="A59:B59"/>
    <mergeCell ref="A60:B60"/>
    <mergeCell ref="A61:B61"/>
    <mergeCell ref="A62:B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42" customWidth="1"/>
  </cols>
  <sheetData>
    <row r="1" spans="1:12" ht="18" customHeight="1">
      <c r="A1" s="167" t="s">
        <v>71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customHeight="1">
      <c r="A2" s="33" t="s">
        <v>0</v>
      </c>
      <c r="B2" s="15"/>
      <c r="C2" s="15"/>
      <c r="D2" s="15"/>
      <c r="E2" s="43"/>
      <c r="F2" s="43"/>
      <c r="G2" s="43"/>
      <c r="H2" s="43"/>
      <c r="I2" s="43"/>
      <c r="J2" s="44"/>
      <c r="K2" s="44"/>
      <c r="L2" s="44"/>
    </row>
    <row r="3" spans="1:12" ht="12.75" customHeight="1">
      <c r="A3" s="59"/>
      <c r="B3" s="59"/>
      <c r="C3" s="64"/>
      <c r="D3" s="61"/>
      <c r="E3" s="62">
        <v>2011</v>
      </c>
      <c r="F3" s="62">
        <v>2010</v>
      </c>
      <c r="G3" s="62">
        <v>2011</v>
      </c>
      <c r="H3" s="62">
        <v>2010</v>
      </c>
      <c r="I3" s="62">
        <v>2010</v>
      </c>
      <c r="J3" s="62">
        <v>2009</v>
      </c>
      <c r="K3" s="62">
        <v>2008</v>
      </c>
      <c r="L3" s="62">
        <v>2007</v>
      </c>
    </row>
    <row r="4" spans="1:12" ht="12.75" customHeight="1">
      <c r="A4" s="63"/>
      <c r="B4" s="63"/>
      <c r="C4" s="64"/>
      <c r="D4" s="61"/>
      <c r="E4" s="62" t="s">
        <v>116</v>
      </c>
      <c r="F4" s="62" t="s">
        <v>116</v>
      </c>
      <c r="G4" s="62" t="s">
        <v>117</v>
      </c>
      <c r="H4" s="62" t="s">
        <v>117</v>
      </c>
      <c r="I4" s="62"/>
      <c r="J4" s="62"/>
      <c r="K4" s="62"/>
      <c r="L4" s="62"/>
    </row>
    <row r="5" spans="1:12" s="19" customFormat="1" ht="12.75" customHeight="1">
      <c r="A5" s="60" t="s">
        <v>1</v>
      </c>
      <c r="B5" s="67"/>
      <c r="C5" s="64"/>
      <c r="D5" s="64" t="s">
        <v>57</v>
      </c>
      <c r="E5" s="66" t="s">
        <v>55</v>
      </c>
      <c r="F5" s="66" t="s">
        <v>61</v>
      </c>
      <c r="G5" s="66" t="s">
        <v>55</v>
      </c>
      <c r="H5" s="66" t="s">
        <v>61</v>
      </c>
      <c r="I5" s="66" t="s">
        <v>61</v>
      </c>
      <c r="J5" s="66" t="s">
        <v>62</v>
      </c>
      <c r="K5" s="66" t="s">
        <v>62</v>
      </c>
      <c r="L5" s="66"/>
    </row>
    <row r="6" ht="1.5" customHeight="1"/>
    <row r="7" spans="1:12" ht="15" customHeight="1">
      <c r="A7" s="31" t="s">
        <v>2</v>
      </c>
      <c r="B7" s="9"/>
      <c r="C7" s="9"/>
      <c r="D7" s="9"/>
      <c r="E7" s="79">
        <v>1038.3940000000002</v>
      </c>
      <c r="F7" s="55">
        <v>1015.2460000000001</v>
      </c>
      <c r="G7" s="79">
        <v>3143.7160000000003</v>
      </c>
      <c r="H7" s="55">
        <v>3287.969</v>
      </c>
      <c r="I7" s="79">
        <v>4451.486</v>
      </c>
      <c r="J7" s="55">
        <v>4740.747</v>
      </c>
      <c r="K7" s="55">
        <v>4325.344</v>
      </c>
      <c r="L7" s="55">
        <v>3899</v>
      </c>
    </row>
    <row r="8" spans="1:12" ht="15" customHeight="1">
      <c r="A8" s="31" t="s">
        <v>3</v>
      </c>
      <c r="B8" s="3"/>
      <c r="C8" s="3"/>
      <c r="D8" s="3"/>
      <c r="E8" s="78">
        <v>-898.106</v>
      </c>
      <c r="F8" s="50">
        <v>-854.8799999999999</v>
      </c>
      <c r="G8" s="78">
        <v>-2724.413</v>
      </c>
      <c r="H8" s="50">
        <v>-2845.9249999999993</v>
      </c>
      <c r="I8" s="78">
        <v>-3820.2500000000005</v>
      </c>
      <c r="J8" s="50">
        <v>-4092.72</v>
      </c>
      <c r="K8" s="50">
        <v>-3744.6060000000007</v>
      </c>
      <c r="L8" s="50">
        <v>-3397</v>
      </c>
    </row>
    <row r="9" spans="1:12" ht="15" customHeight="1">
      <c r="A9" s="31" t="s">
        <v>4</v>
      </c>
      <c r="B9" s="3"/>
      <c r="C9" s="3"/>
      <c r="D9" s="3"/>
      <c r="E9" s="78">
        <v>8.199</v>
      </c>
      <c r="F9" s="50">
        <v>6.277000000000004</v>
      </c>
      <c r="G9" s="78">
        <v>21.541</v>
      </c>
      <c r="H9" s="50">
        <v>39.95700000000001</v>
      </c>
      <c r="I9" s="78">
        <v>49.02</v>
      </c>
      <c r="J9" s="50">
        <v>50.162000000000006</v>
      </c>
      <c r="K9" s="50">
        <v>56.327999999999996</v>
      </c>
      <c r="L9" s="50">
        <v>65</v>
      </c>
    </row>
    <row r="10" spans="1:12" ht="15" customHeight="1">
      <c r="A10" s="31" t="s">
        <v>5</v>
      </c>
      <c r="B10" s="3"/>
      <c r="C10" s="3"/>
      <c r="D10" s="3"/>
      <c r="E10" s="78"/>
      <c r="F10" s="50"/>
      <c r="G10" s="78"/>
      <c r="H10" s="50"/>
      <c r="I10" s="78"/>
      <c r="J10" s="50"/>
      <c r="K10" s="50">
        <v>0.158</v>
      </c>
      <c r="L10" s="50">
        <v>13</v>
      </c>
    </row>
    <row r="11" spans="1:12" ht="15" customHeight="1">
      <c r="A11" s="32" t="s">
        <v>6</v>
      </c>
      <c r="B11" s="25"/>
      <c r="C11" s="25"/>
      <c r="D11" s="25"/>
      <c r="E11" s="77">
        <v>-5.947</v>
      </c>
      <c r="F11" s="52"/>
      <c r="G11" s="77">
        <v>-5.945</v>
      </c>
      <c r="H11" s="52">
        <v>-5.054</v>
      </c>
      <c r="I11" s="77">
        <v>-9.32</v>
      </c>
      <c r="J11" s="52">
        <v>29.562</v>
      </c>
      <c r="K11" s="52">
        <v>41.762</v>
      </c>
      <c r="L11" s="52">
        <v>91</v>
      </c>
    </row>
    <row r="12" spans="1:12" ht="15" customHeight="1">
      <c r="A12" s="13" t="s">
        <v>7</v>
      </c>
      <c r="B12" s="13"/>
      <c r="C12" s="13"/>
      <c r="D12" s="13"/>
      <c r="E12" s="79">
        <f>SUM(E7:E11)</f>
        <v>142.54000000000025</v>
      </c>
      <c r="F12" s="55">
        <f aca="true" t="shared" si="0" ref="F12:L12">SUM(F7:F11)</f>
        <v>166.64300000000023</v>
      </c>
      <c r="G12" s="79">
        <f>SUM(G7:G11)</f>
        <v>434.89900000000034</v>
      </c>
      <c r="H12" s="55">
        <f>SUM(H7:H11)</f>
        <v>476.9470000000008</v>
      </c>
      <c r="I12" s="79">
        <f>SUM(I7:I11)</f>
        <v>670.9359999999994</v>
      </c>
      <c r="J12" s="55">
        <f t="shared" si="0"/>
        <v>727.7510000000005</v>
      </c>
      <c r="K12" s="55">
        <f t="shared" si="0"/>
        <v>678.9859999999994</v>
      </c>
      <c r="L12" s="55">
        <f t="shared" si="0"/>
        <v>671</v>
      </c>
    </row>
    <row r="13" spans="1:12" ht="15" customHeight="1">
      <c r="A13" s="32" t="s">
        <v>76</v>
      </c>
      <c r="B13" s="25"/>
      <c r="C13" s="25"/>
      <c r="D13" s="25"/>
      <c r="E13" s="77">
        <v>-32.96699999999999</v>
      </c>
      <c r="F13" s="52">
        <v>-33.52600000000002</v>
      </c>
      <c r="G13" s="77">
        <v>-93.806</v>
      </c>
      <c r="H13" s="52">
        <v>-101.409</v>
      </c>
      <c r="I13" s="77">
        <v>-135.09</v>
      </c>
      <c r="J13" s="52">
        <v>-135.067</v>
      </c>
      <c r="K13" s="52">
        <v>-145.506</v>
      </c>
      <c r="L13" s="52">
        <v>-91</v>
      </c>
    </row>
    <row r="14" spans="1:12" ht="15" customHeight="1">
      <c r="A14" s="13" t="s">
        <v>8</v>
      </c>
      <c r="B14" s="13"/>
      <c r="C14" s="13"/>
      <c r="D14" s="13"/>
      <c r="E14" s="79">
        <f>SUM(E12:E13)</f>
        <v>109.57300000000026</v>
      </c>
      <c r="F14" s="55">
        <f aca="true" t="shared" si="1" ref="F14:L14">SUM(F12:F13)</f>
        <v>133.11700000000022</v>
      </c>
      <c r="G14" s="79">
        <f>SUM(G12:G13)</f>
        <v>341.09300000000036</v>
      </c>
      <c r="H14" s="55">
        <f>SUM(H12:H13)</f>
        <v>375.5380000000008</v>
      </c>
      <c r="I14" s="79">
        <f>SUM(I12:I13)</f>
        <v>535.8459999999993</v>
      </c>
      <c r="J14" s="55">
        <f t="shared" si="1"/>
        <v>592.6840000000005</v>
      </c>
      <c r="K14" s="55">
        <f t="shared" si="1"/>
        <v>533.4799999999994</v>
      </c>
      <c r="L14" s="55">
        <f t="shared" si="1"/>
        <v>580</v>
      </c>
    </row>
    <row r="15" spans="1:12" ht="15" customHeight="1">
      <c r="A15" s="31" t="s">
        <v>9</v>
      </c>
      <c r="B15" s="4"/>
      <c r="C15" s="4"/>
      <c r="D15" s="4"/>
      <c r="E15" s="78">
        <v>-21.842999999999996</v>
      </c>
      <c r="F15" s="50">
        <v>-22.942000000000004</v>
      </c>
      <c r="G15" s="78">
        <v>-63.823</v>
      </c>
      <c r="H15" s="50">
        <v>-80.50400000000002</v>
      </c>
      <c r="I15" s="78">
        <v>-101.97000000000001</v>
      </c>
      <c r="J15" s="50">
        <v>-123.01900000000002</v>
      </c>
      <c r="K15" s="50">
        <v>-87.27400000000002</v>
      </c>
      <c r="L15" s="50">
        <v>-82</v>
      </c>
    </row>
    <row r="16" spans="1:12" ht="15" customHeight="1">
      <c r="A16" s="32" t="s">
        <v>10</v>
      </c>
      <c r="B16" s="25"/>
      <c r="C16" s="25"/>
      <c r="D16" s="25"/>
      <c r="E16" s="77"/>
      <c r="F16" s="52"/>
      <c r="G16" s="77">
        <v>-15</v>
      </c>
      <c r="H16" s="52"/>
      <c r="I16" s="77"/>
      <c r="J16" s="52">
        <v>-41.366</v>
      </c>
      <c r="K16" s="52"/>
      <c r="L16" s="52"/>
    </row>
    <row r="17" spans="1:12" ht="15" customHeight="1">
      <c r="A17" s="13" t="s">
        <v>11</v>
      </c>
      <c r="B17" s="13"/>
      <c r="C17" s="13"/>
      <c r="D17" s="13"/>
      <c r="E17" s="79">
        <f>SUM(E14:E16)</f>
        <v>87.73000000000027</v>
      </c>
      <c r="F17" s="55">
        <f aca="true" t="shared" si="2" ref="F17:L17">SUM(F14:F16)</f>
        <v>110.17500000000021</v>
      </c>
      <c r="G17" s="79">
        <f>SUM(G14:G16)</f>
        <v>262.2700000000004</v>
      </c>
      <c r="H17" s="55">
        <f>SUM(H14:H16)</f>
        <v>295.0340000000008</v>
      </c>
      <c r="I17" s="79">
        <f>SUM(I14:I16)</f>
        <v>433.8759999999993</v>
      </c>
      <c r="J17" s="55">
        <f t="shared" si="2"/>
        <v>428.29900000000055</v>
      </c>
      <c r="K17" s="55">
        <f t="shared" si="2"/>
        <v>446.20599999999945</v>
      </c>
      <c r="L17" s="55">
        <f t="shared" si="2"/>
        <v>498</v>
      </c>
    </row>
    <row r="18" spans="1:12" ht="15" customHeight="1">
      <c r="A18" s="31" t="s">
        <v>12</v>
      </c>
      <c r="B18" s="3"/>
      <c r="C18" s="3"/>
      <c r="D18" s="3"/>
      <c r="E18" s="78">
        <v>1.834</v>
      </c>
      <c r="F18" s="50">
        <v>21.002999999999997</v>
      </c>
      <c r="G18" s="78">
        <v>5.446000000000001</v>
      </c>
      <c r="H18" s="50">
        <v>90.64300000000001</v>
      </c>
      <c r="I18" s="78">
        <v>106.45</v>
      </c>
      <c r="J18" s="50">
        <v>86.439</v>
      </c>
      <c r="K18" s="50">
        <v>18.383</v>
      </c>
      <c r="L18" s="50">
        <v>60</v>
      </c>
    </row>
    <row r="19" spans="1:12" ht="15" customHeight="1">
      <c r="A19" s="32" t="s">
        <v>13</v>
      </c>
      <c r="B19" s="25"/>
      <c r="C19" s="25"/>
      <c r="D19" s="25" t="s">
        <v>63</v>
      </c>
      <c r="E19" s="77">
        <v>-48.708</v>
      </c>
      <c r="F19" s="52">
        <v>-38.254</v>
      </c>
      <c r="G19" s="77">
        <v>-145.718</v>
      </c>
      <c r="H19" s="52">
        <v>-122.578</v>
      </c>
      <c r="I19" s="77">
        <v>-164.26500000000001</v>
      </c>
      <c r="J19" s="52">
        <v>-191.065</v>
      </c>
      <c r="K19" s="52">
        <v>-381.102</v>
      </c>
      <c r="L19" s="52">
        <v>-139</v>
      </c>
    </row>
    <row r="20" spans="1:12" ht="15" customHeight="1">
      <c r="A20" s="13" t="s">
        <v>14</v>
      </c>
      <c r="B20" s="13"/>
      <c r="C20" s="13"/>
      <c r="D20" s="13"/>
      <c r="E20" s="79">
        <f>SUM(E17:E19)</f>
        <v>40.85600000000028</v>
      </c>
      <c r="F20" s="55">
        <f aca="true" t="shared" si="3" ref="F20:L20">SUM(F17:F19)</f>
        <v>92.9240000000002</v>
      </c>
      <c r="G20" s="79">
        <f>SUM(G17:G19)</f>
        <v>121.99800000000042</v>
      </c>
      <c r="H20" s="55">
        <f>SUM(H17:H19)</f>
        <v>263.09900000000084</v>
      </c>
      <c r="I20" s="79">
        <f>SUM(I17:I19)</f>
        <v>376.06099999999935</v>
      </c>
      <c r="J20" s="55">
        <f t="shared" si="3"/>
        <v>323.6730000000005</v>
      </c>
      <c r="K20" s="55">
        <f t="shared" si="3"/>
        <v>83.48699999999945</v>
      </c>
      <c r="L20" s="55">
        <f t="shared" si="3"/>
        <v>419</v>
      </c>
    </row>
    <row r="21" spans="1:12" ht="15" customHeight="1">
      <c r="A21" s="31" t="s">
        <v>15</v>
      </c>
      <c r="B21" s="3"/>
      <c r="C21" s="3"/>
      <c r="D21" s="3"/>
      <c r="E21" s="78">
        <v>-6.5499999999999945</v>
      </c>
      <c r="F21" s="50">
        <v>-25.316000000000003</v>
      </c>
      <c r="G21" s="78">
        <v>-19.932</v>
      </c>
      <c r="H21" s="50">
        <v>-60.663000000000004</v>
      </c>
      <c r="I21" s="78">
        <v>-90.949</v>
      </c>
      <c r="J21" s="50">
        <v>-69.352</v>
      </c>
      <c r="K21" s="50">
        <v>-13.960000000000004</v>
      </c>
      <c r="L21" s="50">
        <v>-66</v>
      </c>
    </row>
    <row r="22" spans="1:12" ht="15" customHeight="1">
      <c r="A22" s="32" t="s">
        <v>16</v>
      </c>
      <c r="B22" s="27"/>
      <c r="C22" s="27"/>
      <c r="D22" s="27"/>
      <c r="E22" s="77"/>
      <c r="F22" s="52"/>
      <c r="G22" s="77"/>
      <c r="H22" s="52"/>
      <c r="I22" s="77"/>
      <c r="J22" s="52">
        <v>-108.23700000000001</v>
      </c>
      <c r="K22" s="52">
        <v>-3.589</v>
      </c>
      <c r="L22" s="52"/>
    </row>
    <row r="23" spans="1:12" ht="15" customHeight="1">
      <c r="A23" s="35" t="s">
        <v>94</v>
      </c>
      <c r="B23" s="14"/>
      <c r="C23" s="14"/>
      <c r="D23" s="14"/>
      <c r="E23" s="79">
        <f>SUM(E20:E22)</f>
        <v>34.30600000000028</v>
      </c>
      <c r="F23" s="55">
        <f aca="true" t="shared" si="4" ref="F23:L23">SUM(F20:F22)</f>
        <v>67.6080000000002</v>
      </c>
      <c r="G23" s="79">
        <f>SUM(G20:G22)</f>
        <v>102.06600000000041</v>
      </c>
      <c r="H23" s="55">
        <f>SUM(H20:H22)</f>
        <v>202.43600000000083</v>
      </c>
      <c r="I23" s="79">
        <f>SUM(I20:I22)</f>
        <v>285.11199999999934</v>
      </c>
      <c r="J23" s="55">
        <f t="shared" si="4"/>
        <v>146.08400000000051</v>
      </c>
      <c r="K23" s="55">
        <f t="shared" si="4"/>
        <v>65.93799999999945</v>
      </c>
      <c r="L23" s="55">
        <f t="shared" si="4"/>
        <v>353</v>
      </c>
    </row>
    <row r="24" spans="1:12" ht="15" customHeight="1">
      <c r="A24" s="31" t="s">
        <v>85</v>
      </c>
      <c r="B24" s="3"/>
      <c r="C24" s="3"/>
      <c r="D24" s="3"/>
      <c r="E24" s="76">
        <f aca="true" t="shared" si="5" ref="E24:L24">E23-E25</f>
        <v>33.80700000000028</v>
      </c>
      <c r="F24" s="53">
        <f t="shared" si="5"/>
        <v>63.1820000000002</v>
      </c>
      <c r="G24" s="76">
        <f>G23-G25</f>
        <v>97.92100000000042</v>
      </c>
      <c r="H24" s="53">
        <f>H23-H25</f>
        <v>189.66200000000083</v>
      </c>
      <c r="I24" s="76">
        <f t="shared" si="5"/>
        <v>271.57499999999936</v>
      </c>
      <c r="J24" s="53">
        <f t="shared" si="5"/>
        <v>134.81800000000052</v>
      </c>
      <c r="K24" s="53">
        <f t="shared" si="5"/>
        <v>52.548999999999445</v>
      </c>
      <c r="L24" s="53">
        <f t="shared" si="5"/>
        <v>347</v>
      </c>
    </row>
    <row r="25" spans="1:12" ht="15" customHeight="1">
      <c r="A25" s="31" t="s">
        <v>92</v>
      </c>
      <c r="B25" s="3"/>
      <c r="C25" s="3"/>
      <c r="D25" s="3"/>
      <c r="E25" s="78">
        <v>0.4990000000000001</v>
      </c>
      <c r="F25" s="50">
        <v>4.426</v>
      </c>
      <c r="G25" s="78">
        <v>4.1450000000000005</v>
      </c>
      <c r="H25" s="50">
        <v>12.774000000000001</v>
      </c>
      <c r="I25" s="78">
        <v>13.537</v>
      </c>
      <c r="J25" s="50">
        <v>11.266</v>
      </c>
      <c r="K25" s="50">
        <v>13.389000000000001</v>
      </c>
      <c r="L25" s="50">
        <v>6</v>
      </c>
    </row>
    <row r="26" spans="1:12" ht="15">
      <c r="A26" s="3"/>
      <c r="B26" s="3"/>
      <c r="C26" s="3"/>
      <c r="D26" s="3"/>
      <c r="E26" s="50"/>
      <c r="F26" s="50"/>
      <c r="G26" s="50"/>
      <c r="H26" s="50"/>
      <c r="I26" s="50"/>
      <c r="J26" s="50"/>
      <c r="K26" s="50"/>
      <c r="L26" s="50"/>
    </row>
    <row r="27" spans="1:12" ht="12.75" customHeight="1">
      <c r="A27" s="59"/>
      <c r="B27" s="59"/>
      <c r="C27" s="64"/>
      <c r="D27" s="61"/>
      <c r="E27" s="62">
        <f>E$3</f>
        <v>2011</v>
      </c>
      <c r="F27" s="62">
        <f aca="true" t="shared" si="6" ref="F27:L27">F$3</f>
        <v>2010</v>
      </c>
      <c r="G27" s="62">
        <f t="shared" si="6"/>
        <v>2011</v>
      </c>
      <c r="H27" s="62">
        <f t="shared" si="6"/>
        <v>2010</v>
      </c>
      <c r="I27" s="62">
        <f t="shared" si="6"/>
        <v>2010</v>
      </c>
      <c r="J27" s="62">
        <f t="shared" si="6"/>
        <v>2009</v>
      </c>
      <c r="K27" s="62">
        <f t="shared" si="6"/>
        <v>2008</v>
      </c>
      <c r="L27" s="62">
        <f t="shared" si="6"/>
        <v>2007</v>
      </c>
    </row>
    <row r="28" spans="1:12" ht="12.75" customHeight="1">
      <c r="A28" s="63"/>
      <c r="B28" s="63"/>
      <c r="C28" s="64"/>
      <c r="D28" s="61"/>
      <c r="E28" s="82" t="str">
        <f>E$4</f>
        <v>Q3</v>
      </c>
      <c r="F28" s="82" t="str">
        <f>F$4</f>
        <v>Q3</v>
      </c>
      <c r="G28" s="82" t="str">
        <f>IF(G$4="","",G$4)</f>
        <v>Q1-3</v>
      </c>
      <c r="H28" s="82" t="str">
        <f>H$4</f>
        <v>Q1-3</v>
      </c>
      <c r="I28" s="82"/>
      <c r="J28" s="82"/>
      <c r="K28" s="82"/>
      <c r="L28" s="82"/>
    </row>
    <row r="29" spans="1:12" s="20" customFormat="1" ht="15" customHeight="1">
      <c r="A29" s="60" t="s">
        <v>83</v>
      </c>
      <c r="B29" s="69"/>
      <c r="C29" s="64"/>
      <c r="D29" s="64"/>
      <c r="E29" s="83"/>
      <c r="F29" s="83"/>
      <c r="G29" s="83"/>
      <c r="H29" s="83"/>
      <c r="I29" s="83"/>
      <c r="J29" s="83"/>
      <c r="K29" s="83"/>
      <c r="L29" s="83"/>
    </row>
    <row r="30" spans="5:12" ht="1.5" customHeight="1">
      <c r="E30" s="87"/>
      <c r="F30" s="87"/>
      <c r="G30" s="87"/>
      <c r="H30" s="87"/>
      <c r="I30" s="87"/>
      <c r="J30" s="87"/>
      <c r="K30" s="87"/>
      <c r="L30" s="87"/>
    </row>
    <row r="31" spans="1:12" ht="15" customHeight="1">
      <c r="A31" s="31" t="s">
        <v>17</v>
      </c>
      <c r="B31" s="10"/>
      <c r="C31" s="10"/>
      <c r="D31" s="10"/>
      <c r="E31" s="78"/>
      <c r="F31" s="50"/>
      <c r="G31" s="78">
        <v>4841.856000000001</v>
      </c>
      <c r="H31" s="50">
        <v>4548.817000000001</v>
      </c>
      <c r="I31" s="78">
        <v>4529.85</v>
      </c>
      <c r="J31" s="50">
        <v>4750.684</v>
      </c>
      <c r="K31" s="50">
        <v>4907.345</v>
      </c>
      <c r="L31" s="50">
        <v>4199</v>
      </c>
    </row>
    <row r="32" spans="1:12" ht="15" customHeight="1">
      <c r="A32" s="31" t="s">
        <v>18</v>
      </c>
      <c r="B32" s="9"/>
      <c r="C32" s="9"/>
      <c r="D32" s="9"/>
      <c r="E32" s="78"/>
      <c r="F32" s="50"/>
      <c r="G32" s="78">
        <v>634.8169999999999</v>
      </c>
      <c r="H32" s="50">
        <v>678.0229999999999</v>
      </c>
      <c r="I32" s="78">
        <v>652.4230000000005</v>
      </c>
      <c r="J32" s="50">
        <v>862.004</v>
      </c>
      <c r="K32" s="50">
        <v>1135.503</v>
      </c>
      <c r="L32" s="50">
        <v>963</v>
      </c>
    </row>
    <row r="33" spans="1:12" ht="15" customHeight="1">
      <c r="A33" s="31" t="s">
        <v>86</v>
      </c>
      <c r="B33" s="9"/>
      <c r="C33" s="9"/>
      <c r="D33" s="9"/>
      <c r="E33" s="78"/>
      <c r="F33" s="50"/>
      <c r="G33" s="78">
        <v>289.047</v>
      </c>
      <c r="H33" s="50">
        <v>304.7269999999998</v>
      </c>
      <c r="I33" s="78">
        <v>284.6979999999999</v>
      </c>
      <c r="J33" s="50">
        <v>367.1650000000001</v>
      </c>
      <c r="K33" s="50">
        <v>413.9460000000001</v>
      </c>
      <c r="L33" s="50">
        <v>327</v>
      </c>
    </row>
    <row r="34" spans="1:12" ht="15" customHeight="1">
      <c r="A34" s="31" t="s">
        <v>19</v>
      </c>
      <c r="B34" s="9"/>
      <c r="C34" s="9"/>
      <c r="D34" s="9"/>
      <c r="E34" s="78"/>
      <c r="F34" s="50"/>
      <c r="G34" s="78">
        <v>19.028000000000002</v>
      </c>
      <c r="H34" s="50">
        <v>20.224</v>
      </c>
      <c r="I34" s="78">
        <v>11.831000000000001</v>
      </c>
      <c r="J34" s="50">
        <v>17.178</v>
      </c>
      <c r="K34" s="50">
        <v>39.697</v>
      </c>
      <c r="L34" s="50">
        <v>2</v>
      </c>
    </row>
    <row r="35" spans="1:12" ht="15" customHeight="1">
      <c r="A35" s="32" t="s">
        <v>20</v>
      </c>
      <c r="B35" s="25"/>
      <c r="C35" s="25"/>
      <c r="D35" s="25"/>
      <c r="E35" s="77"/>
      <c r="F35" s="52"/>
      <c r="G35" s="77">
        <v>156.923</v>
      </c>
      <c r="H35" s="52">
        <v>113.90400000000001</v>
      </c>
      <c r="I35" s="77">
        <v>142.183</v>
      </c>
      <c r="J35" s="52">
        <v>125.131</v>
      </c>
      <c r="K35" s="52">
        <v>182.338</v>
      </c>
      <c r="L35" s="52">
        <v>230</v>
      </c>
    </row>
    <row r="36" spans="1:12" ht="15" customHeight="1">
      <c r="A36" s="33" t="s">
        <v>21</v>
      </c>
      <c r="B36" s="13"/>
      <c r="C36" s="13"/>
      <c r="D36" s="13"/>
      <c r="E36" s="106">
        <v>0</v>
      </c>
      <c r="F36" s="107">
        <v>0</v>
      </c>
      <c r="G36" s="79">
        <f aca="true" t="shared" si="7" ref="G36:L36">SUM(G31:G35)</f>
        <v>5941.671000000001</v>
      </c>
      <c r="H36" s="114">
        <f t="shared" si="7"/>
        <v>5665.6950000000015</v>
      </c>
      <c r="I36" s="79">
        <f t="shared" si="7"/>
        <v>5620.9850000000015</v>
      </c>
      <c r="J36" s="55">
        <f t="shared" si="7"/>
        <v>6122.162</v>
      </c>
      <c r="K36" s="55">
        <f t="shared" si="7"/>
        <v>6678.829</v>
      </c>
      <c r="L36" s="55">
        <f t="shared" si="7"/>
        <v>5721</v>
      </c>
    </row>
    <row r="37" spans="1:12" ht="15" customHeight="1">
      <c r="A37" s="31" t="s">
        <v>22</v>
      </c>
      <c r="B37" s="3"/>
      <c r="C37" s="3"/>
      <c r="D37" s="3"/>
      <c r="E37" s="78"/>
      <c r="F37" s="50"/>
      <c r="G37" s="78">
        <v>4.828</v>
      </c>
      <c r="H37" s="50">
        <v>4.347</v>
      </c>
      <c r="I37" s="78">
        <v>5.857000000000001</v>
      </c>
      <c r="J37" s="50">
        <v>11.495000000000001</v>
      </c>
      <c r="K37" s="50">
        <v>12.41</v>
      </c>
      <c r="L37" s="50">
        <v>7</v>
      </c>
    </row>
    <row r="38" spans="1:12" ht="15" customHeight="1">
      <c r="A38" s="31" t="s">
        <v>23</v>
      </c>
      <c r="B38" s="3"/>
      <c r="C38" s="3"/>
      <c r="D38" s="3"/>
      <c r="E38" s="78"/>
      <c r="F38" s="50"/>
      <c r="G38" s="78">
        <v>18.555</v>
      </c>
      <c r="H38" s="50">
        <v>11.276</v>
      </c>
      <c r="I38" s="78">
        <v>7.281000000000001</v>
      </c>
      <c r="J38" s="50">
        <v>14.067</v>
      </c>
      <c r="K38" s="50">
        <v>7.79</v>
      </c>
      <c r="L38" s="50">
        <v>18</v>
      </c>
    </row>
    <row r="39" spans="1:12" ht="15" customHeight="1">
      <c r="A39" s="31" t="s">
        <v>24</v>
      </c>
      <c r="B39" s="3"/>
      <c r="C39" s="3"/>
      <c r="D39" s="3"/>
      <c r="E39" s="78"/>
      <c r="F39" s="50"/>
      <c r="G39" s="78">
        <v>761.519</v>
      </c>
      <c r="H39" s="50">
        <v>806.364</v>
      </c>
      <c r="I39" s="78">
        <v>888.2010000000001</v>
      </c>
      <c r="J39" s="50">
        <v>923.8240000000001</v>
      </c>
      <c r="K39" s="50">
        <v>1082.864</v>
      </c>
      <c r="L39" s="50">
        <v>896</v>
      </c>
    </row>
    <row r="40" spans="1:12" ht="15" customHeight="1">
      <c r="A40" s="31" t="s">
        <v>25</v>
      </c>
      <c r="B40" s="3"/>
      <c r="C40" s="3"/>
      <c r="D40" s="3"/>
      <c r="E40" s="78"/>
      <c r="F40" s="50"/>
      <c r="G40" s="78">
        <v>185.973</v>
      </c>
      <c r="H40" s="50">
        <v>262.588</v>
      </c>
      <c r="I40" s="78">
        <v>259.16700000000003</v>
      </c>
      <c r="J40" s="50">
        <v>367.844</v>
      </c>
      <c r="K40" s="50">
        <v>323.572</v>
      </c>
      <c r="L40" s="50">
        <v>214</v>
      </c>
    </row>
    <row r="41" spans="1:12" ht="15" customHeight="1">
      <c r="A41" s="32" t="s">
        <v>26</v>
      </c>
      <c r="B41" s="25"/>
      <c r="C41" s="25"/>
      <c r="D41" s="25"/>
      <c r="E41" s="77"/>
      <c r="F41" s="52"/>
      <c r="G41" s="77"/>
      <c r="H41" s="52"/>
      <c r="I41" s="77"/>
      <c r="J41" s="52"/>
      <c r="K41" s="52"/>
      <c r="L41" s="52"/>
    </row>
    <row r="42" spans="1:12" ht="15" customHeight="1">
      <c r="A42" s="34" t="s">
        <v>27</v>
      </c>
      <c r="B42" s="22"/>
      <c r="C42" s="22"/>
      <c r="D42" s="22"/>
      <c r="E42" s="108">
        <v>0</v>
      </c>
      <c r="F42" s="109">
        <v>0</v>
      </c>
      <c r="G42" s="85">
        <f aca="true" t="shared" si="8" ref="G42:L42">SUM(G37:G41)</f>
        <v>970.875</v>
      </c>
      <c r="H42" s="129">
        <f t="shared" si="8"/>
        <v>1084.575</v>
      </c>
      <c r="I42" s="85">
        <f t="shared" si="8"/>
        <v>1160.5060000000003</v>
      </c>
      <c r="J42" s="86">
        <f t="shared" si="8"/>
        <v>1317.23</v>
      </c>
      <c r="K42" s="86">
        <f t="shared" si="8"/>
        <v>1426.636</v>
      </c>
      <c r="L42" s="86">
        <f t="shared" si="8"/>
        <v>1135</v>
      </c>
    </row>
    <row r="43" spans="1:12" ht="15" customHeight="1">
      <c r="A43" s="33" t="s">
        <v>59</v>
      </c>
      <c r="B43" s="12"/>
      <c r="C43" s="12"/>
      <c r="D43" s="12"/>
      <c r="E43" s="106">
        <v>0</v>
      </c>
      <c r="F43" s="107">
        <v>0</v>
      </c>
      <c r="G43" s="79">
        <f aca="true" t="shared" si="9" ref="G43:L43">G36+G42</f>
        <v>6912.546000000001</v>
      </c>
      <c r="H43" s="114">
        <f t="shared" si="9"/>
        <v>6750.270000000001</v>
      </c>
      <c r="I43" s="79">
        <f t="shared" si="9"/>
        <v>6781.491000000002</v>
      </c>
      <c r="J43" s="55">
        <f t="shared" si="9"/>
        <v>7439.392</v>
      </c>
      <c r="K43" s="55">
        <f t="shared" si="9"/>
        <v>8105.465</v>
      </c>
      <c r="L43" s="55">
        <f t="shared" si="9"/>
        <v>6856</v>
      </c>
    </row>
    <row r="44" spans="1:12" ht="15" customHeight="1">
      <c r="A44" s="31" t="s">
        <v>87</v>
      </c>
      <c r="B44" s="3"/>
      <c r="C44" s="3"/>
      <c r="D44" s="3" t="s">
        <v>113</v>
      </c>
      <c r="E44" s="78"/>
      <c r="F44" s="50"/>
      <c r="G44" s="78">
        <v>2387.4089999999997</v>
      </c>
      <c r="H44" s="50">
        <v>2154.985</v>
      </c>
      <c r="I44" s="78">
        <v>2231.992</v>
      </c>
      <c r="J44" s="50">
        <v>2222.6820000000002</v>
      </c>
      <c r="K44" s="50">
        <v>2219.159</v>
      </c>
      <c r="L44" s="50">
        <v>2382</v>
      </c>
    </row>
    <row r="45" spans="1:12" ht="15" customHeight="1">
      <c r="A45" s="31" t="s">
        <v>93</v>
      </c>
      <c r="B45" s="3"/>
      <c r="C45" s="3"/>
      <c r="D45" s="3"/>
      <c r="E45" s="78"/>
      <c r="F45" s="50"/>
      <c r="G45" s="78">
        <v>20.872</v>
      </c>
      <c r="H45" s="50">
        <v>46.653</v>
      </c>
      <c r="I45" s="78">
        <v>47.041000000000004</v>
      </c>
      <c r="J45" s="50">
        <v>64.781</v>
      </c>
      <c r="K45" s="50">
        <v>57.304</v>
      </c>
      <c r="L45" s="50">
        <v>52</v>
      </c>
    </row>
    <row r="46" spans="1:12" ht="15" customHeight="1">
      <c r="A46" s="31" t="s">
        <v>80</v>
      </c>
      <c r="B46" s="3"/>
      <c r="C46" s="3"/>
      <c r="D46" s="3"/>
      <c r="E46" s="78"/>
      <c r="F46" s="50"/>
      <c r="G46" s="78">
        <v>219.91400000000002</v>
      </c>
      <c r="H46" s="50">
        <v>245.85000000000002</v>
      </c>
      <c r="I46" s="78">
        <v>244.89900000000003</v>
      </c>
      <c r="J46" s="50">
        <v>359.83</v>
      </c>
      <c r="K46" s="50">
        <v>353.55000000000007</v>
      </c>
      <c r="L46" s="50">
        <v>309</v>
      </c>
    </row>
    <row r="47" spans="1:12" ht="15" customHeight="1">
      <c r="A47" s="31" t="s">
        <v>29</v>
      </c>
      <c r="B47" s="3"/>
      <c r="C47" s="3"/>
      <c r="D47" s="3"/>
      <c r="E47" s="78"/>
      <c r="F47" s="50"/>
      <c r="G47" s="78">
        <v>301.275</v>
      </c>
      <c r="H47" s="50">
        <v>271.486</v>
      </c>
      <c r="I47" s="78">
        <v>304.348</v>
      </c>
      <c r="J47" s="50">
        <v>307.029</v>
      </c>
      <c r="K47" s="50">
        <v>375.142</v>
      </c>
      <c r="L47" s="50">
        <v>360</v>
      </c>
    </row>
    <row r="48" spans="1:12" ht="15" customHeight="1">
      <c r="A48" s="31" t="s">
        <v>30</v>
      </c>
      <c r="B48" s="3"/>
      <c r="C48" s="3"/>
      <c r="D48" s="3"/>
      <c r="E48" s="78"/>
      <c r="F48" s="50"/>
      <c r="G48" s="78">
        <v>2505.079</v>
      </c>
      <c r="H48" s="50">
        <v>2540.5060000000003</v>
      </c>
      <c r="I48" s="78">
        <v>2322.2820000000006</v>
      </c>
      <c r="J48" s="50">
        <v>2723.714</v>
      </c>
      <c r="K48" s="50">
        <v>3165.628</v>
      </c>
      <c r="L48" s="50">
        <v>2232</v>
      </c>
    </row>
    <row r="49" spans="1:12" ht="15" customHeight="1">
      <c r="A49" s="31" t="s">
        <v>31</v>
      </c>
      <c r="B49" s="3"/>
      <c r="C49" s="3"/>
      <c r="D49" s="3"/>
      <c r="E49" s="78"/>
      <c r="F49" s="50"/>
      <c r="G49" s="78">
        <v>1466.346</v>
      </c>
      <c r="H49" s="50">
        <v>1490.7900000000002</v>
      </c>
      <c r="I49" s="78">
        <v>1630.929</v>
      </c>
      <c r="J49" s="50">
        <v>1761.3560000000002</v>
      </c>
      <c r="K49" s="50">
        <v>1934.6820000000002</v>
      </c>
      <c r="L49" s="50">
        <v>1521</v>
      </c>
    </row>
    <row r="50" spans="1:12" ht="15" customHeight="1">
      <c r="A50" s="31" t="s">
        <v>32</v>
      </c>
      <c r="B50" s="3"/>
      <c r="C50" s="3"/>
      <c r="D50" s="3"/>
      <c r="E50" s="78"/>
      <c r="F50" s="50"/>
      <c r="G50" s="78">
        <v>11.651</v>
      </c>
      <c r="H50" s="50"/>
      <c r="I50" s="78"/>
      <c r="J50" s="50"/>
      <c r="K50" s="50"/>
      <c r="L50" s="50"/>
    </row>
    <row r="51" spans="1:12" ht="15" customHeight="1">
      <c r="A51" s="32" t="s">
        <v>88</v>
      </c>
      <c r="B51" s="25"/>
      <c r="C51" s="25"/>
      <c r="D51" s="25"/>
      <c r="E51" s="77"/>
      <c r="F51" s="52"/>
      <c r="G51" s="77"/>
      <c r="H51" s="52"/>
      <c r="I51" s="77"/>
      <c r="J51" s="52"/>
      <c r="K51" s="52"/>
      <c r="L51" s="52"/>
    </row>
    <row r="52" spans="1:12" ht="15" customHeight="1">
      <c r="A52" s="33" t="s">
        <v>79</v>
      </c>
      <c r="B52" s="12"/>
      <c r="C52" s="12"/>
      <c r="D52" s="12"/>
      <c r="E52" s="106">
        <v>0</v>
      </c>
      <c r="F52" s="107">
        <v>0</v>
      </c>
      <c r="G52" s="79">
        <f aca="true" t="shared" si="10" ref="G52:L52">SUM(G44:G51)</f>
        <v>6912.546</v>
      </c>
      <c r="H52" s="114">
        <f t="shared" si="10"/>
        <v>6750.2699999999995</v>
      </c>
      <c r="I52" s="79">
        <f t="shared" si="10"/>
        <v>6781.491000000001</v>
      </c>
      <c r="J52" s="55">
        <f t="shared" si="10"/>
        <v>7439.392</v>
      </c>
      <c r="K52" s="55">
        <f t="shared" si="10"/>
        <v>8105.465</v>
      </c>
      <c r="L52" s="55">
        <f t="shared" si="10"/>
        <v>6856</v>
      </c>
    </row>
    <row r="53" spans="1:12" ht="15" customHeight="1">
      <c r="A53" s="12"/>
      <c r="B53" s="12"/>
      <c r="C53" s="12"/>
      <c r="D53" s="12"/>
      <c r="E53" s="50"/>
      <c r="F53" s="50"/>
      <c r="G53" s="50"/>
      <c r="H53" s="50"/>
      <c r="I53" s="50"/>
      <c r="J53" s="50"/>
      <c r="K53" s="50"/>
      <c r="L53" s="50"/>
    </row>
    <row r="54" spans="1:12" ht="12.75" customHeight="1">
      <c r="A54" s="70"/>
      <c r="B54" s="59"/>
      <c r="C54" s="61"/>
      <c r="D54" s="61"/>
      <c r="E54" s="62">
        <f>E$3</f>
        <v>2011</v>
      </c>
      <c r="F54" s="62">
        <f aca="true" t="shared" si="11" ref="F54:L54">F$3</f>
        <v>2010</v>
      </c>
      <c r="G54" s="62">
        <f t="shared" si="11"/>
        <v>2011</v>
      </c>
      <c r="H54" s="62">
        <f t="shared" si="11"/>
        <v>2010</v>
      </c>
      <c r="I54" s="62">
        <f t="shared" si="11"/>
        <v>2010</v>
      </c>
      <c r="J54" s="62">
        <f t="shared" si="11"/>
        <v>2009</v>
      </c>
      <c r="K54" s="62">
        <f t="shared" si="11"/>
        <v>2008</v>
      </c>
      <c r="L54" s="62">
        <f t="shared" si="11"/>
        <v>2007</v>
      </c>
    </row>
    <row r="55" spans="1:12" ht="12.75" customHeight="1">
      <c r="A55" s="63"/>
      <c r="B55" s="63"/>
      <c r="C55" s="61"/>
      <c r="D55" s="61"/>
      <c r="E55" s="82" t="str">
        <f>E$4</f>
        <v>Q3</v>
      </c>
      <c r="F55" s="82" t="str">
        <f>F$4</f>
        <v>Q3</v>
      </c>
      <c r="G55" s="82" t="str">
        <f>IF(G$4="","",G$4)</f>
        <v>Q1-3</v>
      </c>
      <c r="H55" s="82" t="str">
        <f>H$4</f>
        <v>Q1-3</v>
      </c>
      <c r="I55" s="82"/>
      <c r="J55" s="82"/>
      <c r="K55" s="82"/>
      <c r="L55" s="82"/>
    </row>
    <row r="56" spans="1:12" s="20" customFormat="1" ht="15" customHeight="1">
      <c r="A56" s="70" t="s">
        <v>84</v>
      </c>
      <c r="B56" s="69"/>
      <c r="C56" s="64"/>
      <c r="D56" s="64"/>
      <c r="E56" s="83"/>
      <c r="F56" s="83"/>
      <c r="G56" s="83"/>
      <c r="H56" s="83"/>
      <c r="I56" s="83"/>
      <c r="J56" s="83"/>
      <c r="K56" s="83"/>
      <c r="L56" s="83"/>
    </row>
    <row r="57" spans="5:12" ht="1.5" customHeight="1">
      <c r="E57" s="87"/>
      <c r="F57" s="87"/>
      <c r="G57" s="87"/>
      <c r="H57" s="87"/>
      <c r="I57" s="87"/>
      <c r="J57" s="87"/>
      <c r="K57" s="87"/>
      <c r="L57" s="87"/>
    </row>
    <row r="58" spans="1:13" ht="24.75" customHeight="1">
      <c r="A58" s="164" t="s">
        <v>33</v>
      </c>
      <c r="B58" s="164"/>
      <c r="C58" s="11"/>
      <c r="D58" s="11"/>
      <c r="E58" s="76">
        <v>58.53999999999997</v>
      </c>
      <c r="F58" s="53">
        <v>107.71200000000005</v>
      </c>
      <c r="G58" s="76">
        <v>245.91500000000002</v>
      </c>
      <c r="H58" s="53">
        <v>308.96700000000004</v>
      </c>
      <c r="I58" s="76">
        <v>483.077</v>
      </c>
      <c r="J58" s="53">
        <v>437.4870000000001</v>
      </c>
      <c r="K58" s="53">
        <v>429.428</v>
      </c>
      <c r="L58" s="53">
        <v>426</v>
      </c>
      <c r="M58" s="53"/>
    </row>
    <row r="59" spans="1:13" ht="15" customHeight="1">
      <c r="A59" s="165" t="s">
        <v>34</v>
      </c>
      <c r="B59" s="165"/>
      <c r="C59" s="26"/>
      <c r="D59" s="26"/>
      <c r="E59" s="77">
        <v>-62.62700000000001</v>
      </c>
      <c r="F59" s="52">
        <v>-65.137</v>
      </c>
      <c r="G59" s="77">
        <v>-23.80600000000001</v>
      </c>
      <c r="H59" s="52">
        <v>-74.711</v>
      </c>
      <c r="I59" s="77">
        <v>-19.14</v>
      </c>
      <c r="J59" s="52">
        <v>32.238</v>
      </c>
      <c r="K59" s="52">
        <v>4.908</v>
      </c>
      <c r="L59" s="52">
        <v>44</v>
      </c>
      <c r="M59" s="50"/>
    </row>
    <row r="60" spans="1:12" ht="16.5" customHeight="1">
      <c r="A60" s="168" t="s">
        <v>35</v>
      </c>
      <c r="B60" s="168"/>
      <c r="C60" s="28"/>
      <c r="D60" s="28"/>
      <c r="E60" s="79">
        <f>SUM(E58:E59)</f>
        <v>-4.087000000000039</v>
      </c>
      <c r="F60" s="55">
        <f aca="true" t="shared" si="12" ref="F60:L60">SUM(F58:F59)</f>
        <v>42.575000000000045</v>
      </c>
      <c r="G60" s="79">
        <f>SUM(G58:G59)</f>
        <v>222.109</v>
      </c>
      <c r="H60" s="55">
        <f>SUM(H58:H59)</f>
        <v>234.25600000000003</v>
      </c>
      <c r="I60" s="79">
        <f>SUM(I58:I59)</f>
        <v>463.937</v>
      </c>
      <c r="J60" s="55">
        <f t="shared" si="12"/>
        <v>469.7250000000001</v>
      </c>
      <c r="K60" s="55">
        <f t="shared" si="12"/>
        <v>434.336</v>
      </c>
      <c r="L60" s="55">
        <f t="shared" si="12"/>
        <v>470</v>
      </c>
    </row>
    <row r="61" spans="1:12" ht="15" customHeight="1">
      <c r="A61" s="164" t="s">
        <v>89</v>
      </c>
      <c r="B61" s="164"/>
      <c r="C61" s="3"/>
      <c r="D61" s="3"/>
      <c r="E61" s="78">
        <v>-28.612000000000002</v>
      </c>
      <c r="F61" s="50">
        <v>-19.232000000000006</v>
      </c>
      <c r="G61" s="78">
        <v>-85.686</v>
      </c>
      <c r="H61" s="50">
        <v>-65.596</v>
      </c>
      <c r="I61" s="78">
        <v>-95.482</v>
      </c>
      <c r="J61" s="50">
        <v>-119.462</v>
      </c>
      <c r="K61" s="50">
        <v>-206.24699999999999</v>
      </c>
      <c r="L61" s="50">
        <v>-187</v>
      </c>
    </row>
    <row r="62" spans="1:13" ht="15" customHeight="1">
      <c r="A62" s="165" t="s">
        <v>90</v>
      </c>
      <c r="B62" s="165"/>
      <c r="C62" s="25"/>
      <c r="D62" s="25"/>
      <c r="E62" s="77">
        <v>1.5950000000000002</v>
      </c>
      <c r="F62" s="52">
        <v>0.3569999999999993</v>
      </c>
      <c r="G62" s="77">
        <v>1.9380000000000002</v>
      </c>
      <c r="H62" s="52">
        <v>10.137</v>
      </c>
      <c r="I62" s="77">
        <v>22.89</v>
      </c>
      <c r="J62" s="52">
        <v>7.475</v>
      </c>
      <c r="K62" s="52">
        <v>96.403</v>
      </c>
      <c r="L62" s="52">
        <v>29</v>
      </c>
      <c r="M62" s="50"/>
    </row>
    <row r="63" spans="1:12" s="45" customFormat="1" ht="16.5" customHeight="1">
      <c r="A63" s="149" t="s">
        <v>91</v>
      </c>
      <c r="B63" s="149"/>
      <c r="C63" s="29"/>
      <c r="D63" s="29"/>
      <c r="E63" s="79">
        <f>SUM(E60:E62)</f>
        <v>-31.104000000000042</v>
      </c>
      <c r="F63" s="107">
        <f aca="true" t="shared" si="13" ref="F63:L63">SUM(F60:F62)</f>
        <v>23.70000000000004</v>
      </c>
      <c r="G63" s="146">
        <f>SUM(G60:G62)</f>
        <v>138.361</v>
      </c>
      <c r="H63" s="107">
        <f>SUM(H60:H62)</f>
        <v>178.79700000000003</v>
      </c>
      <c r="I63" s="146">
        <f>SUM(I60:I62)</f>
        <v>391.345</v>
      </c>
      <c r="J63" s="151">
        <f t="shared" si="13"/>
        <v>357.7380000000001</v>
      </c>
      <c r="K63" s="151">
        <f t="shared" si="13"/>
        <v>324.492</v>
      </c>
      <c r="L63" s="55">
        <f t="shared" si="13"/>
        <v>312</v>
      </c>
    </row>
    <row r="64" spans="1:12" ht="15" customHeight="1">
      <c r="A64" s="165" t="s">
        <v>36</v>
      </c>
      <c r="B64" s="165"/>
      <c r="C64" s="30"/>
      <c r="D64" s="30"/>
      <c r="E64" s="77">
        <v>-148.44299999999998</v>
      </c>
      <c r="F64" s="135">
        <v>-13.427999999999969</v>
      </c>
      <c r="G64" s="77">
        <v>-334.951</v>
      </c>
      <c r="H64" s="135">
        <v>-173.14</v>
      </c>
      <c r="I64" s="77">
        <v>-178.947</v>
      </c>
      <c r="J64" s="52">
        <f>82.62-1.533</f>
        <v>81.087</v>
      </c>
      <c r="K64" s="52">
        <f>-501.865-2.604</f>
        <v>-504.469</v>
      </c>
      <c r="L64" s="52">
        <v>-805</v>
      </c>
    </row>
    <row r="65" spans="1:12" ht="16.5" customHeight="1">
      <c r="A65" s="168" t="s">
        <v>37</v>
      </c>
      <c r="B65" s="168"/>
      <c r="C65" s="12"/>
      <c r="D65" s="12"/>
      <c r="E65" s="79">
        <f>SUM(E63:E64)</f>
        <v>-179.54700000000003</v>
      </c>
      <c r="F65" s="55">
        <f aca="true" t="shared" si="14" ref="F65:L65">SUM(F63:F64)</f>
        <v>10.27200000000007</v>
      </c>
      <c r="G65" s="79">
        <f>SUM(G63:G64)</f>
        <v>-196.59000000000003</v>
      </c>
      <c r="H65" s="55">
        <f>SUM(H63:H64)</f>
        <v>5.657000000000039</v>
      </c>
      <c r="I65" s="79">
        <f>SUM(I63:I64)</f>
        <v>212.39800000000002</v>
      </c>
      <c r="J65" s="55">
        <f t="shared" si="14"/>
        <v>438.8250000000001</v>
      </c>
      <c r="K65" s="55">
        <f t="shared" si="14"/>
        <v>-179.97699999999998</v>
      </c>
      <c r="L65" s="55">
        <f t="shared" si="14"/>
        <v>-493</v>
      </c>
    </row>
    <row r="66" spans="1:13" ht="15" customHeight="1">
      <c r="A66" s="164" t="s">
        <v>38</v>
      </c>
      <c r="B66" s="164"/>
      <c r="C66" s="3"/>
      <c r="D66" s="3"/>
      <c r="E66" s="78">
        <v>-77.23999999999995</v>
      </c>
      <c r="F66" s="50">
        <v>9.526999999999987</v>
      </c>
      <c r="G66" s="78">
        <v>178.34700000000004</v>
      </c>
      <c r="H66" s="50">
        <v>-88.077</v>
      </c>
      <c r="I66" s="78">
        <v>-294.14799999999997</v>
      </c>
      <c r="J66" s="50">
        <v>-381.47900000000004</v>
      </c>
      <c r="K66" s="50">
        <v>635.3580000000002</v>
      </c>
      <c r="L66" s="50">
        <v>403</v>
      </c>
      <c r="M66" s="50"/>
    </row>
    <row r="67" spans="1:12" ht="15" customHeight="1">
      <c r="A67" s="164" t="s">
        <v>39</v>
      </c>
      <c r="B67" s="164"/>
      <c r="C67" s="3"/>
      <c r="D67" s="3"/>
      <c r="E67" s="78">
        <v>0.736</v>
      </c>
      <c r="F67" s="50"/>
      <c r="G67" s="78">
        <v>0.736</v>
      </c>
      <c r="H67" s="50"/>
      <c r="I67" s="78"/>
      <c r="J67" s="50"/>
      <c r="K67" s="50"/>
      <c r="L67" s="50"/>
    </row>
    <row r="68" spans="1:12" ht="15" customHeight="1">
      <c r="A68" s="164" t="s">
        <v>40</v>
      </c>
      <c r="B68" s="164"/>
      <c r="C68" s="3"/>
      <c r="D68" s="3"/>
      <c r="E68" s="78"/>
      <c r="F68" s="50"/>
      <c r="G68" s="78">
        <v>-11.110000000000001</v>
      </c>
      <c r="H68" s="50">
        <v>-0.432</v>
      </c>
      <c r="I68" s="78">
        <v>-0.547</v>
      </c>
      <c r="J68" s="50">
        <v>-2.74</v>
      </c>
      <c r="K68" s="50">
        <v>-1801.178</v>
      </c>
      <c r="L68" s="50"/>
    </row>
    <row r="69" spans="1:12" ht="15" customHeight="1">
      <c r="A69" s="165" t="s">
        <v>41</v>
      </c>
      <c r="B69" s="165"/>
      <c r="C69" s="25"/>
      <c r="D69" s="25"/>
      <c r="E69" s="77"/>
      <c r="F69" s="52"/>
      <c r="G69" s="77">
        <v>-49.900000000000006</v>
      </c>
      <c r="H69" s="52"/>
      <c r="I69" s="77">
        <v>-3.515</v>
      </c>
      <c r="J69" s="52"/>
      <c r="K69" s="52">
        <v>1435.68</v>
      </c>
      <c r="L69" s="52"/>
    </row>
    <row r="70" spans="1:12" ht="16.5" customHeight="1">
      <c r="A70" s="36" t="s">
        <v>42</v>
      </c>
      <c r="B70" s="36"/>
      <c r="C70" s="23"/>
      <c r="D70" s="23"/>
      <c r="E70" s="80">
        <f>SUM(E66:E69)</f>
        <v>-76.50399999999995</v>
      </c>
      <c r="F70" s="54">
        <f aca="true" t="shared" si="15" ref="F70:L70">SUM(F66:F69)</f>
        <v>9.526999999999987</v>
      </c>
      <c r="G70" s="80">
        <f>SUM(G66:G69)</f>
        <v>118.07300000000001</v>
      </c>
      <c r="H70" s="54">
        <f>SUM(H66:H69)</f>
        <v>-88.509</v>
      </c>
      <c r="I70" s="80">
        <f>SUM(I66:I69)</f>
        <v>-298.21</v>
      </c>
      <c r="J70" s="54">
        <f t="shared" si="15"/>
        <v>-384.21900000000005</v>
      </c>
      <c r="K70" s="54">
        <f t="shared" si="15"/>
        <v>269.8600000000001</v>
      </c>
      <c r="L70" s="54">
        <f t="shared" si="15"/>
        <v>403</v>
      </c>
    </row>
    <row r="71" spans="1:12" ht="16.5" customHeight="1">
      <c r="A71" s="168" t="s">
        <v>43</v>
      </c>
      <c r="B71" s="168"/>
      <c r="C71" s="12"/>
      <c r="D71" s="12"/>
      <c r="E71" s="79">
        <f>SUM(E70+E65)</f>
        <v>-256.051</v>
      </c>
      <c r="F71" s="55">
        <f aca="true" t="shared" si="16" ref="F71:L71">SUM(F70+F65)</f>
        <v>19.799000000000056</v>
      </c>
      <c r="G71" s="79">
        <f>SUM(G70+G65)</f>
        <v>-78.51700000000002</v>
      </c>
      <c r="H71" s="55">
        <f>SUM(H70+H65)</f>
        <v>-82.85199999999996</v>
      </c>
      <c r="I71" s="79">
        <f>SUM(I70+I65)</f>
        <v>-85.81199999999995</v>
      </c>
      <c r="J71" s="55">
        <f t="shared" si="16"/>
        <v>54.60600000000005</v>
      </c>
      <c r="K71" s="55">
        <f t="shared" si="16"/>
        <v>89.88300000000015</v>
      </c>
      <c r="L71" s="55">
        <f t="shared" si="16"/>
        <v>-90</v>
      </c>
    </row>
    <row r="72" spans="1:12" ht="15" customHeight="1">
      <c r="A72" s="12"/>
      <c r="B72" s="12"/>
      <c r="C72" s="12"/>
      <c r="D72" s="12"/>
      <c r="E72" s="50"/>
      <c r="F72" s="50"/>
      <c r="G72" s="50"/>
      <c r="H72" s="50"/>
      <c r="I72" s="50"/>
      <c r="J72" s="50"/>
      <c r="K72" s="50"/>
      <c r="L72" s="50"/>
    </row>
    <row r="73" spans="1:12" ht="12.75" customHeight="1">
      <c r="A73" s="70"/>
      <c r="B73" s="59"/>
      <c r="C73" s="61"/>
      <c r="D73" s="61"/>
      <c r="E73" s="62">
        <f>E$3</f>
        <v>2011</v>
      </c>
      <c r="F73" s="62">
        <f aca="true" t="shared" si="17" ref="F73:L73">F$3</f>
        <v>2010</v>
      </c>
      <c r="G73" s="62">
        <f t="shared" si="17"/>
        <v>2011</v>
      </c>
      <c r="H73" s="62">
        <f t="shared" si="17"/>
        <v>2010</v>
      </c>
      <c r="I73" s="62">
        <f t="shared" si="17"/>
        <v>2010</v>
      </c>
      <c r="J73" s="62">
        <f t="shared" si="17"/>
        <v>2009</v>
      </c>
      <c r="K73" s="62">
        <f t="shared" si="17"/>
        <v>2008</v>
      </c>
      <c r="L73" s="62">
        <f t="shared" si="17"/>
        <v>2007</v>
      </c>
    </row>
    <row r="74" spans="1:12" ht="12.75" customHeight="1">
      <c r="A74" s="63"/>
      <c r="B74" s="63"/>
      <c r="C74" s="61"/>
      <c r="D74" s="61"/>
      <c r="E74" s="62" t="str">
        <f>E$4</f>
        <v>Q3</v>
      </c>
      <c r="F74" s="62" t="str">
        <f>F$4</f>
        <v>Q3</v>
      </c>
      <c r="G74" s="62" t="str">
        <f>IF(G$4="","",G$4)</f>
        <v>Q1-3</v>
      </c>
      <c r="H74" s="62" t="str">
        <f>H$4</f>
        <v>Q1-3</v>
      </c>
      <c r="I74" s="62"/>
      <c r="J74" s="62"/>
      <c r="K74" s="62"/>
      <c r="L74" s="62"/>
    </row>
    <row r="75" spans="1:12" s="20" customFormat="1" ht="15" customHeight="1">
      <c r="A75" s="70" t="s">
        <v>56</v>
      </c>
      <c r="B75" s="69"/>
      <c r="C75" s="64"/>
      <c r="D75" s="64"/>
      <c r="E75" s="66"/>
      <c r="F75" s="66"/>
      <c r="G75" s="66"/>
      <c r="H75" s="66"/>
      <c r="I75" s="66"/>
      <c r="J75" s="66"/>
      <c r="K75" s="66"/>
      <c r="L75" s="66"/>
    </row>
    <row r="76" ht="1.5" customHeight="1"/>
    <row r="77" spans="1:12" ht="15" customHeight="1">
      <c r="A77" s="164" t="s">
        <v>44</v>
      </c>
      <c r="B77" s="164"/>
      <c r="C77" s="9"/>
      <c r="D77" s="9"/>
      <c r="E77" s="71">
        <f>IF(E7=0,"-",IF(E14=0,"-",(E14/E7))*100)</f>
        <v>10.552160355317946</v>
      </c>
      <c r="F77" s="57">
        <f>IF(F14=0,"-",IF(F7=0,"-",F14/F7))*100</f>
        <v>13.111797534784694</v>
      </c>
      <c r="G77" s="110">
        <f>IF(G14=0,"-",IF(G7=0,"-",G14/G7))*100</f>
        <v>10.849994083435027</v>
      </c>
      <c r="H77" s="57">
        <f>IF(H14=0,"-",IF(H7=0,"-",H14/H7))*100</f>
        <v>11.421579704674855</v>
      </c>
      <c r="I77" s="110">
        <f>IF(I14=0,"-",IF(I7=0,"-",I14/I7))*100</f>
        <v>12.03746344479123</v>
      </c>
      <c r="J77" s="57">
        <f>IF(J14=0,"-",IF(J7=0,"-",J14/J7)*100)</f>
        <v>12.501911618569828</v>
      </c>
      <c r="K77" s="57">
        <f>IF(K14=0,"-",IF(K7=0,"-",K14/K7)*100)</f>
        <v>12.333816686025422</v>
      </c>
      <c r="L77" s="57">
        <f>IF(L14=0,"-",IF(L7=0,"-",L14/L7)*100)</f>
        <v>14.875609130546295</v>
      </c>
    </row>
    <row r="78" spans="1:13" ht="15" customHeight="1">
      <c r="A78" s="164" t="s">
        <v>45</v>
      </c>
      <c r="B78" s="164"/>
      <c r="C78" s="9"/>
      <c r="D78" s="9"/>
      <c r="E78" s="71">
        <f aca="true" t="shared" si="18" ref="E78:L78">IF(E20=0,"-",IF(E7=0,"-",E20/E7)*100)</f>
        <v>3.934537372134302</v>
      </c>
      <c r="F78" s="57">
        <f t="shared" si="18"/>
        <v>9.152855564070206</v>
      </c>
      <c r="G78" s="71">
        <f>IF(G20=0,"-",IF(G7=0,"-",G20/G7)*100)</f>
        <v>3.8806940576057256</v>
      </c>
      <c r="H78" s="57">
        <f>IF(H20=0,"-",IF(H7=0,"-",H20/H7)*100)</f>
        <v>8.001869847313063</v>
      </c>
      <c r="I78" s="71">
        <f>IF(I20=0,"-",IF(I7=0,"-",I20/I7)*100)</f>
        <v>8.44798793032258</v>
      </c>
      <c r="J78" s="57">
        <f t="shared" si="18"/>
        <v>6.827468329358231</v>
      </c>
      <c r="K78" s="57">
        <f>IF(K20=0,"-",IF(K7=0,"-",K20/K7)*100)</f>
        <v>1.9301817381461326</v>
      </c>
      <c r="L78" s="57">
        <f t="shared" si="18"/>
        <v>10.746345216722236</v>
      </c>
      <c r="M78" s="16"/>
    </row>
    <row r="79" spans="1:13" ht="15" customHeight="1">
      <c r="A79" s="164" t="s">
        <v>46</v>
      </c>
      <c r="B79" s="164"/>
      <c r="C79" s="10"/>
      <c r="D79" s="10"/>
      <c r="E79" s="71" t="s">
        <v>58</v>
      </c>
      <c r="F79" s="58" t="s">
        <v>58</v>
      </c>
      <c r="G79" s="71" t="s">
        <v>58</v>
      </c>
      <c r="H79" s="113" t="s">
        <v>58</v>
      </c>
      <c r="I79" s="71">
        <f>IF((I44=0),"-",(I24/((I44+J44)/2)*100))</f>
        <v>12.192811415605242</v>
      </c>
      <c r="J79" s="57">
        <f>IF((J44=0),"-",(J24/((J44+K44)/2)*100))</f>
        <v>6.070365868566683</v>
      </c>
      <c r="K79" s="57">
        <f>IF((K44=0),"-",(K24/((K44+L44)/2)*100))</f>
        <v>2.284163620513851</v>
      </c>
      <c r="L79" s="58">
        <v>15.7</v>
      </c>
      <c r="M79" s="16"/>
    </row>
    <row r="80" spans="1:13" ht="15" customHeight="1">
      <c r="A80" s="164" t="s">
        <v>47</v>
      </c>
      <c r="B80" s="164"/>
      <c r="C80" s="10"/>
      <c r="D80" s="10"/>
      <c r="E80" s="71" t="s">
        <v>58</v>
      </c>
      <c r="F80" s="58" t="s">
        <v>58</v>
      </c>
      <c r="G80" s="71" t="s">
        <v>58</v>
      </c>
      <c r="H80" s="113" t="s">
        <v>58</v>
      </c>
      <c r="I80" s="71">
        <f>IF((I44=0),"-",((I17+I18)/((I44+I45+I46+I48+J44+J45+J46+J48)/2)*100))</f>
        <v>10.576770337061307</v>
      </c>
      <c r="J80" s="113">
        <f>IF((J44=0),"-",((J17+J18)/((J44+J45+J46+J48+K44+K45+K46+K48)/2)*100))</f>
        <v>9.219203470907305</v>
      </c>
      <c r="K80" s="58">
        <f>IF((K44=0),"-",((K17+K18)/((K44+K45+K46+K48+L44+L45+L46+L48)/2)*100))</f>
        <v>8.626951729242474</v>
      </c>
      <c r="L80" s="58">
        <v>12.4</v>
      </c>
      <c r="M80" s="16"/>
    </row>
    <row r="81" spans="1:13" ht="15" customHeight="1">
      <c r="A81" s="164" t="s">
        <v>48</v>
      </c>
      <c r="B81" s="164"/>
      <c r="C81" s="9"/>
      <c r="D81" s="9"/>
      <c r="E81" s="75" t="s">
        <v>58</v>
      </c>
      <c r="F81" s="104" t="s">
        <v>58</v>
      </c>
      <c r="G81" s="75">
        <f aca="true" t="shared" si="19" ref="G81:L81">IF(G44=0,"-",((G44+G45)/G52*100))</f>
        <v>34.83927629559354</v>
      </c>
      <c r="H81" s="115">
        <f t="shared" si="19"/>
        <v>32.61555463707378</v>
      </c>
      <c r="I81" s="75">
        <f t="shared" si="19"/>
        <v>33.60666555481678</v>
      </c>
      <c r="J81" s="104">
        <f t="shared" si="19"/>
        <v>30.747983168517003</v>
      </c>
      <c r="K81" s="104">
        <f t="shared" si="19"/>
        <v>28.08553241547524</v>
      </c>
      <c r="L81" s="104">
        <f t="shared" si="19"/>
        <v>35.50175029171528</v>
      </c>
      <c r="M81" s="16"/>
    </row>
    <row r="82" spans="1:13" ht="15" customHeight="1">
      <c r="A82" s="164" t="s">
        <v>49</v>
      </c>
      <c r="B82" s="164"/>
      <c r="C82" s="9"/>
      <c r="D82" s="9"/>
      <c r="E82" s="72" t="s">
        <v>58</v>
      </c>
      <c r="F82" s="1" t="s">
        <v>58</v>
      </c>
      <c r="G82" s="72">
        <f aca="true" t="shared" si="20" ref="G82:L82">IF((G48+G46-G40-G38-G34)=0,"-",(G48+G46-G40-G38-G34))</f>
        <v>2501.437000000001</v>
      </c>
      <c r="H82" s="116">
        <f t="shared" si="20"/>
        <v>2492.268</v>
      </c>
      <c r="I82" s="72">
        <f t="shared" si="20"/>
        <v>2288.9020000000005</v>
      </c>
      <c r="J82" s="1">
        <f t="shared" si="20"/>
        <v>2684.455</v>
      </c>
      <c r="K82" s="1">
        <f t="shared" si="20"/>
        <v>3148.119</v>
      </c>
      <c r="L82" s="1">
        <f t="shared" si="20"/>
        <v>2307</v>
      </c>
      <c r="M82" s="16"/>
    </row>
    <row r="83" spans="1:12" ht="15" customHeight="1">
      <c r="A83" s="164" t="s">
        <v>50</v>
      </c>
      <c r="B83" s="164"/>
      <c r="C83" s="3"/>
      <c r="D83" s="3"/>
      <c r="E83" s="73" t="s">
        <v>58</v>
      </c>
      <c r="F83" s="2" t="s">
        <v>58</v>
      </c>
      <c r="G83" s="73">
        <f aca="true" t="shared" si="21" ref="G83:L83">IF((G44=0),"-",((G48+G46)/(G44+G45)))</f>
        <v>1.1315095705193874</v>
      </c>
      <c r="H83" s="117">
        <f t="shared" si="21"/>
        <v>1.2655831703486224</v>
      </c>
      <c r="I83" s="73">
        <f t="shared" si="21"/>
        <v>1.126434325435393</v>
      </c>
      <c r="J83" s="2">
        <f t="shared" si="21"/>
        <v>1.3480191810752784</v>
      </c>
      <c r="K83" s="2">
        <f t="shared" si="21"/>
        <v>1.5458972976938348</v>
      </c>
      <c r="L83" s="2">
        <f t="shared" si="21"/>
        <v>1.0439605587510272</v>
      </c>
    </row>
    <row r="84" spans="1:12" ht="15" customHeight="1">
      <c r="A84" s="165" t="s">
        <v>51</v>
      </c>
      <c r="B84" s="165"/>
      <c r="C84" s="25"/>
      <c r="D84" s="25"/>
      <c r="E84" s="74" t="s">
        <v>58</v>
      </c>
      <c r="F84" s="21" t="s">
        <v>58</v>
      </c>
      <c r="G84" s="74" t="s">
        <v>58</v>
      </c>
      <c r="H84" s="21" t="s">
        <v>58</v>
      </c>
      <c r="I84" s="74">
        <v>3080</v>
      </c>
      <c r="J84" s="21">
        <v>3167</v>
      </c>
      <c r="K84" s="21">
        <v>3182</v>
      </c>
      <c r="L84" s="21">
        <v>2790</v>
      </c>
    </row>
    <row r="85" spans="1:12" ht="15" customHeight="1">
      <c r="A85" s="6" t="s">
        <v>152</v>
      </c>
      <c r="B85" s="162"/>
      <c r="C85" s="3"/>
      <c r="D85" s="3"/>
      <c r="E85" s="116"/>
      <c r="F85" s="163"/>
      <c r="G85" s="116"/>
      <c r="H85" s="163"/>
      <c r="I85" s="116"/>
      <c r="J85" s="1"/>
      <c r="K85" s="1"/>
      <c r="L85" s="1"/>
    </row>
    <row r="86" spans="1:12" ht="15" customHeight="1">
      <c r="A86" s="6" t="s">
        <v>151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">
      <c r="A87" s="6" t="s">
        <v>153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">
      <c r="A88" s="6" t="s">
        <v>149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">
      <c r="A89" s="6" t="s">
        <v>115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" customHeight="1">
      <c r="A90" s="6" t="s">
        <v>112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">
      <c r="A91" s="6" t="s">
        <v>119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9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N92" s="39"/>
      <c r="O92" s="39"/>
      <c r="P92" s="39"/>
      <c r="Q92" s="39"/>
      <c r="R92" s="39"/>
      <c r="S92" s="39"/>
    </row>
    <row r="93" spans="1:12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2:4" ht="15">
      <c r="B94" s="24"/>
      <c r="C94" s="24"/>
      <c r="D94" s="24"/>
    </row>
    <row r="95" spans="1:4" ht="15">
      <c r="A95" s="24"/>
      <c r="B95" s="24"/>
      <c r="C95" s="24"/>
      <c r="D95" s="24"/>
    </row>
    <row r="96" spans="1:4" ht="15">
      <c r="A96" s="24"/>
      <c r="B96" s="24"/>
      <c r="C96" s="24"/>
      <c r="D96" s="24"/>
    </row>
    <row r="97" spans="1:4" ht="15">
      <c r="A97" s="24"/>
      <c r="B97" s="24"/>
      <c r="C97" s="24"/>
      <c r="D97" s="24"/>
    </row>
    <row r="98" spans="1:4" ht="15">
      <c r="A98" s="24"/>
      <c r="B98" s="24"/>
      <c r="C98" s="24"/>
      <c r="D98" s="24"/>
    </row>
    <row r="99" spans="1:4" ht="15">
      <c r="A99" s="24"/>
      <c r="B99" s="24"/>
      <c r="C99" s="24"/>
      <c r="D99" s="24"/>
    </row>
    <row r="100" spans="1:4" ht="15">
      <c r="A100" s="24"/>
      <c r="B100" s="24"/>
      <c r="C100" s="24"/>
      <c r="D100" s="24"/>
    </row>
  </sheetData>
  <sheetProtection/>
  <mergeCells count="21">
    <mergeCell ref="A65:B65"/>
    <mergeCell ref="A66:B66"/>
    <mergeCell ref="A67:B67"/>
    <mergeCell ref="A78:B78"/>
    <mergeCell ref="A79:B79"/>
    <mergeCell ref="A68:B68"/>
    <mergeCell ref="A71:B71"/>
    <mergeCell ref="A82:B82"/>
    <mergeCell ref="A80:B80"/>
    <mergeCell ref="A83:B83"/>
    <mergeCell ref="A84:B84"/>
    <mergeCell ref="A69:B69"/>
    <mergeCell ref="A81:B81"/>
    <mergeCell ref="A1:L1"/>
    <mergeCell ref="A58:B58"/>
    <mergeCell ref="A59:B59"/>
    <mergeCell ref="A60:B60"/>
    <mergeCell ref="A61:B61"/>
    <mergeCell ref="A77:B77"/>
    <mergeCell ref="A62:B62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5.00390625" style="0" customWidth="1"/>
    <col min="5" max="12" width="9.7109375" style="0" customWidth="1"/>
    <col min="14" max="15" width="9.140625" style="0" customWidth="1"/>
  </cols>
  <sheetData>
    <row r="1" spans="1:12" ht="18" customHeight="1">
      <c r="A1" s="167" t="s">
        <v>77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customHeight="1">
      <c r="A2" s="33" t="s">
        <v>67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59"/>
      <c r="B3" s="59"/>
      <c r="C3" s="64"/>
      <c r="D3" s="61"/>
      <c r="E3" s="62">
        <v>2011</v>
      </c>
      <c r="F3" s="62">
        <v>2010</v>
      </c>
      <c r="G3" s="62">
        <v>2011</v>
      </c>
      <c r="H3" s="62">
        <v>2010</v>
      </c>
      <c r="I3" s="62">
        <v>2010</v>
      </c>
      <c r="J3" s="62">
        <v>2009</v>
      </c>
      <c r="K3" s="62">
        <v>2008</v>
      </c>
      <c r="L3" s="62">
        <v>2007</v>
      </c>
    </row>
    <row r="4" spans="1:12" ht="12.75" customHeight="1">
      <c r="A4" s="63"/>
      <c r="B4" s="63"/>
      <c r="C4" s="64"/>
      <c r="D4" s="61"/>
      <c r="E4" s="62" t="s">
        <v>116</v>
      </c>
      <c r="F4" s="62" t="s">
        <v>116</v>
      </c>
      <c r="G4" s="62" t="s">
        <v>117</v>
      </c>
      <c r="H4" s="62" t="s">
        <v>117</v>
      </c>
      <c r="I4" s="62"/>
      <c r="J4" s="62"/>
      <c r="K4" s="62"/>
      <c r="L4" s="62"/>
    </row>
    <row r="5" spans="1:12" s="19" customFormat="1" ht="12.75" customHeight="1">
      <c r="A5" s="60" t="s">
        <v>1</v>
      </c>
      <c r="B5" s="67"/>
      <c r="C5" s="64"/>
      <c r="D5" s="64" t="s">
        <v>57</v>
      </c>
      <c r="E5" s="66"/>
      <c r="F5" s="66"/>
      <c r="G5" s="66"/>
      <c r="H5" s="66"/>
      <c r="I5" s="66"/>
      <c r="J5" s="66"/>
      <c r="K5" s="66"/>
      <c r="L5" s="66" t="s">
        <v>55</v>
      </c>
    </row>
    <row r="6" ht="1.5" customHeight="1"/>
    <row r="7" spans="1:13" ht="15" customHeight="1">
      <c r="A7" s="31" t="s">
        <v>2</v>
      </c>
      <c r="B7" s="9"/>
      <c r="C7" s="9"/>
      <c r="D7" s="9"/>
      <c r="E7" s="88">
        <v>23.672000000000008</v>
      </c>
      <c r="F7" s="89">
        <v>25.479000000000003</v>
      </c>
      <c r="G7" s="88">
        <v>76.41600000000001</v>
      </c>
      <c r="H7" s="89">
        <v>75.075</v>
      </c>
      <c r="I7" s="88">
        <v>104.033</v>
      </c>
      <c r="J7" s="89">
        <v>91.29700000000001</v>
      </c>
      <c r="K7" s="89">
        <v>124.248</v>
      </c>
      <c r="L7" s="89">
        <v>122.89</v>
      </c>
      <c r="M7" s="40"/>
    </row>
    <row r="8" spans="1:13" ht="15" customHeight="1">
      <c r="A8" s="31" t="s">
        <v>3</v>
      </c>
      <c r="B8" s="3"/>
      <c r="C8" s="3"/>
      <c r="D8" s="3"/>
      <c r="E8" s="90">
        <v>-19.789999999999996</v>
      </c>
      <c r="F8" s="91">
        <v>-21.081</v>
      </c>
      <c r="G8" s="90">
        <v>-61.82599999999999</v>
      </c>
      <c r="H8" s="91">
        <v>-59.78</v>
      </c>
      <c r="I8" s="90">
        <v>-83.095</v>
      </c>
      <c r="J8" s="91">
        <v>-80.956</v>
      </c>
      <c r="K8" s="91">
        <v>-105.59900000000002</v>
      </c>
      <c r="L8" s="91">
        <v>-104.99900000000001</v>
      </c>
      <c r="M8" s="40"/>
    </row>
    <row r="9" spans="1:13" ht="15" customHeight="1">
      <c r="A9" s="31" t="s">
        <v>4</v>
      </c>
      <c r="B9" s="3"/>
      <c r="C9" s="3"/>
      <c r="D9" s="3"/>
      <c r="E9" s="90">
        <v>0.04899999999999999</v>
      </c>
      <c r="F9" s="91">
        <v>0.41700000000000004</v>
      </c>
      <c r="G9" s="90">
        <v>0.12500000000000006</v>
      </c>
      <c r="H9" s="91">
        <v>0.8010000000000002</v>
      </c>
      <c r="I9" s="90">
        <v>0.18899999999999995</v>
      </c>
      <c r="J9" s="91">
        <v>0.17800000000000005</v>
      </c>
      <c r="K9" s="91">
        <v>0.2290000000000001</v>
      </c>
      <c r="L9" s="91">
        <v>0.911</v>
      </c>
      <c r="M9" s="40"/>
    </row>
    <row r="10" spans="1:13" ht="15" customHeight="1">
      <c r="A10" s="31" t="s">
        <v>5</v>
      </c>
      <c r="B10" s="3"/>
      <c r="C10" s="3"/>
      <c r="D10" s="3"/>
      <c r="E10" s="90"/>
      <c r="F10" s="91"/>
      <c r="G10" s="90"/>
      <c r="H10" s="91"/>
      <c r="I10" s="90"/>
      <c r="J10" s="91"/>
      <c r="K10" s="91"/>
      <c r="L10" s="91"/>
      <c r="M10" s="40"/>
    </row>
    <row r="11" spans="1:13" ht="15" customHeight="1">
      <c r="A11" s="32" t="s">
        <v>6</v>
      </c>
      <c r="B11" s="25"/>
      <c r="C11" s="25"/>
      <c r="D11" s="25"/>
      <c r="E11" s="92"/>
      <c r="F11" s="93"/>
      <c r="G11" s="92"/>
      <c r="H11" s="93"/>
      <c r="I11" s="92"/>
      <c r="J11" s="93"/>
      <c r="K11" s="93"/>
      <c r="L11" s="93"/>
      <c r="M11" s="40"/>
    </row>
    <row r="12" spans="1:13" ht="15" customHeight="1">
      <c r="A12" s="13" t="s">
        <v>7</v>
      </c>
      <c r="B12" s="13"/>
      <c r="C12" s="13"/>
      <c r="D12" s="13"/>
      <c r="E12" s="88">
        <f aca="true" t="shared" si="0" ref="E12:K12">SUM(E7:E11)</f>
        <v>3.931000000000012</v>
      </c>
      <c r="F12" s="89">
        <f t="shared" si="0"/>
        <v>4.815000000000003</v>
      </c>
      <c r="G12" s="88">
        <f>SUM(G7:G11)</f>
        <v>14.715000000000018</v>
      </c>
      <c r="H12" s="89">
        <f>SUM(H7:H11)</f>
        <v>16.096000000000004</v>
      </c>
      <c r="I12" s="88">
        <f t="shared" si="0"/>
        <v>21.127000000000002</v>
      </c>
      <c r="J12" s="89">
        <f t="shared" si="0"/>
        <v>10.519000000000009</v>
      </c>
      <c r="K12" s="89">
        <f t="shared" si="0"/>
        <v>18.877999999999986</v>
      </c>
      <c r="L12" s="89">
        <f>SUM(L7:L11)</f>
        <v>18.801999999999992</v>
      </c>
      <c r="M12" s="40"/>
    </row>
    <row r="13" spans="1:13" ht="15" customHeight="1">
      <c r="A13" s="32" t="s">
        <v>76</v>
      </c>
      <c r="B13" s="25"/>
      <c r="C13" s="25"/>
      <c r="D13" s="25"/>
      <c r="E13" s="92">
        <v>-1.495</v>
      </c>
      <c r="F13" s="93">
        <v>-1.8089999999999997</v>
      </c>
      <c r="G13" s="92">
        <v>-5.025</v>
      </c>
      <c r="H13" s="93">
        <v>-5.441000000000001</v>
      </c>
      <c r="I13" s="92">
        <v>-7.731000000000001</v>
      </c>
      <c r="J13" s="93">
        <v>-9.083</v>
      </c>
      <c r="K13" s="93">
        <v>-5.5120000000000005</v>
      </c>
      <c r="L13" s="93">
        <v>-3.1100000000000003</v>
      </c>
      <c r="M13" s="40"/>
    </row>
    <row r="14" spans="1:13" ht="15" customHeight="1">
      <c r="A14" s="13" t="s">
        <v>8</v>
      </c>
      <c r="B14" s="13"/>
      <c r="C14" s="13"/>
      <c r="D14" s="13"/>
      <c r="E14" s="88">
        <f aca="true" t="shared" si="1" ref="E14:K14">SUM(E12:E13)</f>
        <v>2.436000000000012</v>
      </c>
      <c r="F14" s="89">
        <f t="shared" si="1"/>
        <v>3.0060000000000033</v>
      </c>
      <c r="G14" s="88">
        <f>SUM(G12:G13)</f>
        <v>9.690000000000017</v>
      </c>
      <c r="H14" s="89">
        <f>SUM(H12:H13)</f>
        <v>10.655000000000003</v>
      </c>
      <c r="I14" s="88">
        <f t="shared" si="1"/>
        <v>13.396</v>
      </c>
      <c r="J14" s="89">
        <f t="shared" si="1"/>
        <v>1.4360000000000088</v>
      </c>
      <c r="K14" s="89">
        <f t="shared" si="1"/>
        <v>13.365999999999985</v>
      </c>
      <c r="L14" s="89">
        <f>SUM(L12:L13)</f>
        <v>15.691999999999993</v>
      </c>
      <c r="M14" s="40"/>
    </row>
    <row r="15" spans="1:13" ht="15" customHeight="1">
      <c r="A15" s="31" t="s">
        <v>9</v>
      </c>
      <c r="B15" s="4"/>
      <c r="C15" s="4"/>
      <c r="D15" s="4"/>
      <c r="E15" s="90"/>
      <c r="F15" s="91"/>
      <c r="G15" s="90"/>
      <c r="H15" s="91"/>
      <c r="I15" s="90"/>
      <c r="J15" s="91">
        <v>-0.6920000000000001</v>
      </c>
      <c r="K15" s="91">
        <v>-0.6920000000000001</v>
      </c>
      <c r="L15" s="91">
        <v>-0.7000000000000001</v>
      </c>
      <c r="M15" s="40"/>
    </row>
    <row r="16" spans="1:13" ht="15" customHeight="1">
      <c r="A16" s="32" t="s">
        <v>10</v>
      </c>
      <c r="B16" s="25"/>
      <c r="C16" s="25"/>
      <c r="D16" s="25"/>
      <c r="E16" s="92"/>
      <c r="F16" s="93"/>
      <c r="G16" s="92"/>
      <c r="H16" s="93"/>
      <c r="I16" s="92"/>
      <c r="J16" s="93"/>
      <c r="K16" s="93"/>
      <c r="L16" s="93"/>
      <c r="M16" s="40"/>
    </row>
    <row r="17" spans="1:13" ht="15" customHeight="1">
      <c r="A17" s="13" t="s">
        <v>11</v>
      </c>
      <c r="B17" s="13"/>
      <c r="C17" s="13"/>
      <c r="D17" s="13"/>
      <c r="E17" s="88">
        <f aca="true" t="shared" si="2" ref="E17:K17">SUM(E14:E16)</f>
        <v>2.436000000000012</v>
      </c>
      <c r="F17" s="89">
        <f t="shared" si="2"/>
        <v>3.0060000000000033</v>
      </c>
      <c r="G17" s="88">
        <f>SUM(G14:G16)</f>
        <v>9.690000000000017</v>
      </c>
      <c r="H17" s="89">
        <f>SUM(H14:H16)</f>
        <v>10.655000000000003</v>
      </c>
      <c r="I17" s="88">
        <f t="shared" si="2"/>
        <v>13.396</v>
      </c>
      <c r="J17" s="89">
        <f t="shared" si="2"/>
        <v>0.7440000000000088</v>
      </c>
      <c r="K17" s="89">
        <f t="shared" si="2"/>
        <v>12.673999999999985</v>
      </c>
      <c r="L17" s="89">
        <f>SUM(L14:L16)</f>
        <v>14.991999999999994</v>
      </c>
      <c r="M17" s="40"/>
    </row>
    <row r="18" spans="1:13" ht="15" customHeight="1">
      <c r="A18" s="31" t="s">
        <v>12</v>
      </c>
      <c r="B18" s="3"/>
      <c r="C18" s="3"/>
      <c r="D18" s="3"/>
      <c r="E18" s="90">
        <v>-0.164</v>
      </c>
      <c r="F18" s="91">
        <v>-0.10200000000000001</v>
      </c>
      <c r="G18" s="90">
        <v>0.001</v>
      </c>
      <c r="H18" s="91">
        <v>0.015</v>
      </c>
      <c r="I18" s="90">
        <v>0.016</v>
      </c>
      <c r="J18" s="91">
        <v>2.282</v>
      </c>
      <c r="K18" s="91">
        <v>0.47600000000000003</v>
      </c>
      <c r="L18" s="91">
        <v>1.9160000000000001</v>
      </c>
      <c r="M18" s="40"/>
    </row>
    <row r="19" spans="1:13" ht="15" customHeight="1">
      <c r="A19" s="32" t="s">
        <v>13</v>
      </c>
      <c r="B19" s="25"/>
      <c r="C19" s="25"/>
      <c r="D19" s="25"/>
      <c r="E19" s="92">
        <v>-1.334</v>
      </c>
      <c r="F19" s="93">
        <v>-1.9759999999999998</v>
      </c>
      <c r="G19" s="92">
        <v>-3.817</v>
      </c>
      <c r="H19" s="93">
        <v>-5.659</v>
      </c>
      <c r="I19" s="92">
        <v>-7.378</v>
      </c>
      <c r="J19" s="93">
        <v>-12.343</v>
      </c>
      <c r="K19" s="93">
        <v>-12.918000000000001</v>
      </c>
      <c r="L19" s="93">
        <v>-14.367</v>
      </c>
      <c r="M19" s="40"/>
    </row>
    <row r="20" spans="1:13" ht="15" customHeight="1">
      <c r="A20" s="13" t="s">
        <v>14</v>
      </c>
      <c r="B20" s="13"/>
      <c r="C20" s="13"/>
      <c r="D20" s="13"/>
      <c r="E20" s="88">
        <f aca="true" t="shared" si="3" ref="E20:K20">SUM(E17:E19)</f>
        <v>0.9380000000000117</v>
      </c>
      <c r="F20" s="89">
        <f t="shared" si="3"/>
        <v>0.9280000000000037</v>
      </c>
      <c r="G20" s="88">
        <f>SUM(G17:G19)</f>
        <v>5.8740000000000165</v>
      </c>
      <c r="H20" s="89">
        <f>SUM(H17:H19)</f>
        <v>5.011000000000004</v>
      </c>
      <c r="I20" s="88">
        <f t="shared" si="3"/>
        <v>6.034000000000001</v>
      </c>
      <c r="J20" s="89">
        <f t="shared" si="3"/>
        <v>-9.316999999999991</v>
      </c>
      <c r="K20" s="89">
        <f t="shared" si="3"/>
        <v>0.2319999999999851</v>
      </c>
      <c r="L20" s="89">
        <f>SUM(L17:L19)</f>
        <v>2.5409999999999933</v>
      </c>
      <c r="M20" s="40"/>
    </row>
    <row r="21" spans="1:13" ht="15" customHeight="1">
      <c r="A21" s="31" t="s">
        <v>15</v>
      </c>
      <c r="B21" s="3"/>
      <c r="C21" s="3"/>
      <c r="D21" s="3"/>
      <c r="E21" s="90">
        <v>-0.36499999999999994</v>
      </c>
      <c r="F21" s="91">
        <v>-0.48799999999999993</v>
      </c>
      <c r="G21" s="90">
        <v>-2.106</v>
      </c>
      <c r="H21" s="91">
        <v>-2.039</v>
      </c>
      <c r="I21" s="90">
        <v>-1.8050000000000002</v>
      </c>
      <c r="J21" s="91">
        <v>1.6350000000000002</v>
      </c>
      <c r="K21" s="91">
        <v>1.2670000000000001</v>
      </c>
      <c r="L21" s="91">
        <v>-4.904</v>
      </c>
      <c r="M21" s="40"/>
    </row>
    <row r="22" spans="1:13" ht="15" customHeight="1">
      <c r="A22" s="32" t="s">
        <v>16</v>
      </c>
      <c r="B22" s="27"/>
      <c r="C22" s="27"/>
      <c r="D22" s="27"/>
      <c r="E22" s="92"/>
      <c r="F22" s="93"/>
      <c r="G22" s="92"/>
      <c r="H22" s="93"/>
      <c r="I22" s="92"/>
      <c r="J22" s="93"/>
      <c r="K22" s="93"/>
      <c r="L22" s="93"/>
      <c r="M22" s="40"/>
    </row>
    <row r="23" spans="1:13" ht="15" customHeight="1">
      <c r="A23" s="35" t="s">
        <v>94</v>
      </c>
      <c r="B23" s="14"/>
      <c r="C23" s="14"/>
      <c r="D23" s="14"/>
      <c r="E23" s="88">
        <f aca="true" t="shared" si="4" ref="E23:K23">SUM(E20:E22)</f>
        <v>0.5730000000000117</v>
      </c>
      <c r="F23" s="89">
        <f t="shared" si="4"/>
        <v>0.4400000000000038</v>
      </c>
      <c r="G23" s="88">
        <f>SUM(G20:G22)</f>
        <v>3.7680000000000167</v>
      </c>
      <c r="H23" s="89">
        <f>SUM(H20:H22)</f>
        <v>2.9720000000000035</v>
      </c>
      <c r="I23" s="88">
        <f t="shared" si="4"/>
        <v>4.229000000000001</v>
      </c>
      <c r="J23" s="89">
        <f t="shared" si="4"/>
        <v>-7.6819999999999915</v>
      </c>
      <c r="K23" s="89">
        <f t="shared" si="4"/>
        <v>1.4989999999999852</v>
      </c>
      <c r="L23" s="89">
        <f>SUM(L20:L22)</f>
        <v>-2.3630000000000067</v>
      </c>
      <c r="M23" s="40"/>
    </row>
    <row r="24" spans="1:13" ht="15" customHeight="1">
      <c r="A24" s="31" t="s">
        <v>85</v>
      </c>
      <c r="B24" s="3"/>
      <c r="C24" s="3"/>
      <c r="D24" s="3"/>
      <c r="E24" s="94">
        <f aca="true" t="shared" si="5" ref="E24:K24">E23-E25</f>
        <v>0.5730000000000117</v>
      </c>
      <c r="F24" s="95">
        <f t="shared" si="5"/>
        <v>0.4400000000000038</v>
      </c>
      <c r="G24" s="94">
        <f>G23-G25</f>
        <v>3.7680000000000167</v>
      </c>
      <c r="H24" s="95">
        <f>H23-H25</f>
        <v>2.9720000000000035</v>
      </c>
      <c r="I24" s="94">
        <f t="shared" si="5"/>
        <v>4.229000000000001</v>
      </c>
      <c r="J24" s="95">
        <f t="shared" si="5"/>
        <v>-7.6819999999999915</v>
      </c>
      <c r="K24" s="95">
        <f t="shared" si="5"/>
        <v>1.4989999999999852</v>
      </c>
      <c r="L24" s="95">
        <f>L23</f>
        <v>-2.3630000000000067</v>
      </c>
      <c r="M24" s="40"/>
    </row>
    <row r="25" spans="1:12" ht="15" customHeight="1">
      <c r="A25" s="31" t="s">
        <v>92</v>
      </c>
      <c r="B25" s="3"/>
      <c r="C25" s="3"/>
      <c r="D25" s="3"/>
      <c r="E25" s="90"/>
      <c r="F25" s="91"/>
      <c r="G25" s="90"/>
      <c r="H25" s="91"/>
      <c r="I25" s="90"/>
      <c r="J25" s="91"/>
      <c r="K25" s="91"/>
      <c r="L25" s="91"/>
    </row>
    <row r="26" spans="1:12" ht="15">
      <c r="A26" s="3"/>
      <c r="B26" s="3"/>
      <c r="C26" s="3"/>
      <c r="D26" s="3"/>
      <c r="E26" s="91"/>
      <c r="F26" s="91"/>
      <c r="G26" s="91"/>
      <c r="H26" s="91"/>
      <c r="I26" s="91"/>
      <c r="J26" s="91"/>
      <c r="K26" s="91"/>
      <c r="L26" s="91"/>
    </row>
    <row r="27" spans="1:12" ht="12.75" customHeight="1">
      <c r="A27" s="59"/>
      <c r="B27" s="59"/>
      <c r="C27" s="64"/>
      <c r="D27" s="61"/>
      <c r="E27" s="62">
        <f>E$3</f>
        <v>2011</v>
      </c>
      <c r="F27" s="62">
        <f aca="true" t="shared" si="6" ref="F27:L27">F$3</f>
        <v>2010</v>
      </c>
      <c r="G27" s="62">
        <f t="shared" si="6"/>
        <v>2011</v>
      </c>
      <c r="H27" s="62">
        <f t="shared" si="6"/>
        <v>2010</v>
      </c>
      <c r="I27" s="62">
        <f t="shared" si="6"/>
        <v>2010</v>
      </c>
      <c r="J27" s="62">
        <f t="shared" si="6"/>
        <v>2009</v>
      </c>
      <c r="K27" s="62">
        <f t="shared" si="6"/>
        <v>2008</v>
      </c>
      <c r="L27" s="62">
        <f t="shared" si="6"/>
        <v>2007</v>
      </c>
    </row>
    <row r="28" spans="1:12" ht="12.75" customHeight="1">
      <c r="A28" s="63"/>
      <c r="B28" s="63"/>
      <c r="C28" s="64"/>
      <c r="D28" s="61"/>
      <c r="E28" s="96" t="str">
        <f>E$4</f>
        <v>Q3</v>
      </c>
      <c r="F28" s="96" t="str">
        <f>F$4</f>
        <v>Q3</v>
      </c>
      <c r="G28" s="96" t="str">
        <f>IF(G$4="","",G$4)</f>
        <v>Q1-3</v>
      </c>
      <c r="H28" s="96" t="str">
        <f>H$4</f>
        <v>Q1-3</v>
      </c>
      <c r="I28" s="96"/>
      <c r="J28" s="96"/>
      <c r="K28" s="96"/>
      <c r="L28" s="96"/>
    </row>
    <row r="29" spans="1:12" s="20" customFormat="1" ht="15" customHeight="1">
      <c r="A29" s="60" t="s">
        <v>83</v>
      </c>
      <c r="B29" s="69"/>
      <c r="C29" s="64"/>
      <c r="D29" s="64"/>
      <c r="E29" s="97">
        <f>IF(E$5=0,"",E$5)</f>
      </c>
      <c r="F29" s="97">
        <f>IF(F$5=0,"",F$5)</f>
      </c>
      <c r="G29" s="97">
        <f>IF(G$5=0,"",G$5)</f>
      </c>
      <c r="H29" s="97">
        <f>IF(H$5=0,"",H$5)</f>
      </c>
      <c r="I29" s="97"/>
      <c r="J29" s="97"/>
      <c r="K29" s="97"/>
      <c r="L29" s="97"/>
    </row>
    <row r="30" spans="5:12" ht="1.5" customHeight="1">
      <c r="E30" s="40"/>
      <c r="F30" s="40"/>
      <c r="G30" s="40"/>
      <c r="H30" s="40"/>
      <c r="I30" s="40"/>
      <c r="J30" s="40"/>
      <c r="K30" s="40"/>
      <c r="L30" s="40"/>
    </row>
    <row r="31" spans="1:12" ht="15" customHeight="1">
      <c r="A31" s="31" t="s">
        <v>17</v>
      </c>
      <c r="B31" s="10"/>
      <c r="C31" s="10"/>
      <c r="D31" s="10"/>
      <c r="E31" s="78"/>
      <c r="F31" s="50"/>
      <c r="G31" s="90">
        <v>215.824</v>
      </c>
      <c r="H31" s="91">
        <v>215.824</v>
      </c>
      <c r="I31" s="90">
        <v>215.824</v>
      </c>
      <c r="J31" s="91">
        <v>215.824</v>
      </c>
      <c r="K31" s="91">
        <v>215.824</v>
      </c>
      <c r="L31" s="91">
        <v>211.43900000000002</v>
      </c>
    </row>
    <row r="32" spans="1:12" ht="15" customHeight="1">
      <c r="A32" s="31" t="s">
        <v>18</v>
      </c>
      <c r="B32" s="9"/>
      <c r="C32" s="9"/>
      <c r="D32" s="9"/>
      <c r="E32" s="78"/>
      <c r="F32" s="50"/>
      <c r="G32" s="90">
        <v>14.399</v>
      </c>
      <c r="H32" s="91">
        <v>12.925</v>
      </c>
      <c r="I32" s="90">
        <v>12.694000000000003</v>
      </c>
      <c r="J32" s="91">
        <v>11.981000000000002</v>
      </c>
      <c r="K32" s="91">
        <v>12.100000000000001</v>
      </c>
      <c r="L32" s="91">
        <v>9.598</v>
      </c>
    </row>
    <row r="33" spans="1:12" ht="15" customHeight="1">
      <c r="A33" s="31" t="s">
        <v>86</v>
      </c>
      <c r="B33" s="9"/>
      <c r="C33" s="9"/>
      <c r="D33" s="9"/>
      <c r="E33" s="78"/>
      <c r="F33" s="50"/>
      <c r="G33" s="90">
        <v>7.458999999999999</v>
      </c>
      <c r="H33" s="91">
        <v>8.061000000000002</v>
      </c>
      <c r="I33" s="90">
        <v>7.638000000000002</v>
      </c>
      <c r="J33" s="91">
        <v>8.61</v>
      </c>
      <c r="K33" s="91">
        <v>10.713</v>
      </c>
      <c r="L33" s="91">
        <v>10.450000000000001</v>
      </c>
    </row>
    <row r="34" spans="1:12" ht="15" customHeight="1">
      <c r="A34" s="31" t="s">
        <v>19</v>
      </c>
      <c r="B34" s="9"/>
      <c r="C34" s="9"/>
      <c r="D34" s="9"/>
      <c r="E34" s="78"/>
      <c r="F34" s="50"/>
      <c r="G34" s="90"/>
      <c r="H34" s="91"/>
      <c r="I34" s="90"/>
      <c r="J34" s="91"/>
      <c r="K34" s="91"/>
      <c r="L34" s="91"/>
    </row>
    <row r="35" spans="1:12" ht="15" customHeight="1">
      <c r="A35" s="32" t="s">
        <v>20</v>
      </c>
      <c r="B35" s="25"/>
      <c r="C35" s="25"/>
      <c r="D35" s="25"/>
      <c r="E35" s="77"/>
      <c r="F35" s="52"/>
      <c r="G35" s="92">
        <v>1.9600000000000002</v>
      </c>
      <c r="H35" s="93">
        <v>2.353</v>
      </c>
      <c r="I35" s="92">
        <v>2.1820000000000004</v>
      </c>
      <c r="J35" s="93">
        <v>2.144</v>
      </c>
      <c r="K35" s="93">
        <v>4.805000000000001</v>
      </c>
      <c r="L35" s="93">
        <v>2.0740000000000003</v>
      </c>
    </row>
    <row r="36" spans="1:12" ht="15" customHeight="1">
      <c r="A36" s="33" t="s">
        <v>21</v>
      </c>
      <c r="B36" s="13"/>
      <c r="C36" s="13"/>
      <c r="D36" s="13"/>
      <c r="E36" s="106">
        <v>0</v>
      </c>
      <c r="F36" s="107">
        <v>0</v>
      </c>
      <c r="G36" s="88">
        <f aca="true" t="shared" si="7" ref="G36:L36">SUM(G31:G35)</f>
        <v>239.64200000000002</v>
      </c>
      <c r="H36" s="130">
        <f t="shared" si="7"/>
        <v>239.16300000000004</v>
      </c>
      <c r="I36" s="88">
        <f t="shared" si="7"/>
        <v>238.33800000000002</v>
      </c>
      <c r="J36" s="89">
        <f t="shared" si="7"/>
        <v>238.55900000000003</v>
      </c>
      <c r="K36" s="89">
        <f t="shared" si="7"/>
        <v>243.442</v>
      </c>
      <c r="L36" s="89">
        <f t="shared" si="7"/>
        <v>233.56100000000004</v>
      </c>
    </row>
    <row r="37" spans="1:12" ht="15" customHeight="1">
      <c r="A37" s="31" t="s">
        <v>22</v>
      </c>
      <c r="B37" s="3"/>
      <c r="C37" s="3"/>
      <c r="D37" s="3"/>
      <c r="E37" s="78"/>
      <c r="F37" s="50"/>
      <c r="G37" s="90">
        <v>11.462</v>
      </c>
      <c r="H37" s="131">
        <v>11.293000000000001</v>
      </c>
      <c r="I37" s="90">
        <v>9.296</v>
      </c>
      <c r="J37" s="91">
        <v>10.989</v>
      </c>
      <c r="K37" s="91">
        <v>15.062000000000001</v>
      </c>
      <c r="L37" s="91">
        <v>12.221</v>
      </c>
    </row>
    <row r="38" spans="1:12" ht="15" customHeight="1">
      <c r="A38" s="31" t="s">
        <v>23</v>
      </c>
      <c r="B38" s="3"/>
      <c r="C38" s="3"/>
      <c r="D38" s="3"/>
      <c r="E38" s="78"/>
      <c r="F38" s="50"/>
      <c r="G38" s="90"/>
      <c r="H38" s="131"/>
      <c r="I38" s="90"/>
      <c r="J38" s="91"/>
      <c r="K38" s="91"/>
      <c r="L38" s="91"/>
    </row>
    <row r="39" spans="1:12" ht="15" customHeight="1">
      <c r="A39" s="31" t="s">
        <v>24</v>
      </c>
      <c r="B39" s="3"/>
      <c r="C39" s="3"/>
      <c r="D39" s="3"/>
      <c r="E39" s="78"/>
      <c r="F39" s="50"/>
      <c r="G39" s="90">
        <v>15.551</v>
      </c>
      <c r="H39" s="131">
        <v>15.888</v>
      </c>
      <c r="I39" s="90">
        <v>18.944999999999997</v>
      </c>
      <c r="J39" s="91">
        <v>16.285000000000004</v>
      </c>
      <c r="K39" s="91">
        <v>20.729</v>
      </c>
      <c r="L39" s="91">
        <v>23.89</v>
      </c>
    </row>
    <row r="40" spans="1:12" ht="15" customHeight="1">
      <c r="A40" s="31" t="s">
        <v>25</v>
      </c>
      <c r="B40" s="3"/>
      <c r="C40" s="3"/>
      <c r="D40" s="3"/>
      <c r="E40" s="78"/>
      <c r="F40" s="50"/>
      <c r="G40" s="90">
        <v>21.196</v>
      </c>
      <c r="H40" s="131">
        <v>18.625</v>
      </c>
      <c r="I40" s="90">
        <v>19.404</v>
      </c>
      <c r="J40" s="91">
        <v>15.649000000000001</v>
      </c>
      <c r="K40" s="91">
        <v>10.767000000000001</v>
      </c>
      <c r="L40" s="91">
        <v>24.537000000000003</v>
      </c>
    </row>
    <row r="41" spans="1:12" ht="15" customHeight="1">
      <c r="A41" s="32" t="s">
        <v>26</v>
      </c>
      <c r="B41" s="25"/>
      <c r="C41" s="25"/>
      <c r="D41" s="25"/>
      <c r="E41" s="77"/>
      <c r="F41" s="52"/>
      <c r="G41" s="92"/>
      <c r="H41" s="132"/>
      <c r="I41" s="92"/>
      <c r="J41" s="93"/>
      <c r="K41" s="93"/>
      <c r="L41" s="93"/>
    </row>
    <row r="42" spans="1:12" ht="15" customHeight="1">
      <c r="A42" s="34" t="s">
        <v>27</v>
      </c>
      <c r="B42" s="22"/>
      <c r="C42" s="22"/>
      <c r="D42" s="22"/>
      <c r="E42" s="108">
        <v>0</v>
      </c>
      <c r="F42" s="109">
        <v>0</v>
      </c>
      <c r="G42" s="98">
        <f aca="true" t="shared" si="8" ref="G42:L42">SUM(G37:G41)</f>
        <v>48.209</v>
      </c>
      <c r="H42" s="133">
        <f t="shared" si="8"/>
        <v>45.806</v>
      </c>
      <c r="I42" s="98">
        <f t="shared" si="8"/>
        <v>47.644999999999996</v>
      </c>
      <c r="J42" s="99">
        <f t="shared" si="8"/>
        <v>42.923</v>
      </c>
      <c r="K42" s="99">
        <f t="shared" si="8"/>
        <v>46.558</v>
      </c>
      <c r="L42" s="99">
        <f t="shared" si="8"/>
        <v>60.64800000000001</v>
      </c>
    </row>
    <row r="43" spans="1:12" ht="15" customHeight="1">
      <c r="A43" s="33" t="s">
        <v>59</v>
      </c>
      <c r="B43" s="12"/>
      <c r="C43" s="12"/>
      <c r="D43" s="12"/>
      <c r="E43" s="106">
        <v>0</v>
      </c>
      <c r="F43" s="107">
        <v>0</v>
      </c>
      <c r="G43" s="88">
        <f aca="true" t="shared" si="9" ref="G43:L43">G36+G42</f>
        <v>287.851</v>
      </c>
      <c r="H43" s="130">
        <f t="shared" si="9"/>
        <v>284.96900000000005</v>
      </c>
      <c r="I43" s="88">
        <f t="shared" si="9"/>
        <v>285.983</v>
      </c>
      <c r="J43" s="89">
        <f t="shared" si="9"/>
        <v>281.482</v>
      </c>
      <c r="K43" s="89">
        <f t="shared" si="9"/>
        <v>290</v>
      </c>
      <c r="L43" s="89">
        <f t="shared" si="9"/>
        <v>294.20900000000006</v>
      </c>
    </row>
    <row r="44" spans="1:12" ht="15" customHeight="1">
      <c r="A44" s="31" t="s">
        <v>87</v>
      </c>
      <c r="B44" s="3"/>
      <c r="C44" s="3"/>
      <c r="D44" s="3"/>
      <c r="E44" s="78"/>
      <c r="F44" s="50"/>
      <c r="G44" s="90">
        <v>151.74200000000002</v>
      </c>
      <c r="H44" s="131">
        <v>144.557</v>
      </c>
      <c r="I44" s="90">
        <v>147.51600000000005</v>
      </c>
      <c r="J44" s="91">
        <v>139.842</v>
      </c>
      <c r="K44" s="91">
        <v>103.024</v>
      </c>
      <c r="L44" s="91">
        <v>105.20100000000001</v>
      </c>
    </row>
    <row r="45" spans="1:12" ht="15" customHeight="1">
      <c r="A45" s="31" t="s">
        <v>93</v>
      </c>
      <c r="B45" s="3"/>
      <c r="C45" s="3"/>
      <c r="D45" s="3"/>
      <c r="E45" s="78"/>
      <c r="F45" s="50"/>
      <c r="G45" s="90"/>
      <c r="H45" s="131"/>
      <c r="I45" s="90"/>
      <c r="J45" s="91"/>
      <c r="K45" s="91"/>
      <c r="L45" s="91"/>
    </row>
    <row r="46" spans="1:12" ht="15" customHeight="1">
      <c r="A46" s="31" t="s">
        <v>80</v>
      </c>
      <c r="B46" s="3"/>
      <c r="C46" s="3"/>
      <c r="D46" s="3"/>
      <c r="E46" s="78"/>
      <c r="F46" s="50"/>
      <c r="G46" s="90"/>
      <c r="H46" s="131"/>
      <c r="I46" s="90"/>
      <c r="J46" s="91"/>
      <c r="K46" s="91"/>
      <c r="L46" s="91"/>
    </row>
    <row r="47" spans="1:12" ht="15" customHeight="1">
      <c r="A47" s="31" t="s">
        <v>29</v>
      </c>
      <c r="B47" s="3"/>
      <c r="C47" s="3"/>
      <c r="D47" s="3"/>
      <c r="E47" s="78"/>
      <c r="F47" s="50"/>
      <c r="G47" s="90">
        <v>7.939</v>
      </c>
      <c r="H47" s="131">
        <v>4.8870000000000005</v>
      </c>
      <c r="I47" s="90">
        <v>7.941999999999999</v>
      </c>
      <c r="J47" s="91">
        <v>4.862</v>
      </c>
      <c r="K47" s="91">
        <v>4.322</v>
      </c>
      <c r="L47" s="91">
        <v>4.78</v>
      </c>
    </row>
    <row r="48" spans="1:12" ht="15" customHeight="1">
      <c r="A48" s="31" t="s">
        <v>30</v>
      </c>
      <c r="B48" s="3"/>
      <c r="C48" s="3"/>
      <c r="D48" s="3"/>
      <c r="E48" s="78"/>
      <c r="F48" s="50"/>
      <c r="G48" s="90">
        <v>113.777</v>
      </c>
      <c r="H48" s="131">
        <v>117.08300000000001</v>
      </c>
      <c r="I48" s="90">
        <v>115.65100000000001</v>
      </c>
      <c r="J48" s="91">
        <v>118.516</v>
      </c>
      <c r="K48" s="91">
        <v>157.061</v>
      </c>
      <c r="L48" s="91">
        <v>156.25300000000001</v>
      </c>
    </row>
    <row r="49" spans="1:12" ht="15" customHeight="1">
      <c r="A49" s="31" t="s">
        <v>31</v>
      </c>
      <c r="B49" s="3"/>
      <c r="C49" s="3"/>
      <c r="D49" s="3"/>
      <c r="E49" s="78"/>
      <c r="F49" s="50"/>
      <c r="G49" s="90">
        <v>14.393</v>
      </c>
      <c r="H49" s="131">
        <v>18.442</v>
      </c>
      <c r="I49" s="90">
        <v>14.873999999999999</v>
      </c>
      <c r="J49" s="91">
        <v>18.261999999999997</v>
      </c>
      <c r="K49" s="91">
        <v>25.596</v>
      </c>
      <c r="L49" s="91">
        <v>27.975</v>
      </c>
    </row>
    <row r="50" spans="1:12" ht="15" customHeight="1">
      <c r="A50" s="31" t="s">
        <v>32</v>
      </c>
      <c r="B50" s="3"/>
      <c r="C50" s="3"/>
      <c r="D50" s="3"/>
      <c r="E50" s="78"/>
      <c r="F50" s="50"/>
      <c r="G50" s="90"/>
      <c r="H50" s="131"/>
      <c r="I50" s="90"/>
      <c r="J50" s="91"/>
      <c r="K50" s="91"/>
      <c r="L50" s="91"/>
    </row>
    <row r="51" spans="1:12" ht="15" customHeight="1">
      <c r="A51" s="32" t="s">
        <v>88</v>
      </c>
      <c r="B51" s="25"/>
      <c r="C51" s="25"/>
      <c r="D51" s="25"/>
      <c r="E51" s="77"/>
      <c r="F51" s="52"/>
      <c r="G51" s="92"/>
      <c r="H51" s="132"/>
      <c r="I51" s="92"/>
      <c r="J51" s="93"/>
      <c r="K51" s="93"/>
      <c r="L51" s="93"/>
    </row>
    <row r="52" spans="1:12" ht="15" customHeight="1">
      <c r="A52" s="33" t="s">
        <v>79</v>
      </c>
      <c r="B52" s="12"/>
      <c r="C52" s="12"/>
      <c r="D52" s="12"/>
      <c r="E52" s="106">
        <v>0</v>
      </c>
      <c r="F52" s="107">
        <v>0</v>
      </c>
      <c r="G52" s="88">
        <f aca="true" t="shared" si="10" ref="G52:L52">SUM(G44:G51)</f>
        <v>287.851</v>
      </c>
      <c r="H52" s="130">
        <f t="shared" si="10"/>
        <v>284.969</v>
      </c>
      <c r="I52" s="88">
        <f t="shared" si="10"/>
        <v>285.98300000000006</v>
      </c>
      <c r="J52" s="89">
        <f t="shared" si="10"/>
        <v>281.482</v>
      </c>
      <c r="K52" s="89">
        <f t="shared" si="10"/>
        <v>290.00300000000004</v>
      </c>
      <c r="L52" s="89">
        <f t="shared" si="10"/>
        <v>294.20900000000006</v>
      </c>
    </row>
    <row r="53" spans="1:12" ht="15" customHeight="1">
      <c r="A53" s="12"/>
      <c r="B53" s="12"/>
      <c r="C53" s="12"/>
      <c r="D53" s="12"/>
      <c r="E53" s="91"/>
      <c r="F53" s="91"/>
      <c r="G53" s="91"/>
      <c r="H53" s="91"/>
      <c r="I53" s="91"/>
      <c r="J53" s="91"/>
      <c r="K53" s="91"/>
      <c r="L53" s="91"/>
    </row>
    <row r="54" spans="1:12" ht="12.75" customHeight="1">
      <c r="A54" s="70"/>
      <c r="B54" s="59"/>
      <c r="C54" s="61"/>
      <c r="D54" s="61"/>
      <c r="E54" s="62">
        <f>E$3</f>
        <v>2011</v>
      </c>
      <c r="F54" s="62">
        <f aca="true" t="shared" si="11" ref="F54:L54">F$3</f>
        <v>2010</v>
      </c>
      <c r="G54" s="62">
        <f t="shared" si="11"/>
        <v>2011</v>
      </c>
      <c r="H54" s="62">
        <f t="shared" si="11"/>
        <v>2010</v>
      </c>
      <c r="I54" s="62">
        <f t="shared" si="11"/>
        <v>2010</v>
      </c>
      <c r="J54" s="62">
        <f t="shared" si="11"/>
        <v>2009</v>
      </c>
      <c r="K54" s="62">
        <f t="shared" si="11"/>
        <v>2008</v>
      </c>
      <c r="L54" s="62">
        <f t="shared" si="11"/>
        <v>2007</v>
      </c>
    </row>
    <row r="55" spans="1:12" ht="12.75" customHeight="1">
      <c r="A55" s="63"/>
      <c r="B55" s="63"/>
      <c r="C55" s="61"/>
      <c r="D55" s="61"/>
      <c r="E55" s="96" t="str">
        <f>E$4</f>
        <v>Q3</v>
      </c>
      <c r="F55" s="96" t="str">
        <f>F$4</f>
        <v>Q3</v>
      </c>
      <c r="G55" s="96" t="str">
        <f>IF(G$4="","",G$4)</f>
        <v>Q1-3</v>
      </c>
      <c r="H55" s="96" t="str">
        <f>H$4</f>
        <v>Q1-3</v>
      </c>
      <c r="I55" s="96"/>
      <c r="J55" s="96"/>
      <c r="K55" s="96"/>
      <c r="L55" s="96"/>
    </row>
    <row r="56" spans="1:12" s="20" customFormat="1" ht="15" customHeight="1">
      <c r="A56" s="70" t="s">
        <v>84</v>
      </c>
      <c r="B56" s="69"/>
      <c r="C56" s="64"/>
      <c r="D56" s="64"/>
      <c r="E56" s="97">
        <f>IF(E$5=0,"",E$5)</f>
      </c>
      <c r="F56" s="97">
        <f>IF(F$5=0,"",F$5)</f>
      </c>
      <c r="G56" s="97">
        <f>IF(G$5=0,"",G$5)</f>
      </c>
      <c r="H56" s="97">
        <f>IF(H$5=0,"",H$5)</f>
      </c>
      <c r="I56" s="97"/>
      <c r="J56" s="97"/>
      <c r="K56" s="97"/>
      <c r="L56" s="97"/>
    </row>
    <row r="57" spans="5:12" ht="1.5" customHeight="1">
      <c r="E57" s="40"/>
      <c r="F57" s="40"/>
      <c r="G57" s="40"/>
      <c r="H57" s="40"/>
      <c r="I57" s="40"/>
      <c r="J57" s="40"/>
      <c r="K57" s="40"/>
      <c r="L57" s="40"/>
    </row>
    <row r="58" spans="1:12" ht="24.75" customHeight="1">
      <c r="A58" s="164" t="s">
        <v>33</v>
      </c>
      <c r="B58" s="164"/>
      <c r="C58" s="11"/>
      <c r="D58" s="11"/>
      <c r="E58" s="94">
        <v>2.3179999999999996</v>
      </c>
      <c r="F58" s="95">
        <v>3.2050000000000014</v>
      </c>
      <c r="G58" s="94">
        <v>10.319</v>
      </c>
      <c r="H58" s="95">
        <v>9.345</v>
      </c>
      <c r="I58" s="94">
        <v>12.865000000000002</v>
      </c>
      <c r="J58" s="95">
        <v>4.191</v>
      </c>
      <c r="K58" s="95">
        <v>5.0360000000000005</v>
      </c>
      <c r="L58" s="95"/>
    </row>
    <row r="59" spans="1:12" ht="15" customHeight="1">
      <c r="A59" s="165" t="s">
        <v>34</v>
      </c>
      <c r="B59" s="165"/>
      <c r="C59" s="26"/>
      <c r="D59" s="26"/>
      <c r="E59" s="92">
        <v>1.7099999999999995</v>
      </c>
      <c r="F59" s="93">
        <v>1.619</v>
      </c>
      <c r="G59" s="92">
        <v>-0.29700000000000004</v>
      </c>
      <c r="H59" s="93">
        <v>-0.502</v>
      </c>
      <c r="I59" s="92">
        <v>-1.4820000000000002</v>
      </c>
      <c r="J59" s="93">
        <v>4.6450000000000005</v>
      </c>
      <c r="K59" s="93">
        <v>-4.627</v>
      </c>
      <c r="L59" s="93"/>
    </row>
    <row r="60" spans="1:13" ht="16.5" customHeight="1">
      <c r="A60" s="168" t="s">
        <v>35</v>
      </c>
      <c r="B60" s="168"/>
      <c r="C60" s="28"/>
      <c r="D60" s="28"/>
      <c r="E60" s="88">
        <f aca="true" t="shared" si="12" ref="E60:K60">SUM(E58:E59)</f>
        <v>4.027999999999999</v>
      </c>
      <c r="F60" s="89">
        <f t="shared" si="12"/>
        <v>4.824000000000002</v>
      </c>
      <c r="G60" s="88">
        <f t="shared" si="12"/>
        <v>10.022</v>
      </c>
      <c r="H60" s="89">
        <f t="shared" si="12"/>
        <v>8.843</v>
      </c>
      <c r="I60" s="88">
        <f t="shared" si="12"/>
        <v>11.383000000000003</v>
      </c>
      <c r="J60" s="89">
        <f t="shared" si="12"/>
        <v>8.836</v>
      </c>
      <c r="K60" s="89">
        <f t="shared" si="12"/>
        <v>0.4090000000000007</v>
      </c>
      <c r="L60" s="89" t="s">
        <v>58</v>
      </c>
      <c r="M60" s="152"/>
    </row>
    <row r="61" spans="1:12" ht="15" customHeight="1">
      <c r="A61" s="164" t="s">
        <v>89</v>
      </c>
      <c r="B61" s="164"/>
      <c r="C61" s="3"/>
      <c r="D61" s="3"/>
      <c r="E61" s="90">
        <v>-2.4539999999999997</v>
      </c>
      <c r="F61" s="91">
        <v>-1.4939999999999998</v>
      </c>
      <c r="G61" s="90">
        <v>-6.366</v>
      </c>
      <c r="H61" s="91">
        <v>-6.0440000000000005</v>
      </c>
      <c r="I61" s="90">
        <v>-7.673</v>
      </c>
      <c r="J61" s="91">
        <v>-7.712</v>
      </c>
      <c r="K61" s="91">
        <v>-9.059000000000001</v>
      </c>
      <c r="L61" s="91"/>
    </row>
    <row r="62" spans="1:12" ht="15" customHeight="1">
      <c r="A62" s="165" t="s">
        <v>90</v>
      </c>
      <c r="B62" s="165"/>
      <c r="C62" s="25"/>
      <c r="D62" s="25"/>
      <c r="E62" s="92"/>
      <c r="F62" s="93"/>
      <c r="G62" s="92"/>
      <c r="H62" s="93"/>
      <c r="I62" s="92">
        <v>0.07</v>
      </c>
      <c r="J62" s="93"/>
      <c r="K62" s="93"/>
      <c r="L62" s="93"/>
    </row>
    <row r="63" spans="1:13" s="45" customFormat="1" ht="16.5" customHeight="1">
      <c r="A63" s="149" t="s">
        <v>91</v>
      </c>
      <c r="B63" s="149"/>
      <c r="C63" s="29"/>
      <c r="D63" s="29"/>
      <c r="E63" s="88">
        <f aca="true" t="shared" si="13" ref="E63:K63">SUM(E60:E62)</f>
        <v>1.573999999999999</v>
      </c>
      <c r="F63" s="89">
        <f t="shared" si="13"/>
        <v>3.330000000000002</v>
      </c>
      <c r="G63" s="88">
        <f t="shared" si="13"/>
        <v>3.6560000000000006</v>
      </c>
      <c r="H63" s="89">
        <f t="shared" si="13"/>
        <v>2.7989999999999995</v>
      </c>
      <c r="I63" s="88">
        <f t="shared" si="13"/>
        <v>3.7800000000000025</v>
      </c>
      <c r="J63" s="89">
        <f t="shared" si="13"/>
        <v>1.1240000000000006</v>
      </c>
      <c r="K63" s="89">
        <f t="shared" si="13"/>
        <v>-8.65</v>
      </c>
      <c r="L63" s="55" t="s">
        <v>58</v>
      </c>
      <c r="M63" s="55"/>
    </row>
    <row r="64" spans="1:12" ht="15" customHeight="1">
      <c r="A64" s="165" t="s">
        <v>36</v>
      </c>
      <c r="B64" s="165"/>
      <c r="C64" s="30"/>
      <c r="D64" s="30"/>
      <c r="E64" s="92"/>
      <c r="F64" s="93"/>
      <c r="G64" s="92"/>
      <c r="H64" s="93"/>
      <c r="I64" s="92"/>
      <c r="J64" s="93"/>
      <c r="K64" s="93">
        <v>-4.026000000000001</v>
      </c>
      <c r="L64" s="93"/>
    </row>
    <row r="65" spans="1:13" ht="16.5" customHeight="1">
      <c r="A65" s="168" t="s">
        <v>37</v>
      </c>
      <c r="B65" s="168"/>
      <c r="C65" s="12"/>
      <c r="D65" s="12"/>
      <c r="E65" s="88">
        <f aca="true" t="shared" si="14" ref="E65:K65">SUM(E63:E64)</f>
        <v>1.573999999999999</v>
      </c>
      <c r="F65" s="89">
        <f t="shared" si="14"/>
        <v>3.330000000000002</v>
      </c>
      <c r="G65" s="88">
        <f t="shared" si="14"/>
        <v>3.6560000000000006</v>
      </c>
      <c r="H65" s="89">
        <f t="shared" si="14"/>
        <v>2.7989999999999995</v>
      </c>
      <c r="I65" s="88">
        <f t="shared" si="14"/>
        <v>3.7800000000000025</v>
      </c>
      <c r="J65" s="89">
        <f t="shared" si="14"/>
        <v>1.1240000000000006</v>
      </c>
      <c r="K65" s="89">
        <f t="shared" si="14"/>
        <v>-12.676000000000002</v>
      </c>
      <c r="L65" s="89" t="s">
        <v>58</v>
      </c>
      <c r="M65" s="37"/>
    </row>
    <row r="66" spans="1:12" ht="15" customHeight="1">
      <c r="A66" s="164" t="s">
        <v>38</v>
      </c>
      <c r="B66" s="164"/>
      <c r="C66" s="3"/>
      <c r="D66" s="3"/>
      <c r="E66" s="90"/>
      <c r="F66" s="91"/>
      <c r="G66" s="90">
        <v>-1.874</v>
      </c>
      <c r="H66" s="91">
        <v>-1.433</v>
      </c>
      <c r="I66" s="90">
        <v>-2.866</v>
      </c>
      <c r="J66" s="91">
        <v>-38.546</v>
      </c>
      <c r="K66" s="91">
        <v>-1.0940000000000003</v>
      </c>
      <c r="L66" s="91"/>
    </row>
    <row r="67" spans="1:12" ht="15" customHeight="1">
      <c r="A67" s="164" t="s">
        <v>39</v>
      </c>
      <c r="B67" s="164"/>
      <c r="C67" s="3"/>
      <c r="D67" s="3"/>
      <c r="E67" s="90"/>
      <c r="F67" s="91">
        <v>0.766</v>
      </c>
      <c r="G67" s="90"/>
      <c r="H67" s="91">
        <v>1.51</v>
      </c>
      <c r="I67" s="90">
        <v>2.738</v>
      </c>
      <c r="J67" s="91">
        <v>42.304</v>
      </c>
      <c r="K67" s="91"/>
      <c r="L67" s="91"/>
    </row>
    <row r="68" spans="1:12" ht="15" customHeight="1">
      <c r="A68" s="164" t="s">
        <v>40</v>
      </c>
      <c r="B68" s="164"/>
      <c r="C68" s="3"/>
      <c r="D68" s="3"/>
      <c r="E68" s="90"/>
      <c r="F68" s="91"/>
      <c r="G68" s="90"/>
      <c r="H68" s="91"/>
      <c r="I68" s="90"/>
      <c r="J68" s="91"/>
      <c r="K68" s="91"/>
      <c r="L68" s="91"/>
    </row>
    <row r="69" spans="1:12" ht="15" customHeight="1">
      <c r="A69" s="165" t="s">
        <v>41</v>
      </c>
      <c r="B69" s="165"/>
      <c r="C69" s="25"/>
      <c r="D69" s="25"/>
      <c r="E69" s="92">
        <v>0.003</v>
      </c>
      <c r="F69" s="93">
        <v>-0.35</v>
      </c>
      <c r="G69" s="92">
        <v>0.01</v>
      </c>
      <c r="H69" s="93">
        <v>0.1</v>
      </c>
      <c r="I69" s="92">
        <v>0.10300000000000001</v>
      </c>
      <c r="J69" s="93"/>
      <c r="K69" s="93"/>
      <c r="L69" s="93"/>
    </row>
    <row r="70" spans="1:13" ht="16.5" customHeight="1">
      <c r="A70" s="36" t="s">
        <v>42</v>
      </c>
      <c r="B70" s="36"/>
      <c r="C70" s="23"/>
      <c r="D70" s="23"/>
      <c r="E70" s="100">
        <f aca="true" t="shared" si="15" ref="E70:K70">SUM(E66:E69)</f>
        <v>0.003</v>
      </c>
      <c r="F70" s="101">
        <f t="shared" si="15"/>
        <v>0.41600000000000004</v>
      </c>
      <c r="G70" s="100">
        <f t="shared" si="15"/>
        <v>-1.864</v>
      </c>
      <c r="H70" s="101">
        <f t="shared" si="15"/>
        <v>0.17699999999999996</v>
      </c>
      <c r="I70" s="100">
        <f t="shared" si="15"/>
        <v>-0.025000000000000105</v>
      </c>
      <c r="J70" s="101">
        <f t="shared" si="15"/>
        <v>3.7580000000000027</v>
      </c>
      <c r="K70" s="101">
        <f t="shared" si="15"/>
        <v>-1.0940000000000003</v>
      </c>
      <c r="L70" s="101" t="s">
        <v>58</v>
      </c>
      <c r="M70" s="152"/>
    </row>
    <row r="71" spans="1:13" ht="16.5" customHeight="1">
      <c r="A71" s="168" t="s">
        <v>43</v>
      </c>
      <c r="B71" s="168"/>
      <c r="C71" s="12"/>
      <c r="D71" s="12"/>
      <c r="E71" s="88">
        <f aca="true" t="shared" si="16" ref="E71:K71">SUM(E70+E65)</f>
        <v>1.5769999999999988</v>
      </c>
      <c r="F71" s="89">
        <f t="shared" si="16"/>
        <v>3.7460000000000018</v>
      </c>
      <c r="G71" s="88">
        <f t="shared" si="16"/>
        <v>1.7920000000000005</v>
      </c>
      <c r="H71" s="89">
        <f t="shared" si="16"/>
        <v>2.9759999999999995</v>
      </c>
      <c r="I71" s="88">
        <f t="shared" si="16"/>
        <v>3.7550000000000026</v>
      </c>
      <c r="J71" s="89">
        <f t="shared" si="16"/>
        <v>4.882000000000003</v>
      </c>
      <c r="K71" s="89">
        <f t="shared" si="16"/>
        <v>-13.770000000000003</v>
      </c>
      <c r="L71" s="89" t="s">
        <v>58</v>
      </c>
      <c r="M71" s="152"/>
    </row>
    <row r="72" spans="1:12" ht="15" customHeight="1">
      <c r="A72" s="12"/>
      <c r="B72" s="12"/>
      <c r="C72" s="12"/>
      <c r="D72" s="12"/>
      <c r="E72" s="91"/>
      <c r="F72" s="91"/>
      <c r="G72" s="91"/>
      <c r="H72" s="91"/>
      <c r="I72" s="91"/>
      <c r="J72" s="91"/>
      <c r="K72" s="91"/>
      <c r="L72" s="91"/>
    </row>
    <row r="73" spans="1:12" ht="12.75" customHeight="1">
      <c r="A73" s="70"/>
      <c r="B73" s="59"/>
      <c r="C73" s="61"/>
      <c r="D73" s="61"/>
      <c r="E73" s="62">
        <f>E$3</f>
        <v>2011</v>
      </c>
      <c r="F73" s="62">
        <f aca="true" t="shared" si="17" ref="F73:L73">F$3</f>
        <v>2010</v>
      </c>
      <c r="G73" s="62">
        <f t="shared" si="17"/>
        <v>2011</v>
      </c>
      <c r="H73" s="62">
        <f t="shared" si="17"/>
        <v>2010</v>
      </c>
      <c r="I73" s="62">
        <f t="shared" si="17"/>
        <v>2010</v>
      </c>
      <c r="J73" s="62">
        <f t="shared" si="17"/>
        <v>2009</v>
      </c>
      <c r="K73" s="62">
        <f t="shared" si="17"/>
        <v>2008</v>
      </c>
      <c r="L73" s="62">
        <f t="shared" si="17"/>
        <v>2007</v>
      </c>
    </row>
    <row r="74" spans="1:12" ht="12.75" customHeight="1">
      <c r="A74" s="63"/>
      <c r="B74" s="63"/>
      <c r="C74" s="61"/>
      <c r="D74" s="61"/>
      <c r="E74" s="96" t="str">
        <f>E$4</f>
        <v>Q3</v>
      </c>
      <c r="F74" s="96" t="str">
        <f>F$4</f>
        <v>Q3</v>
      </c>
      <c r="G74" s="96" t="str">
        <f>IF(G$4="","",G$4)</f>
        <v>Q1-3</v>
      </c>
      <c r="H74" s="96" t="str">
        <f>H$4</f>
        <v>Q1-3</v>
      </c>
      <c r="I74" s="96"/>
      <c r="J74" s="96"/>
      <c r="K74" s="96"/>
      <c r="L74" s="96"/>
    </row>
    <row r="75" spans="1:12" s="20" customFormat="1" ht="15" customHeight="1">
      <c r="A75" s="70" t="s">
        <v>56</v>
      </c>
      <c r="B75" s="69"/>
      <c r="C75" s="64"/>
      <c r="D75" s="64"/>
      <c r="E75" s="97"/>
      <c r="F75" s="97"/>
      <c r="G75" s="97"/>
      <c r="H75" s="97"/>
      <c r="I75" s="97"/>
      <c r="J75" s="97"/>
      <c r="K75" s="97"/>
      <c r="L75" s="97"/>
    </row>
    <row r="76" spans="5:12" ht="1.5" customHeight="1">
      <c r="E76" s="40"/>
      <c r="F76" s="40"/>
      <c r="G76" s="40"/>
      <c r="H76" s="40"/>
      <c r="I76" s="40"/>
      <c r="J76" s="40"/>
      <c r="K76" s="40"/>
      <c r="L76" s="40"/>
    </row>
    <row r="77" spans="1:12" ht="15" customHeight="1">
      <c r="A77" s="164" t="s">
        <v>44</v>
      </c>
      <c r="B77" s="164"/>
      <c r="C77" s="9"/>
      <c r="D77" s="9"/>
      <c r="E77" s="73">
        <f>IF(E7=0,"-",IF(E14=0,"-",(E14/E7))*100)</f>
        <v>10.290638729300486</v>
      </c>
      <c r="F77" s="38">
        <f>IF(F14=0,"-",IF(F7=0,"-",F14/F7))*100</f>
        <v>11.797951253973872</v>
      </c>
      <c r="G77" s="111">
        <f>IF(G14=0,"-",IF(G7=0,"-",G14/G7))*100</f>
        <v>12.680590452261328</v>
      </c>
      <c r="H77" s="38">
        <f>IF(H14=0,"-",IF(H7=0,"-",H14/H7))*100</f>
        <v>14.192474192474197</v>
      </c>
      <c r="I77" s="111">
        <f>IF(I14=0,"-",IF(I7=0,"-",I14/I7))*100</f>
        <v>12.876683360087664</v>
      </c>
      <c r="J77" s="38">
        <f>IF(J14=0,"-",IF(J7=0,"-",J14/J7)*100)</f>
        <v>1.5728884848352176</v>
      </c>
      <c r="K77" s="38">
        <f>IF(K14=0,"-",IF(K7=0,"-",K14/K7)*100)</f>
        <v>10.757517223617269</v>
      </c>
      <c r="L77" s="38">
        <f>IF(L14=0,"-",IF(L7=0,"-",L14/L7)*100)</f>
        <v>12.769143136138004</v>
      </c>
    </row>
    <row r="78" spans="1:13" ht="15" customHeight="1">
      <c r="A78" s="164" t="s">
        <v>45</v>
      </c>
      <c r="B78" s="164"/>
      <c r="C78" s="9"/>
      <c r="D78" s="9"/>
      <c r="E78" s="73">
        <f aca="true" t="shared" si="18" ref="E78:L78">IF(E20=0,"-",IF(E7=0,"-",E20/E7)*100)</f>
        <v>3.9624873267996428</v>
      </c>
      <c r="F78" s="38">
        <f t="shared" si="18"/>
        <v>3.6422151575807673</v>
      </c>
      <c r="G78" s="73">
        <f>IF(G20=0,"-",IF(G7=0,"-",G20/G7)*100)</f>
        <v>7.686871859296502</v>
      </c>
      <c r="H78" s="38">
        <f>IF(H20=0,"-",IF(H7=0,"-",H20/H7)*100)</f>
        <v>6.674658674658679</v>
      </c>
      <c r="I78" s="73">
        <f t="shared" si="18"/>
        <v>5.800082666077111</v>
      </c>
      <c r="J78" s="38">
        <f t="shared" si="18"/>
        <v>-10.205154605299176</v>
      </c>
      <c r="K78" s="38">
        <f>IF(K20=0,"-",IF(K7=0,"-",K20/K7)*100)</f>
        <v>0.18672332753845944</v>
      </c>
      <c r="L78" s="38">
        <f t="shared" si="18"/>
        <v>2.067702823663433</v>
      </c>
      <c r="M78" s="16"/>
    </row>
    <row r="79" spans="1:13" ht="15" customHeight="1">
      <c r="A79" s="164" t="s">
        <v>46</v>
      </c>
      <c r="B79" s="164"/>
      <c r="C79" s="10"/>
      <c r="D79" s="10"/>
      <c r="E79" s="73" t="s">
        <v>58</v>
      </c>
      <c r="F79" s="102" t="s">
        <v>58</v>
      </c>
      <c r="G79" s="73" t="s">
        <v>58</v>
      </c>
      <c r="H79" s="102" t="s">
        <v>58</v>
      </c>
      <c r="I79" s="73">
        <f>IF((I44=0),"-",(I24/((I44+J44)/2)*100))</f>
        <v>2.943366810737825</v>
      </c>
      <c r="J79" s="38">
        <f>IF((J44=0),"-",(J24/((J44+K44)/2)*100))</f>
        <v>-6.3261222237777135</v>
      </c>
      <c r="K79" s="38">
        <f>IF((K44=0),"-",(K24/((K44+L44)/2)*100))</f>
        <v>1.4397886901188475</v>
      </c>
      <c r="L79" s="102" t="s">
        <v>78</v>
      </c>
      <c r="M79" s="16"/>
    </row>
    <row r="80" spans="1:13" ht="15" customHeight="1">
      <c r="A80" s="164" t="s">
        <v>47</v>
      </c>
      <c r="B80" s="164"/>
      <c r="C80" s="10"/>
      <c r="D80" s="10"/>
      <c r="E80" s="73" t="s">
        <v>58</v>
      </c>
      <c r="F80" s="102" t="s">
        <v>58</v>
      </c>
      <c r="G80" s="73" t="s">
        <v>58</v>
      </c>
      <c r="H80" s="102" t="s">
        <v>58</v>
      </c>
      <c r="I80" s="73">
        <f>IF((I44=0),"-",((I17+I18)/((I44+I45+I46+I48+J44+J45+J46+J48)/2)*100))</f>
        <v>5.143377594554432</v>
      </c>
      <c r="J80" s="102">
        <f>IF((J44=0),"-",((J17+J18)/((J44+J45+J46+J48+K44+K45+K46+K48)/2)*100))</f>
        <v>1.1673414435145266</v>
      </c>
      <c r="K80" s="102">
        <f>IF((K44=0),"-",((K17+K18)/((K44+K45+K46+K48+L44+L45+L46+L48)/2)*100))</f>
        <v>5.0427676549596425</v>
      </c>
      <c r="L80" s="102" t="s">
        <v>78</v>
      </c>
      <c r="M80" s="16"/>
    </row>
    <row r="81" spans="1:13" ht="15" customHeight="1">
      <c r="A81" s="164" t="s">
        <v>48</v>
      </c>
      <c r="B81" s="164"/>
      <c r="C81" s="9"/>
      <c r="D81" s="9"/>
      <c r="E81" s="72" t="s">
        <v>58</v>
      </c>
      <c r="F81" s="105" t="s">
        <v>58</v>
      </c>
      <c r="G81" s="72">
        <f aca="true" t="shared" si="19" ref="G81:L81">IF(G44=0,"-",((G44+G45)/G52*100))</f>
        <v>52.71546737721947</v>
      </c>
      <c r="H81" s="116">
        <f t="shared" si="19"/>
        <v>50.72727208924479</v>
      </c>
      <c r="I81" s="72">
        <f t="shared" si="19"/>
        <v>51.58208704713218</v>
      </c>
      <c r="J81" s="105">
        <f t="shared" si="19"/>
        <v>49.680619009386035</v>
      </c>
      <c r="K81" s="105">
        <f t="shared" si="19"/>
        <v>35.525149739830276</v>
      </c>
      <c r="L81" s="105">
        <f t="shared" si="19"/>
        <v>35.757233803180725</v>
      </c>
      <c r="M81" s="16"/>
    </row>
    <row r="82" spans="1:13" ht="15" customHeight="1">
      <c r="A82" s="164" t="s">
        <v>49</v>
      </c>
      <c r="B82" s="164"/>
      <c r="C82" s="9"/>
      <c r="D82" s="9"/>
      <c r="E82" s="73" t="s">
        <v>58</v>
      </c>
      <c r="F82" s="38" t="s">
        <v>58</v>
      </c>
      <c r="G82" s="73">
        <f aca="true" t="shared" si="20" ref="G82:L82">IF((G48+G46-G40-G38-G34)=0,"-",(G48+G46-G40-G38-G34))</f>
        <v>92.581</v>
      </c>
      <c r="H82" s="117">
        <f t="shared" si="20"/>
        <v>98.45800000000001</v>
      </c>
      <c r="I82" s="73">
        <f t="shared" si="20"/>
        <v>96.24700000000001</v>
      </c>
      <c r="J82" s="38">
        <f t="shared" si="20"/>
        <v>102.867</v>
      </c>
      <c r="K82" s="38">
        <f t="shared" si="20"/>
        <v>146.294</v>
      </c>
      <c r="L82" s="38">
        <f t="shared" si="20"/>
        <v>131.716</v>
      </c>
      <c r="M82" s="16"/>
    </row>
    <row r="83" spans="1:12" ht="15" customHeight="1">
      <c r="A83" s="164" t="s">
        <v>50</v>
      </c>
      <c r="B83" s="164"/>
      <c r="C83" s="3"/>
      <c r="D83" s="3"/>
      <c r="E83" s="73" t="s">
        <v>58</v>
      </c>
      <c r="F83" s="103" t="s">
        <v>58</v>
      </c>
      <c r="G83" s="73">
        <f aca="true" t="shared" si="21" ref="G83:L83">IF((G44=0),"-",((G48+G46)/(G44+G45)))</f>
        <v>0.7498055910690513</v>
      </c>
      <c r="H83" s="117">
        <f t="shared" si="21"/>
        <v>0.8099434825017123</v>
      </c>
      <c r="I83" s="73">
        <f t="shared" si="21"/>
        <v>0.7839895333387563</v>
      </c>
      <c r="J83" s="103">
        <f t="shared" si="21"/>
        <v>0.8474993206618898</v>
      </c>
      <c r="K83" s="103">
        <f t="shared" si="21"/>
        <v>1.5245088523062589</v>
      </c>
      <c r="L83" s="103">
        <f t="shared" si="21"/>
        <v>1.4852805581695991</v>
      </c>
    </row>
    <row r="84" spans="1:12" ht="15" customHeight="1">
      <c r="A84" s="165" t="s">
        <v>51</v>
      </c>
      <c r="B84" s="165"/>
      <c r="C84" s="25"/>
      <c r="D84" s="25"/>
      <c r="E84" s="74" t="s">
        <v>58</v>
      </c>
      <c r="F84" s="21" t="s">
        <v>58</v>
      </c>
      <c r="G84" s="74" t="s">
        <v>58</v>
      </c>
      <c r="H84" s="21" t="s">
        <v>58</v>
      </c>
      <c r="I84" s="74">
        <v>322</v>
      </c>
      <c r="J84" s="21">
        <v>335</v>
      </c>
      <c r="K84" s="21">
        <v>467</v>
      </c>
      <c r="L84" s="21">
        <v>448</v>
      </c>
    </row>
    <row r="85" spans="1:12" ht="15" customHeight="1">
      <c r="A85" s="6" t="s">
        <v>110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3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</sheetData>
  <sheetProtection/>
  <mergeCells count="21">
    <mergeCell ref="A1:L1"/>
    <mergeCell ref="A58:B58"/>
    <mergeCell ref="A59:B59"/>
    <mergeCell ref="A60:B60"/>
    <mergeCell ref="A61:B61"/>
    <mergeCell ref="A67:B67"/>
    <mergeCell ref="A68:B68"/>
    <mergeCell ref="A81:B81"/>
    <mergeCell ref="A64:B64"/>
    <mergeCell ref="A65:B65"/>
    <mergeCell ref="A62:B62"/>
    <mergeCell ref="A66:B66"/>
    <mergeCell ref="A69:B69"/>
    <mergeCell ref="A71:B71"/>
    <mergeCell ref="A82:B82"/>
    <mergeCell ref="A83:B83"/>
    <mergeCell ref="A84:B84"/>
    <mergeCell ref="A77:B77"/>
    <mergeCell ref="A78:B78"/>
    <mergeCell ref="A79:B79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7" t="s">
        <v>72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customHeight="1">
      <c r="A2" s="33" t="s">
        <v>0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59"/>
      <c r="B3" s="59"/>
      <c r="C3" s="64"/>
      <c r="D3" s="61"/>
      <c r="E3" s="62">
        <v>2011</v>
      </c>
      <c r="F3" s="62">
        <v>2010</v>
      </c>
      <c r="G3" s="62">
        <v>2011</v>
      </c>
      <c r="H3" s="62">
        <v>2010</v>
      </c>
      <c r="I3" s="62">
        <v>2010</v>
      </c>
      <c r="J3" s="62">
        <v>2009</v>
      </c>
      <c r="K3" s="62">
        <v>2008</v>
      </c>
      <c r="L3" s="62">
        <v>2007</v>
      </c>
    </row>
    <row r="4" spans="1:12" ht="12.75" customHeight="1">
      <c r="A4" s="63"/>
      <c r="B4" s="63"/>
      <c r="C4" s="64"/>
      <c r="D4" s="61"/>
      <c r="E4" s="62" t="s">
        <v>116</v>
      </c>
      <c r="F4" s="62" t="s">
        <v>116</v>
      </c>
      <c r="G4" s="62" t="s">
        <v>117</v>
      </c>
      <c r="H4" s="62" t="s">
        <v>117</v>
      </c>
      <c r="I4" s="62"/>
      <c r="J4" s="62"/>
      <c r="K4" s="62"/>
      <c r="L4" s="62"/>
    </row>
    <row r="5" spans="1:12" s="19" customFormat="1" ht="12.75" customHeight="1">
      <c r="A5" s="60" t="s">
        <v>1</v>
      </c>
      <c r="B5" s="67"/>
      <c r="C5" s="64"/>
      <c r="D5" s="64" t="s">
        <v>57</v>
      </c>
      <c r="E5" s="66" t="s">
        <v>55</v>
      </c>
      <c r="F5" s="66"/>
      <c r="G5" s="66" t="s">
        <v>55</v>
      </c>
      <c r="H5" s="66"/>
      <c r="I5" s="66"/>
      <c r="J5" s="66"/>
      <c r="K5" s="66"/>
      <c r="L5" s="66" t="s">
        <v>61</v>
      </c>
    </row>
    <row r="6" ht="1.5" customHeight="1"/>
    <row r="7" spans="1:13" ht="15" customHeight="1">
      <c r="A7" s="31" t="s">
        <v>2</v>
      </c>
      <c r="B7" s="9"/>
      <c r="C7" s="9"/>
      <c r="D7" s="9"/>
      <c r="E7" s="79">
        <v>285.13599999999997</v>
      </c>
      <c r="F7" s="55">
        <v>361.31399999999996</v>
      </c>
      <c r="G7" s="79">
        <v>924.0450000000001</v>
      </c>
      <c r="H7" s="55">
        <v>1079.604</v>
      </c>
      <c r="I7" s="79">
        <v>1395.607</v>
      </c>
      <c r="J7" s="55">
        <v>1321.748</v>
      </c>
      <c r="K7" s="55">
        <v>1414</v>
      </c>
      <c r="L7" s="55">
        <v>1354</v>
      </c>
      <c r="M7" s="41"/>
    </row>
    <row r="8" spans="1:13" ht="15" customHeight="1">
      <c r="A8" s="31" t="s">
        <v>3</v>
      </c>
      <c r="B8" s="3"/>
      <c r="C8" s="3"/>
      <c r="D8" s="3"/>
      <c r="E8" s="78">
        <v>-306.36599999999993</v>
      </c>
      <c r="F8" s="50">
        <v>-280.8789999999999</v>
      </c>
      <c r="G8" s="78">
        <v>-842.7170000000001</v>
      </c>
      <c r="H8" s="50">
        <v>-847.0759999999999</v>
      </c>
      <c r="I8" s="78">
        <v>-1119.5520000000001</v>
      </c>
      <c r="J8" s="50">
        <v>-1076.5120000000004</v>
      </c>
      <c r="K8" s="50">
        <v>-1115</v>
      </c>
      <c r="L8" s="50">
        <v>-1040</v>
      </c>
      <c r="M8" s="41"/>
    </row>
    <row r="9" spans="1:13" ht="15" customHeight="1">
      <c r="A9" s="31" t="s">
        <v>4</v>
      </c>
      <c r="B9" s="3"/>
      <c r="C9" s="3"/>
      <c r="D9" s="3"/>
      <c r="E9" s="78">
        <v>-0.07800000000000007</v>
      </c>
      <c r="F9" s="50">
        <v>-1.8550000000000002</v>
      </c>
      <c r="G9" s="78">
        <v>-0.30800000000000005</v>
      </c>
      <c r="H9" s="50">
        <v>-1.8550000000000002</v>
      </c>
      <c r="I9" s="78">
        <v>-1.3130000000000002</v>
      </c>
      <c r="J9" s="50"/>
      <c r="K9" s="50">
        <v>-2</v>
      </c>
      <c r="L9" s="50">
        <v>-6</v>
      </c>
      <c r="M9" s="41"/>
    </row>
    <row r="10" spans="1:13" ht="15" customHeight="1">
      <c r="A10" s="31" t="s">
        <v>5</v>
      </c>
      <c r="B10" s="3"/>
      <c r="C10" s="3"/>
      <c r="D10" s="3"/>
      <c r="E10" s="78"/>
      <c r="F10" s="50"/>
      <c r="G10" s="78"/>
      <c r="H10" s="50"/>
      <c r="I10" s="78"/>
      <c r="J10" s="50"/>
      <c r="K10" s="50"/>
      <c r="L10" s="50"/>
      <c r="M10" s="41"/>
    </row>
    <row r="11" spans="1:13" ht="15" customHeight="1">
      <c r="A11" s="32" t="s">
        <v>6</v>
      </c>
      <c r="B11" s="25"/>
      <c r="C11" s="25"/>
      <c r="D11" s="25"/>
      <c r="E11" s="77"/>
      <c r="F11" s="52"/>
      <c r="G11" s="77"/>
      <c r="H11" s="52"/>
      <c r="I11" s="77"/>
      <c r="J11" s="52"/>
      <c r="K11" s="52"/>
      <c r="L11" s="52"/>
      <c r="M11" s="41"/>
    </row>
    <row r="12" spans="1:13" ht="15" customHeight="1">
      <c r="A12" s="13" t="s">
        <v>7</v>
      </c>
      <c r="B12" s="13"/>
      <c r="C12" s="13"/>
      <c r="D12" s="13"/>
      <c r="E12" s="79">
        <f>SUM(E7:E11)</f>
        <v>-21.30799999999996</v>
      </c>
      <c r="F12" s="55">
        <f aca="true" t="shared" si="0" ref="F12:L12">SUM(F7:F11)</f>
        <v>78.58000000000006</v>
      </c>
      <c r="G12" s="79">
        <f>SUM(G7:G11)</f>
        <v>81.01999999999997</v>
      </c>
      <c r="H12" s="55">
        <f>SUM(H7:H11)</f>
        <v>230.67300000000014</v>
      </c>
      <c r="I12" s="79">
        <f>SUM(I7:I11)</f>
        <v>274.74199999999985</v>
      </c>
      <c r="J12" s="55">
        <f t="shared" si="0"/>
        <v>245.23599999999965</v>
      </c>
      <c r="K12" s="55">
        <f t="shared" si="0"/>
        <v>297</v>
      </c>
      <c r="L12" s="55">
        <f t="shared" si="0"/>
        <v>308</v>
      </c>
      <c r="M12" s="41"/>
    </row>
    <row r="13" spans="1:13" ht="15" customHeight="1">
      <c r="A13" s="32" t="s">
        <v>76</v>
      </c>
      <c r="B13" s="25"/>
      <c r="C13" s="25"/>
      <c r="D13" s="25"/>
      <c r="E13" s="77">
        <v>-21.744</v>
      </c>
      <c r="F13" s="52">
        <v>-21.128999999999998</v>
      </c>
      <c r="G13" s="77">
        <v>-64.142</v>
      </c>
      <c r="H13" s="52">
        <v>-65.02000000000001</v>
      </c>
      <c r="I13" s="77">
        <v>-86.628</v>
      </c>
      <c r="J13" s="52">
        <v>-89.142</v>
      </c>
      <c r="K13" s="52">
        <v>-77</v>
      </c>
      <c r="L13" s="52">
        <v>-53</v>
      </c>
      <c r="M13" s="41"/>
    </row>
    <row r="14" spans="1:13" ht="15" customHeight="1">
      <c r="A14" s="13" t="s">
        <v>8</v>
      </c>
      <c r="B14" s="13"/>
      <c r="C14" s="13"/>
      <c r="D14" s="13"/>
      <c r="E14" s="79">
        <f>SUM(E12:E13)</f>
        <v>-43.051999999999964</v>
      </c>
      <c r="F14" s="55">
        <f aca="true" t="shared" si="1" ref="F14:L14">SUM(F12:F13)</f>
        <v>57.45100000000006</v>
      </c>
      <c r="G14" s="79">
        <f>SUM(G12:G13)</f>
        <v>16.87799999999997</v>
      </c>
      <c r="H14" s="55">
        <f>SUM(H12:H13)</f>
        <v>165.65300000000013</v>
      </c>
      <c r="I14" s="79">
        <f>SUM(I12:I13)</f>
        <v>188.11399999999986</v>
      </c>
      <c r="J14" s="55">
        <f t="shared" si="1"/>
        <v>156.09399999999965</v>
      </c>
      <c r="K14" s="55">
        <f t="shared" si="1"/>
        <v>220</v>
      </c>
      <c r="L14" s="55">
        <f t="shared" si="1"/>
        <v>255</v>
      </c>
      <c r="M14" s="41"/>
    </row>
    <row r="15" spans="1:13" ht="15" customHeight="1">
      <c r="A15" s="31" t="s">
        <v>9</v>
      </c>
      <c r="B15" s="4"/>
      <c r="C15" s="4"/>
      <c r="D15" s="4"/>
      <c r="E15" s="78"/>
      <c r="F15" s="50">
        <v>-0.23800000000000002</v>
      </c>
      <c r="G15" s="78"/>
      <c r="H15" s="50">
        <v>-0.23800000000000002</v>
      </c>
      <c r="I15" s="78">
        <v>-0.23800000000000002</v>
      </c>
      <c r="J15" s="50"/>
      <c r="K15" s="50"/>
      <c r="L15" s="50"/>
      <c r="M15" s="41"/>
    </row>
    <row r="16" spans="1:13" ht="15" customHeight="1">
      <c r="A16" s="32" t="s">
        <v>10</v>
      </c>
      <c r="B16" s="25"/>
      <c r="C16" s="25"/>
      <c r="D16" s="25"/>
      <c r="E16" s="77"/>
      <c r="F16" s="52"/>
      <c r="G16" s="77"/>
      <c r="H16" s="52"/>
      <c r="I16" s="77"/>
      <c r="J16" s="52"/>
      <c r="K16" s="52"/>
      <c r="L16" s="52"/>
      <c r="M16" s="41"/>
    </row>
    <row r="17" spans="1:13" ht="15" customHeight="1">
      <c r="A17" s="13" t="s">
        <v>11</v>
      </c>
      <c r="B17" s="13"/>
      <c r="C17" s="13"/>
      <c r="D17" s="13"/>
      <c r="E17" s="79">
        <f>SUM(E14:E16)</f>
        <v>-43.051999999999964</v>
      </c>
      <c r="F17" s="55">
        <f aca="true" t="shared" si="2" ref="F17:L17">SUM(F14:F16)</f>
        <v>57.21300000000006</v>
      </c>
      <c r="G17" s="79">
        <f>SUM(G14:G16)</f>
        <v>16.87799999999997</v>
      </c>
      <c r="H17" s="55">
        <f>SUM(H14:H16)</f>
        <v>165.41500000000013</v>
      </c>
      <c r="I17" s="79">
        <f>SUM(I14:I16)</f>
        <v>187.87599999999986</v>
      </c>
      <c r="J17" s="55">
        <f t="shared" si="2"/>
        <v>156.09399999999965</v>
      </c>
      <c r="K17" s="55">
        <f t="shared" si="2"/>
        <v>220</v>
      </c>
      <c r="L17" s="55">
        <f t="shared" si="2"/>
        <v>255</v>
      </c>
      <c r="M17" s="41"/>
    </row>
    <row r="18" spans="1:13" ht="15" customHeight="1">
      <c r="A18" s="31" t="s">
        <v>12</v>
      </c>
      <c r="B18" s="3"/>
      <c r="C18" s="3"/>
      <c r="D18" s="3"/>
      <c r="E18" s="78">
        <v>0.195</v>
      </c>
      <c r="F18" s="50">
        <v>-0.31400000000000006</v>
      </c>
      <c r="G18" s="78">
        <v>0.544</v>
      </c>
      <c r="H18" s="50">
        <v>0.401</v>
      </c>
      <c r="I18" s="78">
        <v>0.496</v>
      </c>
      <c r="J18" s="50">
        <v>0.5660000000000001</v>
      </c>
      <c r="K18" s="50">
        <v>1</v>
      </c>
      <c r="L18" s="50">
        <v>3</v>
      </c>
      <c r="M18" s="41"/>
    </row>
    <row r="19" spans="1:13" ht="15" customHeight="1">
      <c r="A19" s="32" t="s">
        <v>13</v>
      </c>
      <c r="B19" s="25"/>
      <c r="C19" s="25"/>
      <c r="D19" s="25"/>
      <c r="E19" s="77">
        <v>-12.050000000000002</v>
      </c>
      <c r="F19" s="52">
        <v>-12.413000000000004</v>
      </c>
      <c r="G19" s="77">
        <v>-32.288000000000004</v>
      </c>
      <c r="H19" s="52">
        <v>-30.548000000000002</v>
      </c>
      <c r="I19" s="77">
        <v>-39.236999999999995</v>
      </c>
      <c r="J19" s="52">
        <v>-59.177</v>
      </c>
      <c r="K19" s="52">
        <v>-43</v>
      </c>
      <c r="L19" s="52">
        <v>-103</v>
      </c>
      <c r="M19" s="41"/>
    </row>
    <row r="20" spans="1:13" ht="15" customHeight="1">
      <c r="A20" s="13" t="s">
        <v>14</v>
      </c>
      <c r="B20" s="13"/>
      <c r="C20" s="13"/>
      <c r="D20" s="13"/>
      <c r="E20" s="79">
        <f>SUM(E17:E19)</f>
        <v>-54.90699999999997</v>
      </c>
      <c r="F20" s="55">
        <f aca="true" t="shared" si="3" ref="F20:L20">SUM(F17:F19)</f>
        <v>44.486000000000054</v>
      </c>
      <c r="G20" s="79">
        <f>SUM(G17:G19)</f>
        <v>-14.866000000000032</v>
      </c>
      <c r="H20" s="55">
        <f>SUM(H17:H19)</f>
        <v>135.26800000000014</v>
      </c>
      <c r="I20" s="79">
        <f>SUM(I17:I19)</f>
        <v>149.13499999999988</v>
      </c>
      <c r="J20" s="55">
        <f t="shared" si="3"/>
        <v>97.48299999999966</v>
      </c>
      <c r="K20" s="55">
        <f t="shared" si="3"/>
        <v>178</v>
      </c>
      <c r="L20" s="55">
        <f t="shared" si="3"/>
        <v>155</v>
      </c>
      <c r="M20" s="41"/>
    </row>
    <row r="21" spans="1:13" ht="15" customHeight="1">
      <c r="A21" s="31" t="s">
        <v>15</v>
      </c>
      <c r="B21" s="3"/>
      <c r="C21" s="3"/>
      <c r="D21" s="3"/>
      <c r="E21" s="78">
        <v>8.989999999999995</v>
      </c>
      <c r="F21" s="50">
        <v>-8.669000000000002</v>
      </c>
      <c r="G21" s="78">
        <v>-35.739000000000004</v>
      </c>
      <c r="H21" s="50">
        <v>-30.468</v>
      </c>
      <c r="I21" s="78">
        <v>-33.68</v>
      </c>
      <c r="J21" s="50">
        <v>-16.963</v>
      </c>
      <c r="K21" s="50">
        <v>-50</v>
      </c>
      <c r="L21" s="50">
        <v>25</v>
      </c>
      <c r="M21" s="41"/>
    </row>
    <row r="22" spans="1:13" ht="15" customHeight="1">
      <c r="A22" s="32" t="s">
        <v>16</v>
      </c>
      <c r="B22" s="27"/>
      <c r="C22" s="27"/>
      <c r="D22" s="27"/>
      <c r="E22" s="77"/>
      <c r="F22" s="52"/>
      <c r="G22" s="77"/>
      <c r="H22" s="52"/>
      <c r="I22" s="77"/>
      <c r="J22" s="52"/>
      <c r="K22" s="52"/>
      <c r="L22" s="52"/>
      <c r="M22" s="41"/>
    </row>
    <row r="23" spans="1:13" ht="15" customHeight="1">
      <c r="A23" s="35" t="s">
        <v>94</v>
      </c>
      <c r="B23" s="14"/>
      <c r="C23" s="14"/>
      <c r="D23" s="14"/>
      <c r="E23" s="79">
        <f>SUM(E20:E22)</f>
        <v>-45.91699999999997</v>
      </c>
      <c r="F23" s="55">
        <f aca="true" t="shared" si="4" ref="F23:L23">SUM(F20:F22)</f>
        <v>35.81700000000005</v>
      </c>
      <c r="G23" s="79">
        <f>SUM(G20:G22)</f>
        <v>-50.60500000000003</v>
      </c>
      <c r="H23" s="55">
        <f>SUM(H20:H22)</f>
        <v>104.80000000000014</v>
      </c>
      <c r="I23" s="79">
        <f>SUM(I20:I22)</f>
        <v>115.45499999999987</v>
      </c>
      <c r="J23" s="55">
        <f t="shared" si="4"/>
        <v>80.51999999999967</v>
      </c>
      <c r="K23" s="55">
        <f t="shared" si="4"/>
        <v>128</v>
      </c>
      <c r="L23" s="55">
        <f t="shared" si="4"/>
        <v>180</v>
      </c>
      <c r="M23" s="41"/>
    </row>
    <row r="24" spans="1:13" ht="15" customHeight="1">
      <c r="A24" s="31" t="s">
        <v>85</v>
      </c>
      <c r="B24" s="3"/>
      <c r="C24" s="3"/>
      <c r="D24" s="3"/>
      <c r="E24" s="76">
        <f aca="true" t="shared" si="5" ref="E24:L24">E23-E25</f>
        <v>-45.91699999999997</v>
      </c>
      <c r="F24" s="53">
        <f t="shared" si="5"/>
        <v>35.81700000000005</v>
      </c>
      <c r="G24" s="76">
        <f>G23-G25</f>
        <v>-50.60500000000003</v>
      </c>
      <c r="H24" s="53">
        <f>H23-H25</f>
        <v>104.80000000000014</v>
      </c>
      <c r="I24" s="76">
        <f>I23-I25</f>
        <v>115.45499999999987</v>
      </c>
      <c r="J24" s="53">
        <f t="shared" si="5"/>
        <v>80.51999999999967</v>
      </c>
      <c r="K24" s="53">
        <f t="shared" si="5"/>
        <v>128</v>
      </c>
      <c r="L24" s="53">
        <f t="shared" si="5"/>
        <v>180</v>
      </c>
      <c r="M24" s="41"/>
    </row>
    <row r="25" spans="1:12" ht="15" customHeight="1">
      <c r="A25" s="31" t="s">
        <v>92</v>
      </c>
      <c r="B25" s="3"/>
      <c r="C25" s="3"/>
      <c r="D25" s="3"/>
      <c r="E25" s="78"/>
      <c r="F25" s="50"/>
      <c r="G25" s="78"/>
      <c r="H25" s="50"/>
      <c r="I25" s="78"/>
      <c r="J25" s="50"/>
      <c r="K25" s="50"/>
      <c r="L25" s="50"/>
    </row>
    <row r="26" spans="1:12" ht="15">
      <c r="A26" s="3"/>
      <c r="B26" s="3"/>
      <c r="C26" s="3"/>
      <c r="D26" s="3"/>
      <c r="E26" s="50"/>
      <c r="F26" s="50"/>
      <c r="G26" s="50"/>
      <c r="H26" s="50"/>
      <c r="I26" s="50"/>
      <c r="J26" s="50"/>
      <c r="K26" s="50"/>
      <c r="L26" s="50"/>
    </row>
    <row r="27" spans="1:12" ht="12.75" customHeight="1">
      <c r="A27" s="59"/>
      <c r="B27" s="59"/>
      <c r="C27" s="64"/>
      <c r="D27" s="61"/>
      <c r="E27" s="62">
        <f>E$3</f>
        <v>2011</v>
      </c>
      <c r="F27" s="62">
        <f aca="true" t="shared" si="6" ref="F27:L27">F$3</f>
        <v>2010</v>
      </c>
      <c r="G27" s="62">
        <f t="shared" si="6"/>
        <v>2011</v>
      </c>
      <c r="H27" s="62">
        <f t="shared" si="6"/>
        <v>2010</v>
      </c>
      <c r="I27" s="62">
        <f t="shared" si="6"/>
        <v>2010</v>
      </c>
      <c r="J27" s="62">
        <f t="shared" si="6"/>
        <v>2009</v>
      </c>
      <c r="K27" s="62">
        <f t="shared" si="6"/>
        <v>2008</v>
      </c>
      <c r="L27" s="62">
        <f t="shared" si="6"/>
        <v>2007</v>
      </c>
    </row>
    <row r="28" spans="1:12" ht="12.75" customHeight="1">
      <c r="A28" s="63"/>
      <c r="B28" s="63"/>
      <c r="C28" s="64"/>
      <c r="D28" s="61"/>
      <c r="E28" s="82" t="str">
        <f>E$4</f>
        <v>Q3</v>
      </c>
      <c r="F28" s="82" t="str">
        <f>F$4</f>
        <v>Q3</v>
      </c>
      <c r="G28" s="82" t="str">
        <f>IF(G$4="","",G$4)</f>
        <v>Q1-3</v>
      </c>
      <c r="H28" s="82" t="str">
        <f>H$4</f>
        <v>Q1-3</v>
      </c>
      <c r="I28" s="82"/>
      <c r="J28" s="82"/>
      <c r="K28" s="82"/>
      <c r="L28" s="82"/>
    </row>
    <row r="29" spans="1:12" s="20" customFormat="1" ht="15" customHeight="1">
      <c r="A29" s="60" t="s">
        <v>83</v>
      </c>
      <c r="B29" s="69"/>
      <c r="C29" s="64"/>
      <c r="D29" s="64"/>
      <c r="E29" s="83"/>
      <c r="F29" s="83">
        <f>IF(F$5=0,"",F$5)</f>
      </c>
      <c r="G29" s="83"/>
      <c r="H29" s="83">
        <f>IF(H$5=0,"",H$5)</f>
      </c>
      <c r="I29" s="83">
        <f>IF(I$5=0,"",I$5)</f>
      </c>
      <c r="J29" s="83">
        <f>IF(J$5=0,"",J$5)</f>
      </c>
      <c r="K29" s="83"/>
      <c r="L29" s="83"/>
    </row>
    <row r="30" spans="5:12" ht="1.5" customHeight="1">
      <c r="E30" s="41"/>
      <c r="F30" s="41"/>
      <c r="G30" s="41"/>
      <c r="H30" s="41"/>
      <c r="I30" s="41"/>
      <c r="J30" s="41"/>
      <c r="K30" s="41"/>
      <c r="L30" s="41"/>
    </row>
    <row r="31" spans="1:12" ht="15" customHeight="1">
      <c r="A31" s="31" t="s">
        <v>17</v>
      </c>
      <c r="B31" s="10"/>
      <c r="C31" s="10"/>
      <c r="D31" s="10"/>
      <c r="E31" s="78"/>
      <c r="F31" s="50"/>
      <c r="G31" s="78">
        <v>1093.866</v>
      </c>
      <c r="H31" s="50">
        <v>1093.866</v>
      </c>
      <c r="I31" s="78">
        <v>1093.866</v>
      </c>
      <c r="J31" s="50">
        <v>1093.866</v>
      </c>
      <c r="K31" s="50">
        <v>1094</v>
      </c>
      <c r="L31" s="50">
        <v>1008</v>
      </c>
    </row>
    <row r="32" spans="1:12" ht="15" customHeight="1">
      <c r="A32" s="31" t="s">
        <v>18</v>
      </c>
      <c r="B32" s="9"/>
      <c r="C32" s="9"/>
      <c r="D32" s="9"/>
      <c r="E32" s="78"/>
      <c r="F32" s="50"/>
      <c r="G32" s="78">
        <v>51.482</v>
      </c>
      <c r="H32" s="50">
        <v>38.672000000000004</v>
      </c>
      <c r="I32" s="78">
        <v>40.51800000000001</v>
      </c>
      <c r="J32" s="50">
        <v>35.11400000000001</v>
      </c>
      <c r="K32" s="50">
        <v>27</v>
      </c>
      <c r="L32" s="50">
        <v>26</v>
      </c>
    </row>
    <row r="33" spans="1:12" ht="15" customHeight="1">
      <c r="A33" s="31" t="s">
        <v>86</v>
      </c>
      <c r="B33" s="9"/>
      <c r="C33" s="9"/>
      <c r="D33" s="9"/>
      <c r="E33" s="78"/>
      <c r="F33" s="50"/>
      <c r="G33" s="78">
        <v>546.806</v>
      </c>
      <c r="H33" s="50">
        <v>552.3950000000001</v>
      </c>
      <c r="I33" s="78">
        <v>559.3710000000001</v>
      </c>
      <c r="J33" s="50">
        <v>608.3389999999999</v>
      </c>
      <c r="K33" s="50">
        <v>684</v>
      </c>
      <c r="L33" s="50">
        <v>621</v>
      </c>
    </row>
    <row r="34" spans="1:12" ht="15" customHeight="1">
      <c r="A34" s="31" t="s">
        <v>19</v>
      </c>
      <c r="B34" s="9"/>
      <c r="C34" s="9"/>
      <c r="D34" s="9"/>
      <c r="E34" s="78"/>
      <c r="F34" s="50"/>
      <c r="G34" s="78"/>
      <c r="H34" s="50"/>
      <c r="I34" s="78"/>
      <c r="J34" s="50"/>
      <c r="K34" s="50"/>
      <c r="L34" s="50"/>
    </row>
    <row r="35" spans="1:12" ht="15" customHeight="1">
      <c r="A35" s="32" t="s">
        <v>20</v>
      </c>
      <c r="B35" s="25"/>
      <c r="C35" s="25"/>
      <c r="D35" s="25"/>
      <c r="E35" s="77"/>
      <c r="F35" s="52"/>
      <c r="G35" s="77">
        <v>77.30400000000002</v>
      </c>
      <c r="H35" s="52">
        <v>94.67</v>
      </c>
      <c r="I35" s="77">
        <v>102.882</v>
      </c>
      <c r="J35" s="52">
        <v>89.545</v>
      </c>
      <c r="K35" s="52">
        <v>71</v>
      </c>
      <c r="L35" s="52">
        <v>75</v>
      </c>
    </row>
    <row r="36" spans="1:12" ht="15" customHeight="1">
      <c r="A36" s="33" t="s">
        <v>21</v>
      </c>
      <c r="B36" s="13"/>
      <c r="C36" s="13"/>
      <c r="D36" s="13"/>
      <c r="E36" s="106">
        <v>0</v>
      </c>
      <c r="F36" s="107">
        <v>0</v>
      </c>
      <c r="G36" s="79">
        <f aca="true" t="shared" si="7" ref="G36:L36">SUM(G31:G35)</f>
        <v>1769.458</v>
      </c>
      <c r="H36" s="114">
        <f t="shared" si="7"/>
        <v>1779.603</v>
      </c>
      <c r="I36" s="79">
        <f t="shared" si="7"/>
        <v>1796.6370000000002</v>
      </c>
      <c r="J36" s="55">
        <f t="shared" si="7"/>
        <v>1826.864</v>
      </c>
      <c r="K36" s="55">
        <f t="shared" si="7"/>
        <v>1876</v>
      </c>
      <c r="L36" s="55">
        <f t="shared" si="7"/>
        <v>1730</v>
      </c>
    </row>
    <row r="37" spans="1:12" ht="15" customHeight="1">
      <c r="A37" s="31" t="s">
        <v>22</v>
      </c>
      <c r="B37" s="3"/>
      <c r="C37" s="3"/>
      <c r="D37" s="3"/>
      <c r="E37" s="78"/>
      <c r="F37" s="50"/>
      <c r="G37" s="78">
        <v>285.264</v>
      </c>
      <c r="H37" s="134">
        <v>250.69799999999998</v>
      </c>
      <c r="I37" s="78">
        <v>255.15200000000002</v>
      </c>
      <c r="J37" s="50">
        <v>217.794</v>
      </c>
      <c r="K37" s="50">
        <v>293</v>
      </c>
      <c r="L37" s="50">
        <v>220</v>
      </c>
    </row>
    <row r="38" spans="1:12" ht="15" customHeight="1">
      <c r="A38" s="31" t="s">
        <v>23</v>
      </c>
      <c r="B38" s="3"/>
      <c r="C38" s="3"/>
      <c r="D38" s="3"/>
      <c r="E38" s="78"/>
      <c r="F38" s="50"/>
      <c r="G38" s="78"/>
      <c r="H38" s="134"/>
      <c r="I38" s="78"/>
      <c r="J38" s="50"/>
      <c r="K38" s="50"/>
      <c r="L38" s="50"/>
    </row>
    <row r="39" spans="1:12" ht="15" customHeight="1">
      <c r="A39" s="31" t="s">
        <v>24</v>
      </c>
      <c r="B39" s="3"/>
      <c r="C39" s="3"/>
      <c r="D39" s="3"/>
      <c r="E39" s="78"/>
      <c r="F39" s="50"/>
      <c r="G39" s="78">
        <v>283.90600000000006</v>
      </c>
      <c r="H39" s="134">
        <v>260.513</v>
      </c>
      <c r="I39" s="78">
        <v>209.733</v>
      </c>
      <c r="J39" s="50">
        <v>226.787</v>
      </c>
      <c r="K39" s="50">
        <v>297</v>
      </c>
      <c r="L39" s="50">
        <v>257</v>
      </c>
    </row>
    <row r="40" spans="1:12" ht="15" customHeight="1">
      <c r="A40" s="31" t="s">
        <v>25</v>
      </c>
      <c r="B40" s="3"/>
      <c r="C40" s="3"/>
      <c r="D40" s="3"/>
      <c r="E40" s="78"/>
      <c r="F40" s="50"/>
      <c r="G40" s="78">
        <v>30.994</v>
      </c>
      <c r="H40" s="134">
        <v>49.53</v>
      </c>
      <c r="I40" s="78">
        <v>62.136</v>
      </c>
      <c r="J40" s="50">
        <v>166.823</v>
      </c>
      <c r="K40" s="50">
        <v>47</v>
      </c>
      <c r="L40" s="50">
        <v>51</v>
      </c>
    </row>
    <row r="41" spans="1:12" ht="15" customHeight="1">
      <c r="A41" s="32" t="s">
        <v>26</v>
      </c>
      <c r="B41" s="25"/>
      <c r="C41" s="25"/>
      <c r="D41" s="25"/>
      <c r="E41" s="77"/>
      <c r="F41" s="52"/>
      <c r="G41" s="77"/>
      <c r="H41" s="135"/>
      <c r="I41" s="77"/>
      <c r="J41" s="52"/>
      <c r="K41" s="52"/>
      <c r="L41" s="52"/>
    </row>
    <row r="42" spans="1:12" ht="15" customHeight="1">
      <c r="A42" s="34" t="s">
        <v>27</v>
      </c>
      <c r="B42" s="22"/>
      <c r="C42" s="22"/>
      <c r="D42" s="22"/>
      <c r="E42" s="108">
        <v>0</v>
      </c>
      <c r="F42" s="109">
        <v>0</v>
      </c>
      <c r="G42" s="85">
        <f aca="true" t="shared" si="8" ref="G42:L42">SUM(G37:G41)</f>
        <v>600.1640000000001</v>
      </c>
      <c r="H42" s="129">
        <f t="shared" si="8"/>
        <v>560.741</v>
      </c>
      <c r="I42" s="85">
        <f t="shared" si="8"/>
        <v>527.021</v>
      </c>
      <c r="J42" s="86">
        <f t="shared" si="8"/>
        <v>611.404</v>
      </c>
      <c r="K42" s="86">
        <f t="shared" si="8"/>
        <v>637</v>
      </c>
      <c r="L42" s="86">
        <f t="shared" si="8"/>
        <v>528</v>
      </c>
    </row>
    <row r="43" spans="1:12" ht="15" customHeight="1">
      <c r="A43" s="33" t="s">
        <v>59</v>
      </c>
      <c r="B43" s="12"/>
      <c r="C43" s="12"/>
      <c r="D43" s="12"/>
      <c r="E43" s="106">
        <v>0</v>
      </c>
      <c r="F43" s="107">
        <v>0</v>
      </c>
      <c r="G43" s="79">
        <f aca="true" t="shared" si="9" ref="G43:L43">G36+G42</f>
        <v>2369.6220000000003</v>
      </c>
      <c r="H43" s="114">
        <f t="shared" si="9"/>
        <v>2340.344</v>
      </c>
      <c r="I43" s="79">
        <f t="shared" si="9"/>
        <v>2323.6580000000004</v>
      </c>
      <c r="J43" s="55">
        <f t="shared" si="9"/>
        <v>2438.268</v>
      </c>
      <c r="K43" s="55">
        <f t="shared" si="9"/>
        <v>2513</v>
      </c>
      <c r="L43" s="55">
        <f t="shared" si="9"/>
        <v>2258</v>
      </c>
    </row>
    <row r="44" spans="1:12" ht="15" customHeight="1">
      <c r="A44" s="31" t="s">
        <v>87</v>
      </c>
      <c r="B44" s="3"/>
      <c r="C44" s="3"/>
      <c r="D44" s="3"/>
      <c r="E44" s="78"/>
      <c r="F44" s="50"/>
      <c r="G44" s="78">
        <v>1156.8100000000002</v>
      </c>
      <c r="H44" s="134">
        <v>1204.347</v>
      </c>
      <c r="I44" s="78">
        <v>1212.0289999999998</v>
      </c>
      <c r="J44" s="50">
        <v>1203.659</v>
      </c>
      <c r="K44" s="50">
        <v>976</v>
      </c>
      <c r="L44" s="50">
        <v>677</v>
      </c>
    </row>
    <row r="45" spans="1:12" ht="15" customHeight="1">
      <c r="A45" s="31" t="s">
        <v>93</v>
      </c>
      <c r="B45" s="3"/>
      <c r="C45" s="3"/>
      <c r="D45" s="3"/>
      <c r="E45" s="78"/>
      <c r="F45" s="50"/>
      <c r="G45" s="78"/>
      <c r="H45" s="134"/>
      <c r="I45" s="78"/>
      <c r="J45" s="50"/>
      <c r="K45" s="50"/>
      <c r="L45" s="50"/>
    </row>
    <row r="46" spans="1:12" ht="15" customHeight="1">
      <c r="A46" s="31" t="s">
        <v>80</v>
      </c>
      <c r="B46" s="3"/>
      <c r="C46" s="3"/>
      <c r="D46" s="3"/>
      <c r="E46" s="78"/>
      <c r="F46" s="50"/>
      <c r="G46" s="78">
        <v>33.44</v>
      </c>
      <c r="H46" s="134">
        <v>33.128</v>
      </c>
      <c r="I46" s="78">
        <v>33.539</v>
      </c>
      <c r="J46" s="50">
        <v>34.032</v>
      </c>
      <c r="K46" s="50">
        <v>34</v>
      </c>
      <c r="L46" s="50">
        <v>31</v>
      </c>
    </row>
    <row r="47" spans="1:12" ht="15" customHeight="1">
      <c r="A47" s="31" t="s">
        <v>29</v>
      </c>
      <c r="B47" s="3"/>
      <c r="C47" s="3"/>
      <c r="D47" s="3"/>
      <c r="E47" s="78"/>
      <c r="F47" s="50"/>
      <c r="G47" s="78">
        <v>45.201</v>
      </c>
      <c r="H47" s="134">
        <v>20.723</v>
      </c>
      <c r="I47" s="78">
        <v>19.700000000000003</v>
      </c>
      <c r="J47" s="50">
        <v>19.125</v>
      </c>
      <c r="K47" s="50">
        <v>6</v>
      </c>
      <c r="L47" s="50">
        <v>18</v>
      </c>
    </row>
    <row r="48" spans="1:12" ht="15" customHeight="1">
      <c r="A48" s="31" t="s">
        <v>30</v>
      </c>
      <c r="B48" s="3"/>
      <c r="C48" s="3"/>
      <c r="D48" s="3"/>
      <c r="E48" s="78"/>
      <c r="F48" s="50"/>
      <c r="G48" s="78">
        <v>914.938</v>
      </c>
      <c r="H48" s="134">
        <v>856.8979999999999</v>
      </c>
      <c r="I48" s="78">
        <v>848.1580000000001</v>
      </c>
      <c r="J48" s="50">
        <v>977.0830000000001</v>
      </c>
      <c r="K48" s="50">
        <v>1276</v>
      </c>
      <c r="L48" s="50">
        <v>1250</v>
      </c>
    </row>
    <row r="49" spans="1:12" ht="15" customHeight="1">
      <c r="A49" s="31" t="s">
        <v>31</v>
      </c>
      <c r="B49" s="3"/>
      <c r="C49" s="3"/>
      <c r="D49" s="3"/>
      <c r="E49" s="78"/>
      <c r="F49" s="50"/>
      <c r="G49" s="78">
        <v>219.233</v>
      </c>
      <c r="H49" s="134">
        <v>225.248</v>
      </c>
      <c r="I49" s="78">
        <v>210.23199999999997</v>
      </c>
      <c r="J49" s="50">
        <v>204.36900000000003</v>
      </c>
      <c r="K49" s="50">
        <v>221</v>
      </c>
      <c r="L49" s="50">
        <v>244</v>
      </c>
    </row>
    <row r="50" spans="1:12" ht="15" customHeight="1">
      <c r="A50" s="31" t="s">
        <v>32</v>
      </c>
      <c r="B50" s="3"/>
      <c r="C50" s="3"/>
      <c r="D50" s="3"/>
      <c r="E50" s="78"/>
      <c r="F50" s="50"/>
      <c r="G50" s="78"/>
      <c r="H50" s="134"/>
      <c r="I50" s="78"/>
      <c r="J50" s="50"/>
      <c r="K50" s="50"/>
      <c r="L50" s="50">
        <v>38</v>
      </c>
    </row>
    <row r="51" spans="1:12" ht="15" customHeight="1">
      <c r="A51" s="32" t="s">
        <v>88</v>
      </c>
      <c r="B51" s="25"/>
      <c r="C51" s="25"/>
      <c r="D51" s="25"/>
      <c r="E51" s="77"/>
      <c r="F51" s="52"/>
      <c r="G51" s="77"/>
      <c r="H51" s="135"/>
      <c r="I51" s="77"/>
      <c r="J51" s="52"/>
      <c r="K51" s="52"/>
      <c r="L51" s="52"/>
    </row>
    <row r="52" spans="1:12" ht="15" customHeight="1">
      <c r="A52" s="33" t="s">
        <v>79</v>
      </c>
      <c r="B52" s="12"/>
      <c r="C52" s="12"/>
      <c r="D52" s="12"/>
      <c r="E52" s="106">
        <v>0</v>
      </c>
      <c r="F52" s="107">
        <v>0</v>
      </c>
      <c r="G52" s="79">
        <f aca="true" t="shared" si="10" ref="G52:L52">SUM(G44:G51)</f>
        <v>2369.6220000000003</v>
      </c>
      <c r="H52" s="114">
        <f t="shared" si="10"/>
        <v>2340.3439999999996</v>
      </c>
      <c r="I52" s="79">
        <f t="shared" si="10"/>
        <v>2323.658</v>
      </c>
      <c r="J52" s="55">
        <f t="shared" si="10"/>
        <v>2438.2680000000005</v>
      </c>
      <c r="K52" s="55">
        <f t="shared" si="10"/>
        <v>2513</v>
      </c>
      <c r="L52" s="55">
        <f t="shared" si="10"/>
        <v>2258</v>
      </c>
    </row>
    <row r="53" spans="1:12" ht="15" customHeight="1">
      <c r="A53" s="12"/>
      <c r="B53" s="12"/>
      <c r="C53" s="12"/>
      <c r="D53" s="12"/>
      <c r="E53" s="50"/>
      <c r="F53" s="50"/>
      <c r="G53" s="50"/>
      <c r="H53" s="50"/>
      <c r="I53" s="50"/>
      <c r="J53" s="50"/>
      <c r="K53" s="50"/>
      <c r="L53" s="50"/>
    </row>
    <row r="54" spans="1:12" ht="12.75" customHeight="1">
      <c r="A54" s="70"/>
      <c r="B54" s="59"/>
      <c r="C54" s="61"/>
      <c r="D54" s="61"/>
      <c r="E54" s="62">
        <f>E$3</f>
        <v>2011</v>
      </c>
      <c r="F54" s="62">
        <f aca="true" t="shared" si="11" ref="F54:L54">F$3</f>
        <v>2010</v>
      </c>
      <c r="G54" s="62">
        <f t="shared" si="11"/>
        <v>2011</v>
      </c>
      <c r="H54" s="62">
        <f t="shared" si="11"/>
        <v>2010</v>
      </c>
      <c r="I54" s="62">
        <f t="shared" si="11"/>
        <v>2010</v>
      </c>
      <c r="J54" s="62">
        <f t="shared" si="11"/>
        <v>2009</v>
      </c>
      <c r="K54" s="62">
        <f t="shared" si="11"/>
        <v>2008</v>
      </c>
      <c r="L54" s="62">
        <f t="shared" si="11"/>
        <v>2007</v>
      </c>
    </row>
    <row r="55" spans="1:12" ht="12.75" customHeight="1">
      <c r="A55" s="63"/>
      <c r="B55" s="63"/>
      <c r="C55" s="61"/>
      <c r="D55" s="61"/>
      <c r="E55" s="82" t="str">
        <f>E$4</f>
        <v>Q3</v>
      </c>
      <c r="F55" s="82" t="str">
        <f>F$4</f>
        <v>Q3</v>
      </c>
      <c r="G55" s="82" t="str">
        <f>IF(G$4="","",G$4)</f>
        <v>Q1-3</v>
      </c>
      <c r="H55" s="82" t="str">
        <f>H$4</f>
        <v>Q1-3</v>
      </c>
      <c r="I55" s="82"/>
      <c r="J55" s="82"/>
      <c r="K55" s="82"/>
      <c r="L55" s="82"/>
    </row>
    <row r="56" spans="1:12" s="20" customFormat="1" ht="15" customHeight="1">
      <c r="A56" s="70" t="s">
        <v>84</v>
      </c>
      <c r="B56" s="69"/>
      <c r="C56" s="64"/>
      <c r="D56" s="64"/>
      <c r="E56" s="83"/>
      <c r="F56" s="83">
        <f>IF(F$5=0,"",F$5)</f>
      </c>
      <c r="G56" s="83"/>
      <c r="H56" s="83">
        <f>IF(H$5=0,"",H$5)</f>
      </c>
      <c r="I56" s="83"/>
      <c r="J56" s="83">
        <f>IF(J$5=0,"",J$5)</f>
      </c>
      <c r="K56" s="83"/>
      <c r="L56" s="83"/>
    </row>
    <row r="57" spans="5:12" ht="1.5" customHeight="1">
      <c r="E57" s="41"/>
      <c r="F57" s="41"/>
      <c r="G57" s="41"/>
      <c r="H57" s="41"/>
      <c r="I57" s="41"/>
      <c r="J57" s="41"/>
      <c r="K57" s="41"/>
      <c r="L57" s="41"/>
    </row>
    <row r="58" spans="1:12" ht="24.75" customHeight="1">
      <c r="A58" s="164" t="s">
        <v>33</v>
      </c>
      <c r="B58" s="164"/>
      <c r="C58" s="11"/>
      <c r="D58" s="11"/>
      <c r="E58" s="76">
        <v>-15.008</v>
      </c>
      <c r="F58" s="53">
        <v>66.55399999999996</v>
      </c>
      <c r="G58" s="76">
        <v>35.92700000000001</v>
      </c>
      <c r="H58" s="53">
        <v>184.37199999999999</v>
      </c>
      <c r="I58" s="76">
        <v>215.80400000000003</v>
      </c>
      <c r="J58" s="53">
        <v>161.41700000000003</v>
      </c>
      <c r="K58" s="53">
        <v>162</v>
      </c>
      <c r="L58" s="53"/>
    </row>
    <row r="59" spans="1:12" ht="15" customHeight="1">
      <c r="A59" s="165" t="s">
        <v>34</v>
      </c>
      <c r="B59" s="165"/>
      <c r="C59" s="26"/>
      <c r="D59" s="26"/>
      <c r="E59" s="77">
        <v>-22.728</v>
      </c>
      <c r="F59" s="52">
        <v>-10.991999999999999</v>
      </c>
      <c r="G59" s="77">
        <v>-68.965</v>
      </c>
      <c r="H59" s="52">
        <v>-67.708</v>
      </c>
      <c r="I59" s="77">
        <v>-44.598000000000006</v>
      </c>
      <c r="J59" s="52">
        <v>117.34499999999998</v>
      </c>
      <c r="K59" s="52">
        <v>-87</v>
      </c>
      <c r="L59" s="52"/>
    </row>
    <row r="60" spans="1:12" ht="16.5" customHeight="1">
      <c r="A60" s="168" t="s">
        <v>35</v>
      </c>
      <c r="B60" s="168"/>
      <c r="C60" s="28"/>
      <c r="D60" s="28"/>
      <c r="E60" s="79">
        <f>SUM(E58:E59)</f>
        <v>-37.736000000000004</v>
      </c>
      <c r="F60" s="55">
        <f aca="true" t="shared" si="12" ref="F60:K60">SUM(F58:F59)</f>
        <v>55.56199999999996</v>
      </c>
      <c r="G60" s="79">
        <f>SUM(G58:G59)</f>
        <v>-33.038</v>
      </c>
      <c r="H60" s="55">
        <f>SUM(H58:H59)</f>
        <v>116.66399999999999</v>
      </c>
      <c r="I60" s="79">
        <f>SUM(I58:I59)</f>
        <v>171.20600000000002</v>
      </c>
      <c r="J60" s="55">
        <f t="shared" si="12"/>
        <v>278.762</v>
      </c>
      <c r="K60" s="55">
        <f t="shared" si="12"/>
        <v>75</v>
      </c>
      <c r="L60" s="55" t="s">
        <v>78</v>
      </c>
    </row>
    <row r="61" spans="1:12" ht="15" customHeight="1">
      <c r="A61" s="164" t="s">
        <v>89</v>
      </c>
      <c r="B61" s="164"/>
      <c r="C61" s="3"/>
      <c r="D61" s="3"/>
      <c r="E61" s="78">
        <v>-14.250999999999992</v>
      </c>
      <c r="F61" s="50">
        <v>-18.465</v>
      </c>
      <c r="G61" s="78">
        <v>-58.592</v>
      </c>
      <c r="H61" s="50">
        <v>-48.795</v>
      </c>
      <c r="I61" s="78">
        <v>-80.70100000000001</v>
      </c>
      <c r="J61" s="50">
        <v>-49.129</v>
      </c>
      <c r="K61" s="50">
        <v>-81</v>
      </c>
      <c r="L61" s="50"/>
    </row>
    <row r="62" spans="1:12" ht="15" customHeight="1">
      <c r="A62" s="165" t="s">
        <v>90</v>
      </c>
      <c r="B62" s="165"/>
      <c r="C62" s="25"/>
      <c r="D62" s="25"/>
      <c r="E62" s="77">
        <v>0.042</v>
      </c>
      <c r="F62" s="52">
        <v>0.055</v>
      </c>
      <c r="G62" s="77">
        <v>0.042</v>
      </c>
      <c r="H62" s="52">
        <v>0.114</v>
      </c>
      <c r="I62" s="77">
        <v>0.113</v>
      </c>
      <c r="J62" s="52">
        <v>0.932</v>
      </c>
      <c r="K62" s="52">
        <v>3</v>
      </c>
      <c r="L62" s="52"/>
    </row>
    <row r="63" spans="1:12" s="45" customFormat="1" ht="16.5" customHeight="1">
      <c r="A63" s="149" t="s">
        <v>91</v>
      </c>
      <c r="B63" s="149"/>
      <c r="C63" s="29"/>
      <c r="D63" s="29"/>
      <c r="E63" s="79">
        <f>SUM(E60:E62)</f>
        <v>-51.94499999999999</v>
      </c>
      <c r="F63" s="107">
        <f aca="true" t="shared" si="13" ref="F63:K63">SUM(F60:F62)</f>
        <v>37.151999999999965</v>
      </c>
      <c r="G63" s="79">
        <f>SUM(G60:G62)</f>
        <v>-91.588</v>
      </c>
      <c r="H63" s="107">
        <f>SUM(H60:H62)</f>
        <v>67.98299999999999</v>
      </c>
      <c r="I63" s="146">
        <f>SUM(I60:I62)</f>
        <v>90.61800000000001</v>
      </c>
      <c r="J63" s="151">
        <f t="shared" si="13"/>
        <v>230.565</v>
      </c>
      <c r="K63" s="151">
        <f t="shared" si="13"/>
        <v>-3</v>
      </c>
      <c r="L63" s="55" t="s">
        <v>78</v>
      </c>
    </row>
    <row r="64" spans="1:12" ht="15" customHeight="1">
      <c r="A64" s="165" t="s">
        <v>36</v>
      </c>
      <c r="B64" s="165"/>
      <c r="C64" s="30"/>
      <c r="D64" s="30"/>
      <c r="E64" s="77"/>
      <c r="F64" s="52"/>
      <c r="G64" s="77"/>
      <c r="H64" s="52"/>
      <c r="I64" s="77"/>
      <c r="J64" s="52"/>
      <c r="K64" s="52"/>
      <c r="L64" s="52"/>
    </row>
    <row r="65" spans="1:12" ht="16.5" customHeight="1">
      <c r="A65" s="168" t="s">
        <v>37</v>
      </c>
      <c r="B65" s="168"/>
      <c r="C65" s="12"/>
      <c r="D65" s="12"/>
      <c r="E65" s="79">
        <f>SUM(E63:E64)</f>
        <v>-51.94499999999999</v>
      </c>
      <c r="F65" s="55">
        <f aca="true" t="shared" si="14" ref="F65:K65">SUM(F63:F64)</f>
        <v>37.151999999999965</v>
      </c>
      <c r="G65" s="79">
        <f>SUM(G63:G64)</f>
        <v>-91.588</v>
      </c>
      <c r="H65" s="55">
        <f>SUM(H63:H64)</f>
        <v>67.98299999999999</v>
      </c>
      <c r="I65" s="79">
        <f>SUM(I63:I64)</f>
        <v>90.61800000000001</v>
      </c>
      <c r="J65" s="55">
        <f t="shared" si="14"/>
        <v>230.565</v>
      </c>
      <c r="K65" s="55">
        <f t="shared" si="14"/>
        <v>-3</v>
      </c>
      <c r="L65" s="55" t="s">
        <v>78</v>
      </c>
    </row>
    <row r="66" spans="1:12" ht="15" customHeight="1">
      <c r="A66" s="164" t="s">
        <v>38</v>
      </c>
      <c r="B66" s="164"/>
      <c r="C66" s="3"/>
      <c r="D66" s="3"/>
      <c r="E66" s="78">
        <v>18.540000000000006</v>
      </c>
      <c r="F66" s="50">
        <v>-35.607</v>
      </c>
      <c r="G66" s="78">
        <v>59.662000000000006</v>
      </c>
      <c r="H66" s="50">
        <v>-99.45400000000001</v>
      </c>
      <c r="I66" s="78">
        <v>-109.90400000000002</v>
      </c>
      <c r="J66" s="50">
        <v>-271.527</v>
      </c>
      <c r="K66" s="50">
        <v>-7</v>
      </c>
      <c r="L66" s="50"/>
    </row>
    <row r="67" spans="1:12" ht="15" customHeight="1">
      <c r="A67" s="164" t="s">
        <v>39</v>
      </c>
      <c r="B67" s="164"/>
      <c r="C67" s="3"/>
      <c r="D67" s="3"/>
      <c r="E67" s="78"/>
      <c r="F67" s="50"/>
      <c r="G67" s="78"/>
      <c r="H67" s="50"/>
      <c r="I67" s="78"/>
      <c r="J67" s="50">
        <v>81.95700000000001</v>
      </c>
      <c r="K67" s="50"/>
      <c r="L67" s="50"/>
    </row>
    <row r="68" spans="1:12" ht="15" customHeight="1">
      <c r="A68" s="164" t="s">
        <v>40</v>
      </c>
      <c r="B68" s="164"/>
      <c r="C68" s="3"/>
      <c r="D68" s="3"/>
      <c r="E68" s="78"/>
      <c r="F68" s="50"/>
      <c r="G68" s="78"/>
      <c r="H68" s="50"/>
      <c r="I68" s="78"/>
      <c r="J68" s="50"/>
      <c r="K68" s="50"/>
      <c r="L68" s="50"/>
    </row>
    <row r="69" spans="1:12" ht="15" customHeight="1">
      <c r="A69" s="165" t="s">
        <v>41</v>
      </c>
      <c r="B69" s="165"/>
      <c r="C69" s="25"/>
      <c r="D69" s="25"/>
      <c r="E69" s="77"/>
      <c r="F69" s="52">
        <v>-50</v>
      </c>
      <c r="G69" s="77"/>
      <c r="H69" s="52">
        <v>-80</v>
      </c>
      <c r="I69" s="77">
        <v>-80</v>
      </c>
      <c r="J69" s="52">
        <v>80</v>
      </c>
      <c r="K69" s="52">
        <v>-2</v>
      </c>
      <c r="L69" s="52"/>
    </row>
    <row r="70" spans="1:12" ht="16.5" customHeight="1">
      <c r="A70" s="36" t="s">
        <v>42</v>
      </c>
      <c r="B70" s="36"/>
      <c r="C70" s="23"/>
      <c r="D70" s="23"/>
      <c r="E70" s="80">
        <f>SUM(E66:E69)</f>
        <v>18.540000000000006</v>
      </c>
      <c r="F70" s="54">
        <f aca="true" t="shared" si="15" ref="F70:K70">SUM(F66:F69)</f>
        <v>-85.607</v>
      </c>
      <c r="G70" s="80">
        <f>SUM(G66:G69)</f>
        <v>59.662000000000006</v>
      </c>
      <c r="H70" s="54">
        <f>SUM(H66:H69)</f>
        <v>-179.454</v>
      </c>
      <c r="I70" s="80">
        <f>SUM(I66:I69)</f>
        <v>-189.90400000000002</v>
      </c>
      <c r="J70" s="54">
        <f t="shared" si="15"/>
        <v>-109.57</v>
      </c>
      <c r="K70" s="54">
        <f t="shared" si="15"/>
        <v>-9</v>
      </c>
      <c r="L70" s="54" t="s">
        <v>78</v>
      </c>
    </row>
    <row r="71" spans="1:12" ht="16.5" customHeight="1">
      <c r="A71" s="168" t="s">
        <v>43</v>
      </c>
      <c r="B71" s="168"/>
      <c r="C71" s="12"/>
      <c r="D71" s="12"/>
      <c r="E71" s="79">
        <f>SUM(E70+E65)</f>
        <v>-33.40499999999999</v>
      </c>
      <c r="F71" s="55">
        <f aca="true" t="shared" si="16" ref="F71:K71">SUM(F70+F65)</f>
        <v>-48.455000000000034</v>
      </c>
      <c r="G71" s="79">
        <f>SUM(G70+G65)</f>
        <v>-31.925999999999988</v>
      </c>
      <c r="H71" s="55">
        <f>SUM(H70+H65)</f>
        <v>-111.47100000000002</v>
      </c>
      <c r="I71" s="79">
        <f>SUM(I70+I65)</f>
        <v>-99.28600000000002</v>
      </c>
      <c r="J71" s="55">
        <f t="shared" si="16"/>
        <v>120.995</v>
      </c>
      <c r="K71" s="55">
        <f t="shared" si="16"/>
        <v>-12</v>
      </c>
      <c r="L71" s="55" t="s">
        <v>78</v>
      </c>
    </row>
    <row r="72" spans="1:12" ht="15" customHeight="1">
      <c r="A72" s="12"/>
      <c r="B72" s="12"/>
      <c r="C72" s="12"/>
      <c r="D72" s="12"/>
      <c r="E72" s="50"/>
      <c r="F72" s="50"/>
      <c r="G72" s="50"/>
      <c r="H72" s="50"/>
      <c r="I72" s="50"/>
      <c r="J72" s="50"/>
      <c r="K72" s="50"/>
      <c r="L72" s="50"/>
    </row>
    <row r="73" spans="1:12" ht="12.75" customHeight="1">
      <c r="A73" s="70"/>
      <c r="B73" s="59"/>
      <c r="C73" s="61"/>
      <c r="D73" s="61"/>
      <c r="E73" s="62">
        <f>E$3</f>
        <v>2011</v>
      </c>
      <c r="F73" s="62">
        <f aca="true" t="shared" si="17" ref="F73:L73">F$3</f>
        <v>2010</v>
      </c>
      <c r="G73" s="62">
        <f t="shared" si="17"/>
        <v>2011</v>
      </c>
      <c r="H73" s="62">
        <f t="shared" si="17"/>
        <v>2010</v>
      </c>
      <c r="I73" s="62">
        <f t="shared" si="17"/>
        <v>2010</v>
      </c>
      <c r="J73" s="62">
        <f t="shared" si="17"/>
        <v>2009</v>
      </c>
      <c r="K73" s="62">
        <f t="shared" si="17"/>
        <v>2008</v>
      </c>
      <c r="L73" s="62">
        <f t="shared" si="17"/>
        <v>2007</v>
      </c>
    </row>
    <row r="74" spans="1:12" ht="12.75" customHeight="1">
      <c r="A74" s="63"/>
      <c r="B74" s="63"/>
      <c r="C74" s="61"/>
      <c r="D74" s="61"/>
      <c r="E74" s="62" t="str">
        <f>E$4</f>
        <v>Q3</v>
      </c>
      <c r="F74" s="62" t="str">
        <f>F$4</f>
        <v>Q3</v>
      </c>
      <c r="G74" s="62" t="str">
        <f>IF(G$4="","",G$4)</f>
        <v>Q1-3</v>
      </c>
      <c r="H74" s="62" t="str">
        <f>H$4</f>
        <v>Q1-3</v>
      </c>
      <c r="I74" s="62"/>
      <c r="J74" s="62"/>
      <c r="K74" s="62"/>
      <c r="L74" s="62"/>
    </row>
    <row r="75" spans="1:12" s="20" customFormat="1" ht="15" customHeight="1">
      <c r="A75" s="70" t="s">
        <v>56</v>
      </c>
      <c r="B75" s="69"/>
      <c r="C75" s="64"/>
      <c r="D75" s="64"/>
      <c r="E75" s="66"/>
      <c r="F75" s="66"/>
      <c r="G75" s="66"/>
      <c r="H75" s="66"/>
      <c r="I75" s="66"/>
      <c r="J75" s="66"/>
      <c r="K75" s="66"/>
      <c r="L75" s="66"/>
    </row>
    <row r="76" ht="1.5" customHeight="1"/>
    <row r="77" spans="1:12" ht="15" customHeight="1">
      <c r="A77" s="164" t="s">
        <v>44</v>
      </c>
      <c r="B77" s="164"/>
      <c r="C77" s="9"/>
      <c r="D77" s="9"/>
      <c r="E77" s="71">
        <f>IF(E7=0,"-",IF(E14=0,"-",(E14/E7))*100)</f>
        <v>-15.098759890017385</v>
      </c>
      <c r="F77" s="57">
        <f>IF(F14=0,"-",IF(F7=0,"-",F14/F7))*100</f>
        <v>15.9005740159529</v>
      </c>
      <c r="G77" s="110">
        <f>IF(G14=0,"-",IF(G7=0,"-",G14/G7))*100</f>
        <v>1.8265344220248982</v>
      </c>
      <c r="H77" s="57">
        <f>IF(H14=0,"-",IF(H7=0,"-",H14/H7))*100</f>
        <v>15.34386682524334</v>
      </c>
      <c r="I77" s="110">
        <f>IF(I14=0,"-",IF(I7=0,"-",I14/I7))*100</f>
        <v>13.47900949192716</v>
      </c>
      <c r="J77" s="57">
        <f>IF(J14=0,"-",IF(J7=0,"-",J14/J7)*100)</f>
        <v>11.809664171990399</v>
      </c>
      <c r="K77" s="57">
        <f>IF(K14=0,"-",IF(K7=0,"-",K14/K7)*100)</f>
        <v>15.558698727015557</v>
      </c>
      <c r="L77" s="57">
        <f>IF(L14=0,"-",IF(L7=0,"-",L14/L7)*100)</f>
        <v>18.83308714918759</v>
      </c>
    </row>
    <row r="78" spans="1:13" ht="15" customHeight="1">
      <c r="A78" s="164" t="s">
        <v>45</v>
      </c>
      <c r="B78" s="164"/>
      <c r="C78" s="9"/>
      <c r="D78" s="9"/>
      <c r="E78" s="71">
        <f aca="true" t="shared" si="18" ref="E78:L78">IF(E20=0,"-",IF(E7=0,"-",E20/E7)*100)</f>
        <v>-19.25642500420851</v>
      </c>
      <c r="F78" s="57">
        <f t="shared" si="18"/>
        <v>12.312282391493289</v>
      </c>
      <c r="G78" s="71">
        <f>IF(G20=0,"-",IF(G7=0,"-",G20/G7)*100)</f>
        <v>-1.6087961084146367</v>
      </c>
      <c r="H78" s="57">
        <f>IF(H20=0,"-",IF(H7=0,"-",H20/H7)*100)</f>
        <v>12.529408931423017</v>
      </c>
      <c r="I78" s="71">
        <f t="shared" si="18"/>
        <v>10.686031239453506</v>
      </c>
      <c r="J78" s="57">
        <f t="shared" si="18"/>
        <v>7.375309060426016</v>
      </c>
      <c r="K78" s="57">
        <f>IF(K20=0,"-",IF(K7=0,"-",K20/K7)*100)</f>
        <v>12.588401697312587</v>
      </c>
      <c r="L78" s="57">
        <f t="shared" si="18"/>
        <v>11.447562776957163</v>
      </c>
      <c r="M78" s="16"/>
    </row>
    <row r="79" spans="1:13" ht="15" customHeight="1">
      <c r="A79" s="164" t="s">
        <v>46</v>
      </c>
      <c r="B79" s="164"/>
      <c r="C79" s="10"/>
      <c r="D79" s="10"/>
      <c r="E79" s="71" t="s">
        <v>58</v>
      </c>
      <c r="F79" s="58" t="s">
        <v>58</v>
      </c>
      <c r="G79" s="71" t="s">
        <v>58</v>
      </c>
      <c r="H79" s="58" t="s">
        <v>58</v>
      </c>
      <c r="I79" s="71">
        <f>IF((I44=0),"-",(I24/((I44+J44)/2)*100))</f>
        <v>9.558767522958252</v>
      </c>
      <c r="J79" s="57">
        <f>IF((J44=0),"-",(J24/((J44+K44)/2)*100))</f>
        <v>7.388311657924443</v>
      </c>
      <c r="K79" s="57">
        <f>IF((K44=0),"-",(K24/((K44+L44)/2)*100))</f>
        <v>15.486993345432548</v>
      </c>
      <c r="L79" s="58" t="s">
        <v>78</v>
      </c>
      <c r="M79" s="16"/>
    </row>
    <row r="80" spans="1:13" ht="15" customHeight="1">
      <c r="A80" s="164" t="s">
        <v>47</v>
      </c>
      <c r="B80" s="164"/>
      <c r="C80" s="10"/>
      <c r="D80" s="10"/>
      <c r="E80" s="71" t="s">
        <v>58</v>
      </c>
      <c r="F80" s="58" t="s">
        <v>58</v>
      </c>
      <c r="G80" s="71" t="s">
        <v>58</v>
      </c>
      <c r="H80" s="58" t="s">
        <v>58</v>
      </c>
      <c r="I80" s="71">
        <f>IF((I44=0),"-",((I17+I18)/((I44+I45+I46+I48+J44+J45+J46+J48)/2)*100))</f>
        <v>8.744203319020535</v>
      </c>
      <c r="J80" s="58">
        <f>IF((J44=0),"-",((J17+J18)/((J44+J45+J46+J48+K44+K45+K46+K48)/2)*100))</f>
        <v>6.961469293948092</v>
      </c>
      <c r="K80" s="58">
        <f>IF((K44=0),"-",((K17+K18)/((K44+K45+K46+K48+L44+L45+L46+L48)/2)*100))</f>
        <v>10.414703110273326</v>
      </c>
      <c r="L80" s="58" t="s">
        <v>78</v>
      </c>
      <c r="M80" s="16"/>
    </row>
    <row r="81" spans="1:13" ht="15" customHeight="1">
      <c r="A81" s="164" t="s">
        <v>48</v>
      </c>
      <c r="B81" s="164"/>
      <c r="C81" s="9"/>
      <c r="D81" s="9"/>
      <c r="E81" s="71" t="s">
        <v>58</v>
      </c>
      <c r="F81" s="58" t="s">
        <v>58</v>
      </c>
      <c r="G81" s="75">
        <f aca="true" t="shared" si="19" ref="G81:L81">IF(G44=0,"-",((G44+G45)/G52*100))</f>
        <v>48.81833473862076</v>
      </c>
      <c r="H81" s="115">
        <f t="shared" si="19"/>
        <v>51.460255415443214</v>
      </c>
      <c r="I81" s="75">
        <f t="shared" si="19"/>
        <v>52.16038676948156</v>
      </c>
      <c r="J81" s="104">
        <f t="shared" si="19"/>
        <v>49.3653281755738</v>
      </c>
      <c r="K81" s="104">
        <f t="shared" si="19"/>
        <v>38.838042180660565</v>
      </c>
      <c r="L81" s="104">
        <f t="shared" si="19"/>
        <v>29.982285208148806</v>
      </c>
      <c r="M81" s="16"/>
    </row>
    <row r="82" spans="1:13" ht="15" customHeight="1">
      <c r="A82" s="164" t="s">
        <v>49</v>
      </c>
      <c r="B82" s="164"/>
      <c r="C82" s="9"/>
      <c r="D82" s="9"/>
      <c r="E82" s="72" t="s">
        <v>58</v>
      </c>
      <c r="F82" s="1" t="s">
        <v>58</v>
      </c>
      <c r="G82" s="72">
        <f aca="true" t="shared" si="20" ref="G82:L82">IF((G48+G46-G40-G38-G34)=0,"-",(G48+G46-G40-G38-G34))</f>
        <v>917.3839999999999</v>
      </c>
      <c r="H82" s="116">
        <f t="shared" si="20"/>
        <v>840.496</v>
      </c>
      <c r="I82" s="72">
        <f t="shared" si="20"/>
        <v>819.5610000000001</v>
      </c>
      <c r="J82" s="1">
        <f t="shared" si="20"/>
        <v>844.2920000000001</v>
      </c>
      <c r="K82" s="1">
        <f t="shared" si="20"/>
        <v>1263</v>
      </c>
      <c r="L82" s="1">
        <f t="shared" si="20"/>
        <v>1230</v>
      </c>
      <c r="M82" s="16"/>
    </row>
    <row r="83" spans="1:12" ht="15" customHeight="1">
      <c r="A83" s="164" t="s">
        <v>50</v>
      </c>
      <c r="B83" s="164"/>
      <c r="C83" s="3"/>
      <c r="D83" s="3"/>
      <c r="E83" s="73" t="s">
        <v>58</v>
      </c>
      <c r="F83" s="2" t="s">
        <v>58</v>
      </c>
      <c r="G83" s="73">
        <f aca="true" t="shared" si="21" ref="G83:L83">IF((G44=0),"-",((G48+G46)/(G44+G45)))</f>
        <v>0.8198217511950967</v>
      </c>
      <c r="H83" s="117">
        <f t="shared" si="21"/>
        <v>0.7390112650257774</v>
      </c>
      <c r="I83" s="73">
        <f t="shared" si="21"/>
        <v>0.7274553661669814</v>
      </c>
      <c r="J83" s="2">
        <f t="shared" si="21"/>
        <v>0.8400344283555392</v>
      </c>
      <c r="K83" s="2">
        <f t="shared" si="21"/>
        <v>1.3422131147540983</v>
      </c>
      <c r="L83" s="2">
        <f t="shared" si="21"/>
        <v>1.8921713441654358</v>
      </c>
    </row>
    <row r="84" spans="1:12" ht="15" customHeight="1">
      <c r="A84" s="165" t="s">
        <v>51</v>
      </c>
      <c r="B84" s="165"/>
      <c r="C84" s="25"/>
      <c r="D84" s="25"/>
      <c r="E84" s="74" t="s">
        <v>58</v>
      </c>
      <c r="F84" s="21" t="s">
        <v>58</v>
      </c>
      <c r="G84" s="74" t="s">
        <v>58</v>
      </c>
      <c r="H84" s="21" t="s">
        <v>58</v>
      </c>
      <c r="I84" s="74">
        <v>1327</v>
      </c>
      <c r="J84" s="21">
        <v>1132</v>
      </c>
      <c r="K84" s="21">
        <v>1280</v>
      </c>
      <c r="L84" s="21" t="s">
        <v>78</v>
      </c>
    </row>
    <row r="85" spans="1:12" ht="15" customHeight="1">
      <c r="A85" s="137" t="s">
        <v>134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</row>
    <row r="86" spans="1:12" ht="15">
      <c r="A86" s="6" t="s">
        <v>123</v>
      </c>
      <c r="B86" s="138"/>
      <c r="C86" s="138"/>
      <c r="D86" s="138"/>
      <c r="E86" s="139"/>
      <c r="F86" s="139"/>
      <c r="G86" s="139"/>
      <c r="H86" s="139"/>
      <c r="I86" s="139"/>
      <c r="J86" s="139"/>
      <c r="K86" s="139"/>
      <c r="L86" s="8"/>
    </row>
    <row r="87" spans="1:12" ht="15">
      <c r="A87" s="138"/>
      <c r="B87" s="138"/>
      <c r="C87" s="138"/>
      <c r="D87" s="138"/>
      <c r="E87" s="139"/>
      <c r="F87" s="139"/>
      <c r="G87" s="139"/>
      <c r="H87" s="139"/>
      <c r="I87" s="139"/>
      <c r="J87" s="139"/>
      <c r="K87" s="139"/>
      <c r="L87" s="5"/>
    </row>
    <row r="88" spans="1:12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</sheetData>
  <sheetProtection/>
  <mergeCells count="21">
    <mergeCell ref="A1:L1"/>
    <mergeCell ref="A58:B58"/>
    <mergeCell ref="A59:B59"/>
    <mergeCell ref="A60:B60"/>
    <mergeCell ref="A61:B61"/>
    <mergeCell ref="A84:B84"/>
    <mergeCell ref="A78:B78"/>
    <mergeCell ref="A79:B79"/>
    <mergeCell ref="A81:B81"/>
    <mergeCell ref="A82:B82"/>
    <mergeCell ref="A64:B64"/>
    <mergeCell ref="A65:B65"/>
    <mergeCell ref="A66:B66"/>
    <mergeCell ref="A67:B67"/>
    <mergeCell ref="A68:B68"/>
    <mergeCell ref="A80:B80"/>
    <mergeCell ref="A83:B83"/>
    <mergeCell ref="A69:B69"/>
    <mergeCell ref="A71:B71"/>
    <mergeCell ref="A77:B77"/>
    <mergeCell ref="A62:B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</cols>
  <sheetData>
    <row r="1" spans="1:13" ht="18" customHeight="1">
      <c r="A1" s="167" t="s">
        <v>122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5" customHeight="1">
      <c r="A2" s="33" t="s">
        <v>0</v>
      </c>
      <c r="B2" s="15"/>
      <c r="C2" s="15"/>
      <c r="D2" s="15"/>
      <c r="E2" s="16"/>
      <c r="F2" s="16"/>
      <c r="G2" s="16"/>
      <c r="H2" s="16"/>
      <c r="I2" s="16"/>
      <c r="J2" s="16"/>
      <c r="K2" s="17"/>
      <c r="L2" s="17"/>
      <c r="M2" s="18"/>
    </row>
    <row r="3" spans="1:13" ht="12.75" customHeight="1">
      <c r="A3" s="59"/>
      <c r="B3" s="59"/>
      <c r="C3" s="64"/>
      <c r="D3" s="61"/>
      <c r="E3" s="62">
        <v>2011</v>
      </c>
      <c r="F3" s="62">
        <v>2010</v>
      </c>
      <c r="G3" s="62">
        <v>2011</v>
      </c>
      <c r="H3" s="62">
        <v>2010</v>
      </c>
      <c r="I3" s="62">
        <v>2010</v>
      </c>
      <c r="J3" s="62">
        <v>2010</v>
      </c>
      <c r="K3" s="62">
        <v>2009</v>
      </c>
      <c r="L3" s="62">
        <v>2008</v>
      </c>
      <c r="M3" s="62">
        <v>2007</v>
      </c>
    </row>
    <row r="4" spans="1:13" ht="12.75" customHeight="1">
      <c r="A4" s="63"/>
      <c r="B4" s="63"/>
      <c r="C4" s="64"/>
      <c r="D4" s="61"/>
      <c r="E4" s="62" t="s">
        <v>116</v>
      </c>
      <c r="F4" s="62" t="s">
        <v>116</v>
      </c>
      <c r="G4" s="62" t="s">
        <v>117</v>
      </c>
      <c r="H4" s="62" t="s">
        <v>117</v>
      </c>
      <c r="I4" s="62"/>
      <c r="J4" s="62"/>
      <c r="K4" s="62"/>
      <c r="L4" s="62"/>
      <c r="M4" s="62"/>
    </row>
    <row r="5" spans="1:13" s="19" customFormat="1" ht="12.75" customHeight="1">
      <c r="A5" s="60" t="s">
        <v>1</v>
      </c>
      <c r="B5" s="67"/>
      <c r="C5" s="64"/>
      <c r="D5" s="64" t="s">
        <v>57</v>
      </c>
      <c r="E5" s="66" t="s">
        <v>55</v>
      </c>
      <c r="F5" s="66" t="s">
        <v>95</v>
      </c>
      <c r="G5" s="66" t="s">
        <v>55</v>
      </c>
      <c r="H5" s="66" t="s">
        <v>95</v>
      </c>
      <c r="I5" s="66" t="s">
        <v>95</v>
      </c>
      <c r="J5" s="66" t="s">
        <v>61</v>
      </c>
      <c r="K5" s="66"/>
      <c r="L5" s="66"/>
      <c r="M5" s="66" t="s">
        <v>62</v>
      </c>
    </row>
    <row r="6" ht="1.5" customHeight="1"/>
    <row r="7" spans="1:13" ht="15" customHeight="1">
      <c r="A7" s="31" t="s">
        <v>2</v>
      </c>
      <c r="B7" s="9"/>
      <c r="C7" s="9"/>
      <c r="D7" s="9"/>
      <c r="E7" s="79">
        <v>744.6320000000002</v>
      </c>
      <c r="F7" s="55">
        <v>763.5990000000002</v>
      </c>
      <c r="G7" s="79">
        <v>2408.793</v>
      </c>
      <c r="H7" s="55">
        <v>2283.437</v>
      </c>
      <c r="I7" s="79">
        <v>3165.5150000000003</v>
      </c>
      <c r="J7" s="55">
        <v>3531.891</v>
      </c>
      <c r="K7" s="55">
        <v>2509.69</v>
      </c>
      <c r="L7" s="55">
        <v>2323.8530000000005</v>
      </c>
      <c r="M7" s="55">
        <v>2067</v>
      </c>
    </row>
    <row r="8" spans="1:13" ht="15" customHeight="1">
      <c r="A8" s="31" t="s">
        <v>3</v>
      </c>
      <c r="B8" s="3"/>
      <c r="C8" s="3"/>
      <c r="D8" s="3"/>
      <c r="E8" s="78">
        <v>-681.5850000000005</v>
      </c>
      <c r="F8" s="50">
        <v>-746.737</v>
      </c>
      <c r="G8" s="78">
        <v>-2298.516</v>
      </c>
      <c r="H8" s="50">
        <v>-2292.81</v>
      </c>
      <c r="I8" s="78">
        <v>-3205.5510000000004</v>
      </c>
      <c r="J8" s="50">
        <v>-3602.1600000000008</v>
      </c>
      <c r="K8" s="50">
        <v>-2352.3580000000006</v>
      </c>
      <c r="L8" s="50">
        <v>-2164.7670000000003</v>
      </c>
      <c r="M8" s="50">
        <v>-1972</v>
      </c>
    </row>
    <row r="9" spans="1:13" ht="15" customHeight="1">
      <c r="A9" s="31" t="s">
        <v>4</v>
      </c>
      <c r="B9" s="3"/>
      <c r="C9" s="3"/>
      <c r="D9" s="3"/>
      <c r="E9" s="78">
        <v>2.2339999999999978</v>
      </c>
      <c r="F9" s="50">
        <v>16.486</v>
      </c>
      <c r="G9" s="78">
        <v>19.504</v>
      </c>
      <c r="H9" s="50">
        <v>40.734</v>
      </c>
      <c r="I9" s="78">
        <v>62.863</v>
      </c>
      <c r="J9" s="50">
        <v>62.863</v>
      </c>
      <c r="K9" s="50">
        <v>17.424</v>
      </c>
      <c r="L9" s="50"/>
      <c r="M9" s="50"/>
    </row>
    <row r="10" spans="1:13" ht="15" customHeight="1">
      <c r="A10" s="31" t="s">
        <v>5</v>
      </c>
      <c r="B10" s="3"/>
      <c r="C10" s="3"/>
      <c r="D10" s="3"/>
      <c r="E10" s="78"/>
      <c r="F10" s="50"/>
      <c r="G10" s="78"/>
      <c r="H10" s="50"/>
      <c r="I10" s="78"/>
      <c r="J10" s="50"/>
      <c r="K10" s="50"/>
      <c r="L10" s="50"/>
      <c r="M10" s="50"/>
    </row>
    <row r="11" spans="1:13" ht="15" customHeight="1">
      <c r="A11" s="32" t="s">
        <v>6</v>
      </c>
      <c r="B11" s="25"/>
      <c r="C11" s="25"/>
      <c r="D11" s="25"/>
      <c r="E11" s="77">
        <v>0.006000000000000005</v>
      </c>
      <c r="F11" s="52"/>
      <c r="G11" s="77">
        <v>0.776</v>
      </c>
      <c r="H11" s="52"/>
      <c r="I11" s="77"/>
      <c r="J11" s="52"/>
      <c r="K11" s="52"/>
      <c r="L11" s="52"/>
      <c r="M11" s="52">
        <v>1</v>
      </c>
    </row>
    <row r="12" spans="1:13" ht="15" customHeight="1">
      <c r="A12" s="13" t="s">
        <v>7</v>
      </c>
      <c r="B12" s="13"/>
      <c r="C12" s="13"/>
      <c r="D12" s="13"/>
      <c r="E12" s="79">
        <f>SUM(E7:E11)</f>
        <v>65.28699999999968</v>
      </c>
      <c r="F12" s="55">
        <f aca="true" t="shared" si="0" ref="F12:M12">SUM(F7:F11)</f>
        <v>33.3480000000002</v>
      </c>
      <c r="G12" s="79">
        <f>SUM(G7:G11)</f>
        <v>130.55700000000004</v>
      </c>
      <c r="H12" s="55">
        <f>SUM(H7:H11)</f>
        <v>31.360999999999954</v>
      </c>
      <c r="I12" s="79">
        <f>SUM(I7:I11)</f>
        <v>22.82699999999994</v>
      </c>
      <c r="J12" s="55">
        <f>SUM(J7:J11)</f>
        <v>-7.406000000000688</v>
      </c>
      <c r="K12" s="55">
        <f t="shared" si="0"/>
        <v>174.75599999999943</v>
      </c>
      <c r="L12" s="55">
        <f t="shared" si="0"/>
        <v>159.08600000000024</v>
      </c>
      <c r="M12" s="55">
        <f t="shared" si="0"/>
        <v>96</v>
      </c>
    </row>
    <row r="13" spans="1:13" ht="15" customHeight="1">
      <c r="A13" s="32" t="s">
        <v>76</v>
      </c>
      <c r="B13" s="25"/>
      <c r="C13" s="25"/>
      <c r="D13" s="25"/>
      <c r="E13" s="77">
        <v>-16.137999999999998</v>
      </c>
      <c r="F13" s="52">
        <v>-13.145999999999999</v>
      </c>
      <c r="G13" s="77">
        <v>-46.412</v>
      </c>
      <c r="H13" s="52">
        <v>-42.312999999999995</v>
      </c>
      <c r="I13" s="77">
        <v>-59.324000000000005</v>
      </c>
      <c r="J13" s="52">
        <v>-59.324000000000005</v>
      </c>
      <c r="K13" s="52">
        <v>-41.959</v>
      </c>
      <c r="L13" s="52">
        <v>-37.586</v>
      </c>
      <c r="M13" s="52">
        <v>-27</v>
      </c>
    </row>
    <row r="14" spans="1:13" ht="15" customHeight="1">
      <c r="A14" s="13" t="s">
        <v>8</v>
      </c>
      <c r="B14" s="13"/>
      <c r="C14" s="13"/>
      <c r="D14" s="13"/>
      <c r="E14" s="79">
        <f>SUM(E12:E13)</f>
        <v>49.14899999999968</v>
      </c>
      <c r="F14" s="55">
        <f aca="true" t="shared" si="1" ref="F14:M14">SUM(F12:F13)</f>
        <v>20.202000000000197</v>
      </c>
      <c r="G14" s="79">
        <f>SUM(G12:G13)</f>
        <v>84.14500000000004</v>
      </c>
      <c r="H14" s="55">
        <f>SUM(H12:H13)</f>
        <v>-10.95200000000004</v>
      </c>
      <c r="I14" s="79">
        <f>SUM(I12:I13)</f>
        <v>-36.497000000000064</v>
      </c>
      <c r="J14" s="55">
        <f>SUM(J12:J13)</f>
        <v>-66.7300000000007</v>
      </c>
      <c r="K14" s="55">
        <f t="shared" si="1"/>
        <v>132.79699999999943</v>
      </c>
      <c r="L14" s="55">
        <f t="shared" si="1"/>
        <v>121.50000000000024</v>
      </c>
      <c r="M14" s="55">
        <f t="shared" si="1"/>
        <v>69</v>
      </c>
    </row>
    <row r="15" spans="1:13" ht="15" customHeight="1">
      <c r="A15" s="31" t="s">
        <v>9</v>
      </c>
      <c r="B15" s="4"/>
      <c r="C15" s="4"/>
      <c r="D15" s="4"/>
      <c r="E15" s="78">
        <v>-0.4690000000000001</v>
      </c>
      <c r="F15" s="50">
        <v>-1.407</v>
      </c>
      <c r="G15" s="78">
        <v>-1.4060000000000001</v>
      </c>
      <c r="H15" s="50">
        <v>-4.079000000000001</v>
      </c>
      <c r="I15" s="78">
        <v>-4.143</v>
      </c>
      <c r="J15" s="50">
        <v>-4.143</v>
      </c>
      <c r="K15" s="50">
        <v>-4.409000000000001</v>
      </c>
      <c r="L15" s="50">
        <v>-3.987</v>
      </c>
      <c r="M15" s="50">
        <v>-2</v>
      </c>
    </row>
    <row r="16" spans="1:13" ht="15" customHeight="1">
      <c r="A16" s="32" t="s">
        <v>10</v>
      </c>
      <c r="B16" s="25"/>
      <c r="C16" s="25"/>
      <c r="D16" s="25"/>
      <c r="E16" s="77">
        <v>-33.67</v>
      </c>
      <c r="F16" s="52"/>
      <c r="G16" s="77">
        <v>-33.67</v>
      </c>
      <c r="H16" s="52"/>
      <c r="I16" s="77"/>
      <c r="J16" s="52"/>
      <c r="K16" s="52"/>
      <c r="L16" s="52"/>
      <c r="M16" s="52"/>
    </row>
    <row r="17" spans="1:13" ht="15" customHeight="1">
      <c r="A17" s="13" t="s">
        <v>11</v>
      </c>
      <c r="B17" s="13"/>
      <c r="C17" s="13"/>
      <c r="D17" s="13"/>
      <c r="E17" s="79">
        <f>SUM(E14:E16)</f>
        <v>15.009999999999678</v>
      </c>
      <c r="F17" s="55">
        <f aca="true" t="shared" si="2" ref="F17:M17">SUM(F14:F16)</f>
        <v>18.795000000000197</v>
      </c>
      <c r="G17" s="79">
        <f>SUM(G14:G16)</f>
        <v>49.06900000000003</v>
      </c>
      <c r="H17" s="55">
        <f>SUM(H14:H16)</f>
        <v>-15.031000000000041</v>
      </c>
      <c r="I17" s="79">
        <f>SUM(I14:I16)</f>
        <v>-40.640000000000065</v>
      </c>
      <c r="J17" s="55">
        <f>SUM(J14:J16)</f>
        <v>-70.8730000000007</v>
      </c>
      <c r="K17" s="55">
        <f t="shared" si="2"/>
        <v>128.38799999999944</v>
      </c>
      <c r="L17" s="55">
        <f t="shared" si="2"/>
        <v>117.51300000000025</v>
      </c>
      <c r="M17" s="55">
        <f t="shared" si="2"/>
        <v>67</v>
      </c>
    </row>
    <row r="18" spans="1:13" ht="15" customHeight="1">
      <c r="A18" s="31" t="s">
        <v>12</v>
      </c>
      <c r="B18" s="3"/>
      <c r="C18" s="3"/>
      <c r="D18" s="3"/>
      <c r="E18" s="78">
        <v>-1.656</v>
      </c>
      <c r="F18" s="50">
        <v>0.451</v>
      </c>
      <c r="G18" s="78">
        <v>0.493</v>
      </c>
      <c r="H18" s="50">
        <v>0.24</v>
      </c>
      <c r="I18" s="78">
        <v>2.35</v>
      </c>
      <c r="J18" s="50">
        <v>2.35</v>
      </c>
      <c r="K18" s="50">
        <v>1.234</v>
      </c>
      <c r="L18" s="50">
        <v>2.9770000000000003</v>
      </c>
      <c r="M18" s="50">
        <v>6</v>
      </c>
    </row>
    <row r="19" spans="1:13" ht="15" customHeight="1">
      <c r="A19" s="32" t="s">
        <v>13</v>
      </c>
      <c r="B19" s="25"/>
      <c r="C19" s="25"/>
      <c r="D19" s="25" t="s">
        <v>63</v>
      </c>
      <c r="E19" s="77">
        <v>-10.215000000000003</v>
      </c>
      <c r="F19" s="52">
        <v>-14.848999999999998</v>
      </c>
      <c r="G19" s="77">
        <v>-39.489000000000004</v>
      </c>
      <c r="H19" s="52">
        <v>-45.58800000000001</v>
      </c>
      <c r="I19" s="77">
        <v>-63.128</v>
      </c>
      <c r="J19" s="52">
        <v>-63.128</v>
      </c>
      <c r="K19" s="52">
        <v>-59.225</v>
      </c>
      <c r="L19" s="52">
        <v>-60.543000000000006</v>
      </c>
      <c r="M19" s="52">
        <v>-61</v>
      </c>
    </row>
    <row r="20" spans="1:13" ht="15" customHeight="1">
      <c r="A20" s="13" t="s">
        <v>14</v>
      </c>
      <c r="B20" s="13"/>
      <c r="C20" s="13"/>
      <c r="D20" s="13"/>
      <c r="E20" s="79">
        <f>SUM(E17:E19)</f>
        <v>3.1389999999996743</v>
      </c>
      <c r="F20" s="55">
        <f aca="true" t="shared" si="3" ref="F20:M20">SUM(F17:F19)</f>
        <v>4.397000000000199</v>
      </c>
      <c r="G20" s="79">
        <f>SUM(G17:G19)</f>
        <v>10.073000000000029</v>
      </c>
      <c r="H20" s="55">
        <f>SUM(H17:H19)</f>
        <v>-60.37900000000005</v>
      </c>
      <c r="I20" s="79">
        <f>SUM(I17:I19)</f>
        <v>-101.41800000000006</v>
      </c>
      <c r="J20" s="55">
        <f>SUM(J17:J19)</f>
        <v>-131.6510000000007</v>
      </c>
      <c r="K20" s="55">
        <f t="shared" si="3"/>
        <v>70.39699999999945</v>
      </c>
      <c r="L20" s="55">
        <f t="shared" si="3"/>
        <v>59.947000000000244</v>
      </c>
      <c r="M20" s="55">
        <f t="shared" si="3"/>
        <v>12</v>
      </c>
    </row>
    <row r="21" spans="1:13" ht="15" customHeight="1">
      <c r="A21" s="31" t="s">
        <v>15</v>
      </c>
      <c r="B21" s="3"/>
      <c r="C21" s="3"/>
      <c r="D21" s="3"/>
      <c r="E21" s="78">
        <v>6.130000000000001</v>
      </c>
      <c r="F21" s="50">
        <v>3.876999999999998</v>
      </c>
      <c r="G21" s="78">
        <v>26.623</v>
      </c>
      <c r="H21" s="50">
        <v>18.756</v>
      </c>
      <c r="I21" s="78">
        <v>36.801</v>
      </c>
      <c r="J21" s="50">
        <v>36.801</v>
      </c>
      <c r="K21" s="50">
        <v>-13.029000000000002</v>
      </c>
      <c r="L21" s="50">
        <v>-10.98</v>
      </c>
      <c r="M21" s="50">
        <v>5</v>
      </c>
    </row>
    <row r="22" spans="1:13" ht="15" customHeight="1">
      <c r="A22" s="32" t="s">
        <v>16</v>
      </c>
      <c r="B22" s="27"/>
      <c r="C22" s="27"/>
      <c r="D22" s="27"/>
      <c r="E22" s="77">
        <v>-45.842</v>
      </c>
      <c r="F22" s="52">
        <v>-4.2509999999999994</v>
      </c>
      <c r="G22" s="77">
        <v>-87.581</v>
      </c>
      <c r="H22" s="52">
        <v>6.474</v>
      </c>
      <c r="I22" s="77">
        <v>-30.233</v>
      </c>
      <c r="J22" s="52"/>
      <c r="K22" s="52"/>
      <c r="L22" s="52"/>
      <c r="M22" s="52"/>
    </row>
    <row r="23" spans="1:13" ht="15" customHeight="1">
      <c r="A23" s="35" t="s">
        <v>94</v>
      </c>
      <c r="B23" s="14"/>
      <c r="C23" s="14"/>
      <c r="D23" s="14"/>
      <c r="E23" s="79">
        <f>SUM(E20:E22)</f>
        <v>-36.57300000000032</v>
      </c>
      <c r="F23" s="55">
        <f aca="true" t="shared" si="4" ref="F23:M23">SUM(F20:F22)</f>
        <v>4.023000000000197</v>
      </c>
      <c r="G23" s="79">
        <f>SUM(G20:G22)</f>
        <v>-50.88499999999998</v>
      </c>
      <c r="H23" s="55">
        <f>SUM(H20:H22)</f>
        <v>-35.14900000000004</v>
      </c>
      <c r="I23" s="79">
        <f>SUM(I20:I22)</f>
        <v>-94.85000000000007</v>
      </c>
      <c r="J23" s="55">
        <f>SUM(J20:J22)</f>
        <v>-94.85000000000069</v>
      </c>
      <c r="K23" s="55">
        <f t="shared" si="4"/>
        <v>57.36799999999945</v>
      </c>
      <c r="L23" s="55">
        <f t="shared" si="4"/>
        <v>48.96700000000024</v>
      </c>
      <c r="M23" s="55">
        <f t="shared" si="4"/>
        <v>17</v>
      </c>
    </row>
    <row r="24" spans="1:13" ht="15" customHeight="1">
      <c r="A24" s="31" t="s">
        <v>85</v>
      </c>
      <c r="B24" s="3"/>
      <c r="C24" s="3"/>
      <c r="D24" s="3"/>
      <c r="E24" s="76">
        <f aca="true" t="shared" si="5" ref="E24:M24">E23-E25</f>
        <v>-36.57300000000032</v>
      </c>
      <c r="F24" s="53">
        <f t="shared" si="5"/>
        <v>4.023000000000197</v>
      </c>
      <c r="G24" s="76">
        <f>G23-G25</f>
        <v>-50.88499999999998</v>
      </c>
      <c r="H24" s="53">
        <f>H23-H25</f>
        <v>-35.14900000000004</v>
      </c>
      <c r="I24" s="76">
        <f t="shared" si="5"/>
        <v>-94.85000000000007</v>
      </c>
      <c r="J24" s="53">
        <f>J23-J25</f>
        <v>-94.85000000000069</v>
      </c>
      <c r="K24" s="53">
        <f t="shared" si="5"/>
        <v>57.36799999999945</v>
      </c>
      <c r="L24" s="53">
        <f t="shared" si="5"/>
        <v>48.96700000000024</v>
      </c>
      <c r="M24" s="53">
        <f t="shared" si="5"/>
        <v>17</v>
      </c>
    </row>
    <row r="25" spans="1:13" ht="15" customHeight="1">
      <c r="A25" s="31" t="s">
        <v>92</v>
      </c>
      <c r="B25" s="3"/>
      <c r="C25" s="3"/>
      <c r="D25" s="3"/>
      <c r="E25" s="78"/>
      <c r="F25" s="50"/>
      <c r="G25" s="78"/>
      <c r="H25" s="50"/>
      <c r="I25" s="78"/>
      <c r="J25" s="50"/>
      <c r="K25" s="50"/>
      <c r="L25" s="50"/>
      <c r="M25" s="50"/>
    </row>
    <row r="26" spans="1:13" ht="15">
      <c r="A26" s="3"/>
      <c r="B26" s="3"/>
      <c r="C26" s="3"/>
      <c r="D26" s="3"/>
      <c r="E26" s="50"/>
      <c r="F26" s="50"/>
      <c r="G26" s="50"/>
      <c r="H26" s="50"/>
      <c r="I26" s="50"/>
      <c r="J26" s="50"/>
      <c r="K26" s="50"/>
      <c r="L26" s="50"/>
      <c r="M26" s="50"/>
    </row>
    <row r="27" spans="1:13" ht="12.75" customHeight="1">
      <c r="A27" s="59"/>
      <c r="B27" s="59"/>
      <c r="C27" s="64"/>
      <c r="D27" s="61"/>
      <c r="E27" s="62">
        <f>E$3</f>
        <v>2011</v>
      </c>
      <c r="F27" s="62">
        <f aca="true" t="shared" si="6" ref="F27:M27">F$3</f>
        <v>2010</v>
      </c>
      <c r="G27" s="62">
        <f t="shared" si="6"/>
        <v>2011</v>
      </c>
      <c r="H27" s="62">
        <f t="shared" si="6"/>
        <v>2010</v>
      </c>
      <c r="I27" s="62">
        <f t="shared" si="6"/>
        <v>2010</v>
      </c>
      <c r="J27" s="62">
        <f t="shared" si="6"/>
        <v>2010</v>
      </c>
      <c r="K27" s="62">
        <f t="shared" si="6"/>
        <v>2009</v>
      </c>
      <c r="L27" s="62">
        <f t="shared" si="6"/>
        <v>2008</v>
      </c>
      <c r="M27" s="62">
        <f t="shared" si="6"/>
        <v>2007</v>
      </c>
    </row>
    <row r="28" spans="1:13" ht="12.75" customHeight="1">
      <c r="A28" s="63"/>
      <c r="B28" s="63"/>
      <c r="C28" s="64"/>
      <c r="D28" s="61"/>
      <c r="E28" s="82" t="str">
        <f>E$4</f>
        <v>Q3</v>
      </c>
      <c r="F28" s="82" t="str">
        <f>F$4</f>
        <v>Q3</v>
      </c>
      <c r="G28" s="82" t="str">
        <f>IF(G$4="","",G$4)</f>
        <v>Q1-3</v>
      </c>
      <c r="H28" s="82" t="str">
        <f>H$4</f>
        <v>Q1-3</v>
      </c>
      <c r="I28" s="82"/>
      <c r="J28" s="82"/>
      <c r="K28" s="82"/>
      <c r="L28" s="82"/>
      <c r="M28" s="82"/>
    </row>
    <row r="29" spans="1:13" s="20" customFormat="1" ht="15" customHeight="1">
      <c r="A29" s="60" t="s">
        <v>83</v>
      </c>
      <c r="B29" s="69"/>
      <c r="C29" s="64"/>
      <c r="D29" s="64"/>
      <c r="E29" s="83"/>
      <c r="F29" s="83"/>
      <c r="G29" s="83"/>
      <c r="H29" s="83"/>
      <c r="I29" s="83"/>
      <c r="J29" s="83"/>
      <c r="K29" s="83">
        <f>IF(K$5=0,"",K$5)</f>
      </c>
      <c r="L29" s="83"/>
      <c r="M29" s="83"/>
    </row>
    <row r="30" spans="5:13" ht="1.5" customHeight="1"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5" customHeight="1">
      <c r="A31" s="31" t="s">
        <v>17</v>
      </c>
      <c r="B31" s="10"/>
      <c r="C31" s="10"/>
      <c r="D31" s="10"/>
      <c r="E31" s="78"/>
      <c r="F31" s="50"/>
      <c r="G31" s="78">
        <v>713.601</v>
      </c>
      <c r="H31" s="50"/>
      <c r="I31" s="78"/>
      <c r="J31" s="50">
        <v>769.503</v>
      </c>
      <c r="K31" s="50">
        <v>718.647</v>
      </c>
      <c r="L31" s="50">
        <v>692.11</v>
      </c>
      <c r="M31" s="50">
        <v>692</v>
      </c>
    </row>
    <row r="32" spans="1:13" ht="15" customHeight="1">
      <c r="A32" s="31" t="s">
        <v>18</v>
      </c>
      <c r="B32" s="9"/>
      <c r="C32" s="9"/>
      <c r="D32" s="9"/>
      <c r="E32" s="78"/>
      <c r="F32" s="50"/>
      <c r="G32" s="78">
        <v>11.026</v>
      </c>
      <c r="H32" s="50"/>
      <c r="I32" s="78"/>
      <c r="J32" s="50">
        <v>18.450999999999997</v>
      </c>
      <c r="K32" s="50">
        <v>23.393</v>
      </c>
      <c r="L32" s="50">
        <v>13.929000000000004</v>
      </c>
      <c r="M32" s="50">
        <v>18.026</v>
      </c>
    </row>
    <row r="33" spans="1:13" ht="15" customHeight="1">
      <c r="A33" s="31" t="s">
        <v>86</v>
      </c>
      <c r="B33" s="9"/>
      <c r="C33" s="9"/>
      <c r="D33" s="9"/>
      <c r="E33" s="78"/>
      <c r="F33" s="50"/>
      <c r="G33" s="78">
        <v>195.70900000000006</v>
      </c>
      <c r="H33" s="50"/>
      <c r="I33" s="78"/>
      <c r="J33" s="50">
        <v>212.20199999999994</v>
      </c>
      <c r="K33" s="50">
        <v>202.143</v>
      </c>
      <c r="L33" s="50">
        <v>208.05200000000002</v>
      </c>
      <c r="M33" s="50">
        <v>195.942</v>
      </c>
    </row>
    <row r="34" spans="1:13" ht="15" customHeight="1">
      <c r="A34" s="31" t="s">
        <v>19</v>
      </c>
      <c r="B34" s="9"/>
      <c r="C34" s="9"/>
      <c r="D34" s="9"/>
      <c r="E34" s="78"/>
      <c r="F34" s="50"/>
      <c r="G34" s="78"/>
      <c r="H34" s="50"/>
      <c r="I34" s="78"/>
      <c r="J34" s="50"/>
      <c r="K34" s="50"/>
      <c r="L34" s="50"/>
      <c r="M34" s="50"/>
    </row>
    <row r="35" spans="1:13" ht="15" customHeight="1">
      <c r="A35" s="32" t="s">
        <v>20</v>
      </c>
      <c r="B35" s="25"/>
      <c r="C35" s="25"/>
      <c r="D35" s="25"/>
      <c r="E35" s="77"/>
      <c r="F35" s="52"/>
      <c r="G35" s="77">
        <v>33.829</v>
      </c>
      <c r="H35" s="52"/>
      <c r="I35" s="77"/>
      <c r="J35" s="52">
        <v>36.614000000000004</v>
      </c>
      <c r="K35" s="52">
        <v>9.771</v>
      </c>
      <c r="L35" s="52">
        <v>10.5</v>
      </c>
      <c r="M35" s="52">
        <v>11.477</v>
      </c>
    </row>
    <row r="36" spans="1:13" ht="15" customHeight="1">
      <c r="A36" s="33" t="s">
        <v>21</v>
      </c>
      <c r="B36" s="13"/>
      <c r="C36" s="13"/>
      <c r="D36" s="13"/>
      <c r="E36" s="106">
        <v>0</v>
      </c>
      <c r="F36" s="107">
        <v>0</v>
      </c>
      <c r="G36" s="79">
        <f>SUM(G31:G35)</f>
        <v>954.165</v>
      </c>
      <c r="H36" s="114" t="s">
        <v>58</v>
      </c>
      <c r="I36" s="79" t="s">
        <v>58</v>
      </c>
      <c r="J36" s="55">
        <f>SUM(J31:J35)</f>
        <v>1036.77</v>
      </c>
      <c r="K36" s="55">
        <f>SUM(K31:K35)</f>
        <v>953.9540000000001</v>
      </c>
      <c r="L36" s="55">
        <f>SUM(L31:L35)</f>
        <v>924.591</v>
      </c>
      <c r="M36" s="55">
        <f>SUM(M31:M35)</f>
        <v>917.4449999999999</v>
      </c>
    </row>
    <row r="37" spans="1:13" ht="15" customHeight="1">
      <c r="A37" s="31" t="s">
        <v>22</v>
      </c>
      <c r="B37" s="3"/>
      <c r="C37" s="3"/>
      <c r="D37" s="3"/>
      <c r="E37" s="78"/>
      <c r="F37" s="50"/>
      <c r="G37" s="78">
        <v>474.97900000000004</v>
      </c>
      <c r="H37" s="134"/>
      <c r="I37" s="78"/>
      <c r="J37" s="50">
        <v>534.927</v>
      </c>
      <c r="K37" s="50">
        <v>374.961</v>
      </c>
      <c r="L37" s="50">
        <v>264.354</v>
      </c>
      <c r="M37" s="50">
        <v>280.24600000000004</v>
      </c>
    </row>
    <row r="38" spans="1:13" ht="15" customHeight="1">
      <c r="A38" s="31" t="s">
        <v>23</v>
      </c>
      <c r="B38" s="3"/>
      <c r="C38" s="3"/>
      <c r="D38" s="3"/>
      <c r="E38" s="78"/>
      <c r="F38" s="50"/>
      <c r="G38" s="78"/>
      <c r="H38" s="134"/>
      <c r="I38" s="78"/>
      <c r="J38" s="50"/>
      <c r="K38" s="50"/>
      <c r="L38" s="50"/>
      <c r="M38" s="50"/>
    </row>
    <row r="39" spans="1:13" ht="15" customHeight="1">
      <c r="A39" s="31" t="s">
        <v>24</v>
      </c>
      <c r="B39" s="3"/>
      <c r="C39" s="3"/>
      <c r="D39" s="3"/>
      <c r="E39" s="78"/>
      <c r="F39" s="50"/>
      <c r="G39" s="78">
        <v>511.57099999999997</v>
      </c>
      <c r="H39" s="134"/>
      <c r="I39" s="78"/>
      <c r="J39" s="50">
        <v>798.398</v>
      </c>
      <c r="K39" s="50">
        <v>776.153</v>
      </c>
      <c r="L39" s="50">
        <v>675.099</v>
      </c>
      <c r="M39" s="50">
        <v>609.0830000000001</v>
      </c>
    </row>
    <row r="40" spans="1:13" ht="15" customHeight="1">
      <c r="A40" s="31" t="s">
        <v>25</v>
      </c>
      <c r="B40" s="3"/>
      <c r="C40" s="3"/>
      <c r="D40" s="3"/>
      <c r="E40" s="78"/>
      <c r="F40" s="50"/>
      <c r="G40" s="78"/>
      <c r="H40" s="134"/>
      <c r="I40" s="78"/>
      <c r="J40" s="50"/>
      <c r="K40" s="50"/>
      <c r="L40" s="50">
        <v>33.302</v>
      </c>
      <c r="M40" s="50"/>
    </row>
    <row r="41" spans="1:13" ht="15" customHeight="1">
      <c r="A41" s="32" t="s">
        <v>26</v>
      </c>
      <c r="B41" s="25"/>
      <c r="C41" s="25"/>
      <c r="D41" s="25"/>
      <c r="E41" s="77"/>
      <c r="F41" s="52"/>
      <c r="G41" s="77">
        <v>177.602</v>
      </c>
      <c r="H41" s="135"/>
      <c r="I41" s="77"/>
      <c r="J41" s="52"/>
      <c r="K41" s="52"/>
      <c r="L41" s="52"/>
      <c r="M41" s="52"/>
    </row>
    <row r="42" spans="1:13" ht="15" customHeight="1">
      <c r="A42" s="34" t="s">
        <v>27</v>
      </c>
      <c r="B42" s="22"/>
      <c r="C42" s="22"/>
      <c r="D42" s="22"/>
      <c r="E42" s="108">
        <v>0</v>
      </c>
      <c r="F42" s="109">
        <v>0</v>
      </c>
      <c r="G42" s="85">
        <f>SUM(G37:G41)</f>
        <v>1164.152</v>
      </c>
      <c r="H42" s="129" t="s">
        <v>58</v>
      </c>
      <c r="I42" s="85" t="s">
        <v>58</v>
      </c>
      <c r="J42" s="86">
        <f>SUM(J37:J41)</f>
        <v>1333.325</v>
      </c>
      <c r="K42" s="86">
        <f>SUM(K37:K41)</f>
        <v>1151.114</v>
      </c>
      <c r="L42" s="86">
        <f>SUM(L37:L41)</f>
        <v>972.755</v>
      </c>
      <c r="M42" s="86">
        <f>SUM(M37:M41)</f>
        <v>889.3290000000002</v>
      </c>
    </row>
    <row r="43" spans="1:13" ht="15" customHeight="1">
      <c r="A43" s="33" t="s">
        <v>59</v>
      </c>
      <c r="B43" s="12"/>
      <c r="C43" s="12"/>
      <c r="D43" s="12"/>
      <c r="E43" s="106">
        <v>0</v>
      </c>
      <c r="F43" s="107">
        <v>0</v>
      </c>
      <c r="G43" s="79">
        <f>G36+G42</f>
        <v>2118.317</v>
      </c>
      <c r="H43" s="114" t="s">
        <v>58</v>
      </c>
      <c r="I43" s="79" t="s">
        <v>58</v>
      </c>
      <c r="J43" s="55">
        <f>J42+J36</f>
        <v>2370.0950000000003</v>
      </c>
      <c r="K43" s="55">
        <f>K36+K42</f>
        <v>2105.068</v>
      </c>
      <c r="L43" s="55">
        <f>L36+L42</f>
        <v>1897.346</v>
      </c>
      <c r="M43" s="55">
        <f>M36+M42</f>
        <v>1806.7740000000001</v>
      </c>
    </row>
    <row r="44" spans="1:13" ht="15" customHeight="1">
      <c r="A44" s="31" t="s">
        <v>87</v>
      </c>
      <c r="B44" s="3"/>
      <c r="C44" s="3"/>
      <c r="D44" s="3" t="s">
        <v>113</v>
      </c>
      <c r="E44" s="78"/>
      <c r="F44" s="50"/>
      <c r="G44" s="78">
        <v>570.095</v>
      </c>
      <c r="H44" s="134"/>
      <c r="I44" s="78"/>
      <c r="J44" s="50">
        <v>668.2430000000002</v>
      </c>
      <c r="K44" s="50">
        <v>515.669</v>
      </c>
      <c r="L44" s="50">
        <v>447.40500000000003</v>
      </c>
      <c r="M44" s="50">
        <v>405.75600000000003</v>
      </c>
    </row>
    <row r="45" spans="1:13" ht="15" customHeight="1">
      <c r="A45" s="31" t="s">
        <v>93</v>
      </c>
      <c r="B45" s="3"/>
      <c r="C45" s="3"/>
      <c r="D45" s="3"/>
      <c r="E45" s="78"/>
      <c r="F45" s="50"/>
      <c r="G45" s="78"/>
      <c r="H45" s="134"/>
      <c r="I45" s="78"/>
      <c r="J45" s="50"/>
      <c r="K45" s="50"/>
      <c r="L45" s="50"/>
      <c r="M45" s="50"/>
    </row>
    <row r="46" spans="1:13" ht="15" customHeight="1">
      <c r="A46" s="31" t="s">
        <v>80</v>
      </c>
      <c r="B46" s="3"/>
      <c r="C46" s="3"/>
      <c r="D46" s="3"/>
      <c r="E46" s="78"/>
      <c r="F46" s="50"/>
      <c r="G46" s="78">
        <v>17.666</v>
      </c>
      <c r="H46" s="134"/>
      <c r="I46" s="78"/>
      <c r="J46" s="50">
        <v>16.511</v>
      </c>
      <c r="K46" s="50">
        <v>15.376000000000001</v>
      </c>
      <c r="L46" s="50">
        <v>19.033</v>
      </c>
      <c r="M46" s="50">
        <v>35.164</v>
      </c>
    </row>
    <row r="47" spans="1:13" ht="15" customHeight="1">
      <c r="A47" s="31" t="s">
        <v>29</v>
      </c>
      <c r="B47" s="3"/>
      <c r="C47" s="3"/>
      <c r="D47" s="3"/>
      <c r="E47" s="78"/>
      <c r="F47" s="50"/>
      <c r="G47" s="78">
        <v>97.596</v>
      </c>
      <c r="H47" s="134"/>
      <c r="I47" s="78"/>
      <c r="J47" s="50">
        <v>83.039</v>
      </c>
      <c r="K47" s="50">
        <v>21.566000000000003</v>
      </c>
      <c r="L47" s="50">
        <v>31.631</v>
      </c>
      <c r="M47" s="50">
        <v>21.386</v>
      </c>
    </row>
    <row r="48" spans="1:13" ht="15" customHeight="1">
      <c r="A48" s="31" t="s">
        <v>30</v>
      </c>
      <c r="B48" s="3"/>
      <c r="C48" s="3"/>
      <c r="D48" s="3"/>
      <c r="E48" s="78"/>
      <c r="F48" s="50"/>
      <c r="G48" s="78">
        <v>764.986</v>
      </c>
      <c r="H48" s="134"/>
      <c r="I48" s="78"/>
      <c r="J48" s="50">
        <v>724.205</v>
      </c>
      <c r="K48" s="50">
        <v>756.498</v>
      </c>
      <c r="L48" s="50">
        <v>746.416</v>
      </c>
      <c r="M48" s="50">
        <v>799.1980000000001</v>
      </c>
    </row>
    <row r="49" spans="1:13" ht="15" customHeight="1">
      <c r="A49" s="31" t="s">
        <v>31</v>
      </c>
      <c r="B49" s="3"/>
      <c r="C49" s="3"/>
      <c r="D49" s="3"/>
      <c r="E49" s="78"/>
      <c r="F49" s="50"/>
      <c r="G49" s="78">
        <v>576.4760000000001</v>
      </c>
      <c r="H49" s="134"/>
      <c r="I49" s="78"/>
      <c r="J49" s="50">
        <v>864.992</v>
      </c>
      <c r="K49" s="50">
        <v>785.8310000000001</v>
      </c>
      <c r="L49" s="50">
        <v>644.4090000000001</v>
      </c>
      <c r="M49" s="50">
        <v>545.27</v>
      </c>
    </row>
    <row r="50" spans="1:13" ht="15" customHeight="1">
      <c r="A50" s="31" t="s">
        <v>32</v>
      </c>
      <c r="B50" s="3"/>
      <c r="C50" s="3"/>
      <c r="D50" s="3"/>
      <c r="E50" s="78"/>
      <c r="F50" s="50"/>
      <c r="G50" s="78">
        <v>11.246</v>
      </c>
      <c r="H50" s="134"/>
      <c r="I50" s="78"/>
      <c r="J50" s="50">
        <v>13.105</v>
      </c>
      <c r="K50" s="50">
        <v>10.128</v>
      </c>
      <c r="L50" s="50">
        <v>8.452</v>
      </c>
      <c r="M50" s="50"/>
    </row>
    <row r="51" spans="1:13" ht="15" customHeight="1">
      <c r="A51" s="32" t="s">
        <v>88</v>
      </c>
      <c r="B51" s="25"/>
      <c r="C51" s="25"/>
      <c r="D51" s="25"/>
      <c r="E51" s="77"/>
      <c r="F51" s="52"/>
      <c r="G51" s="77">
        <v>80.25200000000001</v>
      </c>
      <c r="H51" s="135"/>
      <c r="I51" s="77"/>
      <c r="J51" s="52"/>
      <c r="K51" s="52"/>
      <c r="L51" s="52"/>
      <c r="M51" s="52"/>
    </row>
    <row r="52" spans="1:13" ht="15" customHeight="1">
      <c r="A52" s="33" t="s">
        <v>79</v>
      </c>
      <c r="B52" s="12"/>
      <c r="C52" s="12"/>
      <c r="D52" s="12"/>
      <c r="E52" s="106">
        <v>0</v>
      </c>
      <c r="F52" s="107">
        <v>0</v>
      </c>
      <c r="G52" s="79">
        <f>SUM(G44:G51)</f>
        <v>2118.3170000000005</v>
      </c>
      <c r="H52" s="114" t="s">
        <v>58</v>
      </c>
      <c r="I52" s="79" t="s">
        <v>58</v>
      </c>
      <c r="J52" s="55">
        <f>SUM(J44:J51)</f>
        <v>2370.095</v>
      </c>
      <c r="K52" s="55">
        <f>SUM(K44:K51)</f>
        <v>2105.068</v>
      </c>
      <c r="L52" s="55">
        <f>SUM(L44:L51)</f>
        <v>1897.3460000000002</v>
      </c>
      <c r="M52" s="55">
        <f>SUM(M44:M51)</f>
        <v>1806.7740000000001</v>
      </c>
    </row>
    <row r="53" spans="1:13" ht="15" customHeight="1">
      <c r="A53" s="12"/>
      <c r="B53" s="12"/>
      <c r="C53" s="12"/>
      <c r="D53" s="12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 customHeight="1">
      <c r="A54" s="70"/>
      <c r="B54" s="59"/>
      <c r="C54" s="61"/>
      <c r="D54" s="61"/>
      <c r="E54" s="62">
        <f>E$3</f>
        <v>2011</v>
      </c>
      <c r="F54" s="62">
        <f aca="true" t="shared" si="7" ref="F54:M54">F$3</f>
        <v>2010</v>
      </c>
      <c r="G54" s="62">
        <f t="shared" si="7"/>
        <v>2011</v>
      </c>
      <c r="H54" s="62">
        <f t="shared" si="7"/>
        <v>2010</v>
      </c>
      <c r="I54" s="62">
        <f t="shared" si="7"/>
        <v>2010</v>
      </c>
      <c r="J54" s="62">
        <f t="shared" si="7"/>
        <v>2010</v>
      </c>
      <c r="K54" s="62">
        <f t="shared" si="7"/>
        <v>2009</v>
      </c>
      <c r="L54" s="62">
        <f t="shared" si="7"/>
        <v>2008</v>
      </c>
      <c r="M54" s="62">
        <f t="shared" si="7"/>
        <v>2007</v>
      </c>
    </row>
    <row r="55" spans="1:13" ht="12.75" customHeight="1">
      <c r="A55" s="63"/>
      <c r="B55" s="63"/>
      <c r="C55" s="61"/>
      <c r="D55" s="61"/>
      <c r="E55" s="82" t="str">
        <f>E$4</f>
        <v>Q3</v>
      </c>
      <c r="F55" s="82" t="str">
        <f>F$4</f>
        <v>Q3</v>
      </c>
      <c r="G55" s="82" t="str">
        <f>IF(G$4="","",G$4)</f>
        <v>Q1-3</v>
      </c>
      <c r="H55" s="82" t="str">
        <f>H$4</f>
        <v>Q1-3</v>
      </c>
      <c r="I55" s="82"/>
      <c r="J55" s="82"/>
      <c r="K55" s="82"/>
      <c r="L55" s="82"/>
      <c r="M55" s="82"/>
    </row>
    <row r="56" spans="1:13" s="20" customFormat="1" ht="15" customHeight="1">
      <c r="A56" s="70" t="s">
        <v>84</v>
      </c>
      <c r="B56" s="69"/>
      <c r="C56" s="64"/>
      <c r="D56" s="64"/>
      <c r="E56" s="83"/>
      <c r="F56" s="83"/>
      <c r="G56" s="83"/>
      <c r="H56" s="83"/>
      <c r="I56" s="83"/>
      <c r="J56" s="83"/>
      <c r="K56" s="83">
        <f>IF(K$5=0,"",K$5)</f>
      </c>
      <c r="L56" s="83"/>
      <c r="M56" s="83"/>
    </row>
    <row r="57" spans="5:13" ht="1.5" customHeight="1"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24.75" customHeight="1">
      <c r="A58" s="164" t="s">
        <v>33</v>
      </c>
      <c r="B58" s="164"/>
      <c r="C58" s="11"/>
      <c r="D58" s="11"/>
      <c r="E58" s="76"/>
      <c r="F58" s="53"/>
      <c r="G58" s="76"/>
      <c r="H58" s="53"/>
      <c r="I58" s="76"/>
      <c r="J58" s="53">
        <v>-105.249</v>
      </c>
      <c r="K58" s="53">
        <v>40.649</v>
      </c>
      <c r="L58" s="53">
        <v>64.626</v>
      </c>
      <c r="M58" s="53"/>
    </row>
    <row r="59" spans="1:13" ht="15" customHeight="1">
      <c r="A59" s="165" t="s">
        <v>34</v>
      </c>
      <c r="B59" s="165"/>
      <c r="C59" s="26"/>
      <c r="D59" s="26"/>
      <c r="E59" s="77"/>
      <c r="F59" s="52"/>
      <c r="G59" s="77"/>
      <c r="H59" s="52"/>
      <c r="I59" s="77"/>
      <c r="J59" s="52">
        <v>144.88500000000005</v>
      </c>
      <c r="K59" s="52">
        <v>-50.49999999999999</v>
      </c>
      <c r="L59" s="52">
        <v>63.07</v>
      </c>
      <c r="M59" s="52"/>
    </row>
    <row r="60" spans="1:13" ht="16.5" customHeight="1">
      <c r="A60" s="168" t="s">
        <v>35</v>
      </c>
      <c r="B60" s="168"/>
      <c r="C60" s="28"/>
      <c r="D60" s="28"/>
      <c r="E60" s="79" t="s">
        <v>58</v>
      </c>
      <c r="F60" s="55" t="s">
        <v>58</v>
      </c>
      <c r="G60" s="79" t="s">
        <v>58</v>
      </c>
      <c r="H60" s="55" t="s">
        <v>58</v>
      </c>
      <c r="I60" s="79" t="s">
        <v>58</v>
      </c>
      <c r="J60" s="55">
        <f>SUM(J58:J59)</f>
        <v>39.63600000000005</v>
      </c>
      <c r="K60" s="55">
        <f>SUM(K58:K59)</f>
        <v>-9.850999999999992</v>
      </c>
      <c r="L60" s="55">
        <f>SUM(L58:L59)</f>
        <v>127.696</v>
      </c>
      <c r="M60" s="55" t="s">
        <v>58</v>
      </c>
    </row>
    <row r="61" spans="1:13" ht="15" customHeight="1">
      <c r="A61" s="164" t="s">
        <v>89</v>
      </c>
      <c r="B61" s="164"/>
      <c r="C61" s="3"/>
      <c r="D61" s="3"/>
      <c r="E61" s="78"/>
      <c r="F61" s="50"/>
      <c r="G61" s="78"/>
      <c r="H61" s="50"/>
      <c r="I61" s="78"/>
      <c r="J61" s="50">
        <v>-27.511000000000003</v>
      </c>
      <c r="K61" s="50">
        <v>-24.698999999999998</v>
      </c>
      <c r="L61" s="50">
        <v>-40.822</v>
      </c>
      <c r="M61" s="50"/>
    </row>
    <row r="62" spans="1:13" ht="15" customHeight="1">
      <c r="A62" s="165" t="s">
        <v>90</v>
      </c>
      <c r="B62" s="165"/>
      <c r="C62" s="25"/>
      <c r="D62" s="25"/>
      <c r="E62" s="77"/>
      <c r="F62" s="52"/>
      <c r="G62" s="77"/>
      <c r="H62" s="52"/>
      <c r="I62" s="77"/>
      <c r="J62" s="52">
        <v>26.288</v>
      </c>
      <c r="K62" s="52">
        <v>0.546</v>
      </c>
      <c r="L62" s="52">
        <v>0.01</v>
      </c>
      <c r="M62" s="52"/>
    </row>
    <row r="63" spans="1:13" s="45" customFormat="1" ht="16.5" customHeight="1">
      <c r="A63" s="149" t="s">
        <v>91</v>
      </c>
      <c r="B63" s="149"/>
      <c r="C63" s="29"/>
      <c r="D63" s="29"/>
      <c r="E63" s="79" t="s">
        <v>58</v>
      </c>
      <c r="F63" s="55" t="s">
        <v>58</v>
      </c>
      <c r="G63" s="79" t="s">
        <v>58</v>
      </c>
      <c r="H63" s="55" t="s">
        <v>58</v>
      </c>
      <c r="I63" s="79" t="s">
        <v>58</v>
      </c>
      <c r="J63" s="55">
        <f>SUM(J60:J62)</f>
        <v>38.41300000000005</v>
      </c>
      <c r="K63" s="55">
        <f>SUM(K60:K62)</f>
        <v>-34.00399999999999</v>
      </c>
      <c r="L63" s="55">
        <f>SUM(L60:L62)</f>
        <v>86.884</v>
      </c>
      <c r="M63" s="55" t="s">
        <v>58</v>
      </c>
    </row>
    <row r="64" spans="1:13" ht="15" customHeight="1">
      <c r="A64" s="165" t="s">
        <v>36</v>
      </c>
      <c r="B64" s="165"/>
      <c r="C64" s="30"/>
      <c r="D64" s="30"/>
      <c r="E64" s="77"/>
      <c r="F64" s="135"/>
      <c r="G64" s="77"/>
      <c r="H64" s="135"/>
      <c r="I64" s="77"/>
      <c r="J64" s="52">
        <v>-167.549</v>
      </c>
      <c r="K64" s="52">
        <v>-28.198</v>
      </c>
      <c r="L64" s="52"/>
      <c r="M64" s="52"/>
    </row>
    <row r="65" spans="1:13" ht="16.5" customHeight="1">
      <c r="A65" s="168" t="s">
        <v>37</v>
      </c>
      <c r="B65" s="168"/>
      <c r="C65" s="12"/>
      <c r="D65" s="12"/>
      <c r="E65" s="79" t="s">
        <v>58</v>
      </c>
      <c r="F65" s="55" t="s">
        <v>58</v>
      </c>
      <c r="G65" s="79" t="s">
        <v>58</v>
      </c>
      <c r="H65" s="55" t="s">
        <v>58</v>
      </c>
      <c r="I65" s="79" t="s">
        <v>58</v>
      </c>
      <c r="J65" s="55">
        <f>SUM(J63:J64)</f>
        <v>-129.13599999999997</v>
      </c>
      <c r="K65" s="55">
        <f>SUM(K63:K64)</f>
        <v>-62.20199999999999</v>
      </c>
      <c r="L65" s="55">
        <f>SUM(L63:L64)</f>
        <v>86.884</v>
      </c>
      <c r="M65" s="55" t="s">
        <v>58</v>
      </c>
    </row>
    <row r="66" spans="1:13" ht="15" customHeight="1">
      <c r="A66" s="164" t="s">
        <v>38</v>
      </c>
      <c r="B66" s="164"/>
      <c r="C66" s="3"/>
      <c r="D66" s="3"/>
      <c r="E66" s="78"/>
      <c r="F66" s="50"/>
      <c r="G66" s="78"/>
      <c r="H66" s="50"/>
      <c r="I66" s="78"/>
      <c r="J66" s="50">
        <v>-27.49</v>
      </c>
      <c r="K66" s="50">
        <v>4.399999999999999</v>
      </c>
      <c r="L66" s="50">
        <v>-30</v>
      </c>
      <c r="M66" s="50"/>
    </row>
    <row r="67" spans="1:13" ht="15" customHeight="1">
      <c r="A67" s="164" t="s">
        <v>39</v>
      </c>
      <c r="B67" s="164"/>
      <c r="C67" s="3"/>
      <c r="D67" s="3"/>
      <c r="E67" s="78"/>
      <c r="F67" s="50"/>
      <c r="G67" s="78"/>
      <c r="H67" s="50"/>
      <c r="I67" s="78"/>
      <c r="J67" s="50"/>
      <c r="K67" s="50"/>
      <c r="L67" s="50"/>
      <c r="M67" s="50"/>
    </row>
    <row r="68" spans="1:13" ht="15" customHeight="1">
      <c r="A68" s="164" t="s">
        <v>40</v>
      </c>
      <c r="B68" s="164"/>
      <c r="C68" s="3"/>
      <c r="D68" s="3"/>
      <c r="E68" s="78"/>
      <c r="F68" s="50"/>
      <c r="G68" s="78"/>
      <c r="H68" s="50"/>
      <c r="I68" s="78"/>
      <c r="J68" s="50"/>
      <c r="K68" s="50"/>
      <c r="L68" s="50"/>
      <c r="M68" s="50"/>
    </row>
    <row r="69" spans="1:13" ht="15" customHeight="1">
      <c r="A69" s="165" t="s">
        <v>41</v>
      </c>
      <c r="B69" s="165"/>
      <c r="C69" s="25"/>
      <c r="D69" s="25"/>
      <c r="E69" s="77"/>
      <c r="F69" s="52"/>
      <c r="G69" s="77"/>
      <c r="H69" s="52"/>
      <c r="I69" s="77"/>
      <c r="J69" s="52">
        <v>156.626</v>
      </c>
      <c r="K69" s="52">
        <v>24.5</v>
      </c>
      <c r="L69" s="52">
        <v>-24</v>
      </c>
      <c r="M69" s="52"/>
    </row>
    <row r="70" spans="1:13" ht="16.5" customHeight="1">
      <c r="A70" s="36" t="s">
        <v>42</v>
      </c>
      <c r="B70" s="36"/>
      <c r="C70" s="23"/>
      <c r="D70" s="23"/>
      <c r="E70" s="80" t="s">
        <v>58</v>
      </c>
      <c r="F70" s="54" t="s">
        <v>58</v>
      </c>
      <c r="G70" s="80" t="s">
        <v>58</v>
      </c>
      <c r="H70" s="54" t="s">
        <v>58</v>
      </c>
      <c r="I70" s="80" t="s">
        <v>58</v>
      </c>
      <c r="J70" s="54">
        <f>SUM(J66:J69)</f>
        <v>129.136</v>
      </c>
      <c r="K70" s="54">
        <f>SUM(K66:K69)</f>
        <v>28.9</v>
      </c>
      <c r="L70" s="54">
        <f>SUM(L66:L69)</f>
        <v>-54</v>
      </c>
      <c r="M70" s="54" t="s">
        <v>58</v>
      </c>
    </row>
    <row r="71" spans="1:13" ht="16.5" customHeight="1">
      <c r="A71" s="168" t="s">
        <v>43</v>
      </c>
      <c r="B71" s="168"/>
      <c r="C71" s="12"/>
      <c r="D71" s="12"/>
      <c r="E71" s="79" t="s">
        <v>58</v>
      </c>
      <c r="F71" s="55" t="s">
        <v>58</v>
      </c>
      <c r="G71" s="79" t="s">
        <v>58</v>
      </c>
      <c r="H71" s="55" t="s">
        <v>58</v>
      </c>
      <c r="I71" s="79" t="s">
        <v>58</v>
      </c>
      <c r="J71" s="55">
        <f>J65+J70</f>
        <v>0</v>
      </c>
      <c r="K71" s="55">
        <f>SUM(K70+K65)</f>
        <v>-33.30199999999999</v>
      </c>
      <c r="L71" s="55">
        <f>SUM(L70+L65)</f>
        <v>32.884</v>
      </c>
      <c r="M71" s="55" t="s">
        <v>58</v>
      </c>
    </row>
    <row r="72" spans="1:13" ht="15" customHeight="1">
      <c r="A72" s="12"/>
      <c r="B72" s="12"/>
      <c r="C72" s="12"/>
      <c r="D72" s="12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2.75" customHeight="1">
      <c r="A73" s="70"/>
      <c r="B73" s="59"/>
      <c r="C73" s="61"/>
      <c r="D73" s="61"/>
      <c r="E73" s="62">
        <f>E$3</f>
        <v>2011</v>
      </c>
      <c r="F73" s="62">
        <f aca="true" t="shared" si="8" ref="F73:M73">F$3</f>
        <v>2010</v>
      </c>
      <c r="G73" s="62">
        <f t="shared" si="8"/>
        <v>2011</v>
      </c>
      <c r="H73" s="62">
        <f t="shared" si="8"/>
        <v>2010</v>
      </c>
      <c r="I73" s="62">
        <f t="shared" si="8"/>
        <v>2010</v>
      </c>
      <c r="J73" s="62">
        <f t="shared" si="8"/>
        <v>2010</v>
      </c>
      <c r="K73" s="62">
        <f t="shared" si="8"/>
        <v>2009</v>
      </c>
      <c r="L73" s="62">
        <f t="shared" si="8"/>
        <v>2008</v>
      </c>
      <c r="M73" s="62">
        <f t="shared" si="8"/>
        <v>2007</v>
      </c>
    </row>
    <row r="74" spans="1:13" ht="12.75" customHeight="1">
      <c r="A74" s="63"/>
      <c r="B74" s="63"/>
      <c r="C74" s="61"/>
      <c r="D74" s="61"/>
      <c r="E74" s="62" t="str">
        <f>E$4</f>
        <v>Q3</v>
      </c>
      <c r="F74" s="62" t="str">
        <f>F$4</f>
        <v>Q3</v>
      </c>
      <c r="G74" s="62" t="str">
        <f>IF(G$4="","",G$4)</f>
        <v>Q1-3</v>
      </c>
      <c r="H74" s="62" t="str">
        <f>H$4</f>
        <v>Q1-3</v>
      </c>
      <c r="I74" s="62"/>
      <c r="J74" s="62"/>
      <c r="K74" s="62"/>
      <c r="L74" s="62"/>
      <c r="M74" s="62"/>
    </row>
    <row r="75" spans="1:13" s="20" customFormat="1" ht="15" customHeight="1">
      <c r="A75" s="70" t="s">
        <v>56</v>
      </c>
      <c r="B75" s="69"/>
      <c r="C75" s="64"/>
      <c r="D75" s="64"/>
      <c r="E75" s="66"/>
      <c r="F75" s="66"/>
      <c r="G75" s="66"/>
      <c r="H75" s="66"/>
      <c r="I75" s="66"/>
      <c r="J75" s="66"/>
      <c r="K75" s="66"/>
      <c r="L75" s="66"/>
      <c r="M75" s="66"/>
    </row>
    <row r="76" ht="1.5" customHeight="1"/>
    <row r="77" spans="1:13" ht="15" customHeight="1">
      <c r="A77" s="164" t="s">
        <v>44</v>
      </c>
      <c r="B77" s="164"/>
      <c r="C77" s="9"/>
      <c r="D77" s="9"/>
      <c r="E77" s="71">
        <f>IF(E7=0,"-",IF(E14=0,"-",(E14/E7))*100)</f>
        <v>6.600441560394889</v>
      </c>
      <c r="F77" s="57">
        <f>IF(F14=0,"-",IF(F7=0,"-",F14/F7))*100</f>
        <v>2.64562944686939</v>
      </c>
      <c r="G77" s="110">
        <f>IF(G14=0,"-",IF(G7=0,"-",G14/G7))*100</f>
        <v>3.4932432965389735</v>
      </c>
      <c r="H77" s="57">
        <f>IF(H14=0,"-",IF(H7=0,"-",H14/H7))*100</f>
        <v>-0.47962785923150236</v>
      </c>
      <c r="I77" s="110">
        <f>IF(I14=0,"-",IF(I7=0,"-",I14/I7))*100</f>
        <v>-1.1529561540539235</v>
      </c>
      <c r="J77" s="57">
        <f>IF(J14=0,"-",IF(J7=0,"-",J14/J7))*100</f>
        <v>-1.8893561551022016</v>
      </c>
      <c r="K77" s="57">
        <f>IF(K14=0,"-",IF(K7=0,"-",K14/K7)*100)</f>
        <v>5.291370647370768</v>
      </c>
      <c r="L77" s="57">
        <f>IF(L14=0,"-",IF(L7=0,"-",L14/L7)*100)</f>
        <v>5.228385788601956</v>
      </c>
      <c r="M77" s="57">
        <f>IF(M14=0,"-",IF(M7=0,"-",M14/M7)*100)</f>
        <v>3.3381712626995643</v>
      </c>
    </row>
    <row r="78" spans="1:13" ht="15" customHeight="1">
      <c r="A78" s="164" t="s">
        <v>45</v>
      </c>
      <c r="B78" s="164"/>
      <c r="C78" s="9"/>
      <c r="D78" s="9"/>
      <c r="E78" s="71">
        <f aca="true" t="shared" si="9" ref="E78:M78">IF(E20=0,"-",IF(E7=0,"-",E20/E7)*100)</f>
        <v>0.4215505108563255</v>
      </c>
      <c r="F78" s="57">
        <f t="shared" si="9"/>
        <v>0.5758257933811068</v>
      </c>
      <c r="G78" s="71">
        <f>IF(G20=0,"-",IF(G7=0,"-",G20/G7)*100)</f>
        <v>0.4181762401335452</v>
      </c>
      <c r="H78" s="57">
        <f>IF(H20=0,"-",IF(H7=0,"-",H20/H7)*100)</f>
        <v>-2.644215715169722</v>
      </c>
      <c r="I78" s="71">
        <f t="shared" si="9"/>
        <v>-3.203838869820552</v>
      </c>
      <c r="J78" s="57">
        <f>IF(J20=0,"-",IF(J7=0,"-",J20/J7)*100)</f>
        <v>-3.727493289005824</v>
      </c>
      <c r="K78" s="57">
        <f t="shared" si="9"/>
        <v>2.8050077898066874</v>
      </c>
      <c r="L78" s="57">
        <f>IF(L20=0,"-",IF(L7=0,"-",L20/L7)*100)</f>
        <v>2.5796382129162314</v>
      </c>
      <c r="M78" s="57">
        <f t="shared" si="9"/>
        <v>0.5805515239477503</v>
      </c>
    </row>
    <row r="79" spans="1:13" ht="15" customHeight="1">
      <c r="A79" s="164" t="s">
        <v>46</v>
      </c>
      <c r="B79" s="164"/>
      <c r="C79" s="10"/>
      <c r="D79" s="10"/>
      <c r="E79" s="71" t="s">
        <v>58</v>
      </c>
      <c r="F79" s="58" t="s">
        <v>58</v>
      </c>
      <c r="G79" s="71" t="s">
        <v>58</v>
      </c>
      <c r="H79" s="58" t="s">
        <v>58</v>
      </c>
      <c r="I79" s="71" t="str">
        <f>IF((I44=0),"-",(I24/((I44+K44)/2)*100))</f>
        <v>-</v>
      </c>
      <c r="J79" s="57">
        <f>IF((J44=0),"-",(J24/((J44+L44)/2)*100))</f>
        <v>-17.003571018816093</v>
      </c>
      <c r="K79" s="57">
        <f>IF((K44=0),"-",(K24/((K44+L44)/2)*100))</f>
        <v>11.91351858735662</v>
      </c>
      <c r="L79" s="57">
        <f>IF((L44=0),"-",(L24/((L44+M44)/2)*100))</f>
        <v>11.478958836608854</v>
      </c>
      <c r="M79" s="58" t="s">
        <v>78</v>
      </c>
    </row>
    <row r="80" spans="1:13" ht="15" customHeight="1">
      <c r="A80" s="164" t="s">
        <v>47</v>
      </c>
      <c r="B80" s="164"/>
      <c r="C80" s="10"/>
      <c r="D80" s="10"/>
      <c r="E80" s="71" t="s">
        <v>58</v>
      </c>
      <c r="F80" s="58" t="s">
        <v>58</v>
      </c>
      <c r="G80" s="71" t="s">
        <v>58</v>
      </c>
      <c r="H80" s="58" t="s">
        <v>58</v>
      </c>
      <c r="I80" s="71" t="str">
        <f>IF((I44=0),"-",((I17+I18)/((I44+I45+I46+I48+K44+K45+K46+K48)/2)*100))</f>
        <v>-</v>
      </c>
      <c r="J80" s="58">
        <f>IF((J44=0),"-",((J17+J18)/((J44+J45+J46+J48+L44+L45+L46+L48)/2)*100))</f>
        <v>-5.227146253375103</v>
      </c>
      <c r="K80" s="58">
        <f>IF((K44=0),"-",((K17+K18)/((K44+K45+K46+K48+L44+L45+L46+L48)/2)*100))</f>
        <v>10.368113543569237</v>
      </c>
      <c r="L80" s="58">
        <f>IF((L44=0),"-",((L17+L18)/((L44+L45+L46+L48+M44+M45+M46+M48)/2)*100))</f>
        <v>9.824001252358382</v>
      </c>
      <c r="M80" s="58" t="s">
        <v>78</v>
      </c>
    </row>
    <row r="81" spans="1:13" ht="15" customHeight="1">
      <c r="A81" s="164" t="s">
        <v>48</v>
      </c>
      <c r="B81" s="164"/>
      <c r="C81" s="9"/>
      <c r="D81" s="9"/>
      <c r="E81" s="75" t="s">
        <v>58</v>
      </c>
      <c r="F81" s="104" t="s">
        <v>58</v>
      </c>
      <c r="G81" s="75">
        <f aca="true" t="shared" si="10" ref="G81:M81">IF(G44=0,"-",((G44+G45)/G52*100))</f>
        <v>26.912638665506623</v>
      </c>
      <c r="H81" s="115" t="str">
        <f t="shared" si="10"/>
        <v>-</v>
      </c>
      <c r="I81" s="75" t="str">
        <f t="shared" si="10"/>
        <v>-</v>
      </c>
      <c r="J81" s="104">
        <f>IF(J44=0,"-",((J44+J45)/J52*100))</f>
        <v>28.194777002609612</v>
      </c>
      <c r="K81" s="104">
        <f t="shared" si="10"/>
        <v>24.49654833003019</v>
      </c>
      <c r="L81" s="104">
        <f t="shared" si="10"/>
        <v>23.580569911866363</v>
      </c>
      <c r="M81" s="104">
        <f t="shared" si="10"/>
        <v>22.45748499812373</v>
      </c>
    </row>
    <row r="82" spans="1:13" ht="15" customHeight="1">
      <c r="A82" s="164" t="s">
        <v>49</v>
      </c>
      <c r="B82" s="164"/>
      <c r="C82" s="9"/>
      <c r="D82" s="9"/>
      <c r="E82" s="72" t="s">
        <v>58</v>
      </c>
      <c r="F82" s="1" t="s">
        <v>58</v>
      </c>
      <c r="G82" s="72">
        <f>IF((G48+G46-G40-G38-G34)=0,"-",(G48+G46-G40-G38-G34))</f>
        <v>782.652</v>
      </c>
      <c r="H82" s="116" t="str">
        <f aca="true" t="shared" si="11" ref="H82:M82">IF((H48+H46-H40-H38-H34)=0,"-",(H48+H46-H40-H38-H34))</f>
        <v>-</v>
      </c>
      <c r="I82" s="72" t="str">
        <f t="shared" si="11"/>
        <v>-</v>
      </c>
      <c r="J82" s="1">
        <f>IF((J48+J46-J40-J38-J34)=0,"-",(J48+J46-J40-J38-J34))</f>
        <v>740.716</v>
      </c>
      <c r="K82" s="1">
        <f t="shared" si="11"/>
        <v>771.874</v>
      </c>
      <c r="L82" s="1">
        <f t="shared" si="11"/>
        <v>732.147</v>
      </c>
      <c r="M82" s="1">
        <f t="shared" si="11"/>
        <v>834.3620000000001</v>
      </c>
    </row>
    <row r="83" spans="1:13" ht="15" customHeight="1">
      <c r="A83" s="164" t="s">
        <v>50</v>
      </c>
      <c r="B83" s="164"/>
      <c r="C83" s="3"/>
      <c r="D83" s="3"/>
      <c r="E83" s="73" t="s">
        <v>58</v>
      </c>
      <c r="F83" s="2" t="s">
        <v>58</v>
      </c>
      <c r="G83" s="73">
        <f aca="true" t="shared" si="12" ref="G83:M83">IF((G44=0),"-",((G48+G46)/(G44+G45)))</f>
        <v>1.3728448767310713</v>
      </c>
      <c r="H83" s="117" t="str">
        <f t="shared" si="12"/>
        <v>-</v>
      </c>
      <c r="I83" s="73" t="str">
        <f t="shared" si="12"/>
        <v>-</v>
      </c>
      <c r="J83" s="2">
        <f>IF((J44=0),"-",((J48+J46)/(J44+J45)))</f>
        <v>1.1084530627331672</v>
      </c>
      <c r="K83" s="2">
        <f t="shared" si="12"/>
        <v>1.4968400272267677</v>
      </c>
      <c r="L83" s="2">
        <f t="shared" si="12"/>
        <v>1.7108637587867817</v>
      </c>
      <c r="M83" s="2">
        <f t="shared" si="12"/>
        <v>2.0563146324392</v>
      </c>
    </row>
    <row r="84" spans="1:13" ht="15" customHeight="1">
      <c r="A84" s="165" t="s">
        <v>51</v>
      </c>
      <c r="B84" s="165"/>
      <c r="C84" s="25"/>
      <c r="D84" s="25"/>
      <c r="E84" s="74" t="s">
        <v>58</v>
      </c>
      <c r="F84" s="21" t="s">
        <v>58</v>
      </c>
      <c r="G84" s="74" t="s">
        <v>58</v>
      </c>
      <c r="H84" s="21" t="s">
        <v>58</v>
      </c>
      <c r="I84" s="74">
        <v>2713</v>
      </c>
      <c r="J84" s="21">
        <v>2713</v>
      </c>
      <c r="K84" s="21">
        <v>1909</v>
      </c>
      <c r="L84" s="21">
        <v>1793</v>
      </c>
      <c r="M84" s="21">
        <v>1781</v>
      </c>
    </row>
    <row r="85" spans="1:13" ht="15" customHeight="1">
      <c r="A85" s="137" t="s">
        <v>135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</row>
    <row r="86" spans="1:13" ht="15" customHeight="1">
      <c r="A86" s="138" t="s">
        <v>146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5">
      <c r="A87" s="138" t="s">
        <v>124</v>
      </c>
      <c r="B87" s="138"/>
      <c r="C87" s="138"/>
      <c r="D87" s="138"/>
      <c r="E87" s="139"/>
      <c r="F87" s="139"/>
      <c r="G87" s="139"/>
      <c r="H87" s="139"/>
      <c r="I87" s="139"/>
      <c r="J87" s="139"/>
      <c r="K87" s="139"/>
      <c r="L87" s="139"/>
      <c r="M87" s="8"/>
    </row>
    <row r="88" spans="1:13" ht="15">
      <c r="A88" s="138" t="s">
        <v>112</v>
      </c>
      <c r="B88" s="138"/>
      <c r="C88" s="138"/>
      <c r="D88" s="138"/>
      <c r="E88" s="139"/>
      <c r="F88" s="139"/>
      <c r="G88" s="139"/>
      <c r="H88" s="139"/>
      <c r="I88" s="139"/>
      <c r="J88" s="139"/>
      <c r="K88" s="139"/>
      <c r="L88" s="139"/>
      <c r="M88" s="5"/>
    </row>
    <row r="89" spans="1:13" ht="15">
      <c r="A89" s="138" t="s">
        <v>125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 ht="15">
      <c r="A90" s="138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1:13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13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</sheetData>
  <sheetProtection/>
  <mergeCells count="21">
    <mergeCell ref="A1:M1"/>
    <mergeCell ref="A58:B58"/>
    <mergeCell ref="A59:B59"/>
    <mergeCell ref="A60:B60"/>
    <mergeCell ref="A61:B61"/>
    <mergeCell ref="A84:B84"/>
    <mergeCell ref="A78:B78"/>
    <mergeCell ref="A79:B79"/>
    <mergeCell ref="A81:B81"/>
    <mergeCell ref="A82:B82"/>
    <mergeCell ref="A64:B64"/>
    <mergeCell ref="A65:B65"/>
    <mergeCell ref="A66:B66"/>
    <mergeCell ref="A67:B67"/>
    <mergeCell ref="A68:B68"/>
    <mergeCell ref="A80:B80"/>
    <mergeCell ref="A83:B83"/>
    <mergeCell ref="A69:B69"/>
    <mergeCell ref="A71:B71"/>
    <mergeCell ref="A77:B77"/>
    <mergeCell ref="A62:B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7" t="s">
        <v>111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customHeight="1">
      <c r="A2" s="33" t="s">
        <v>68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59"/>
      <c r="B3" s="59"/>
      <c r="C3" s="64"/>
      <c r="D3" s="61"/>
      <c r="E3" s="62">
        <v>2011</v>
      </c>
      <c r="F3" s="62">
        <v>2010</v>
      </c>
      <c r="G3" s="62">
        <v>2011</v>
      </c>
      <c r="H3" s="62">
        <v>2010</v>
      </c>
      <c r="I3" s="62">
        <v>2010</v>
      </c>
      <c r="J3" s="62">
        <v>2009</v>
      </c>
      <c r="K3" s="62">
        <v>2008</v>
      </c>
      <c r="L3" s="62">
        <v>2007</v>
      </c>
    </row>
    <row r="4" spans="1:12" ht="12.75" customHeight="1">
      <c r="A4" s="63"/>
      <c r="B4" s="63"/>
      <c r="C4" s="64"/>
      <c r="D4" s="61"/>
      <c r="E4" s="62" t="s">
        <v>116</v>
      </c>
      <c r="F4" s="62" t="s">
        <v>116</v>
      </c>
      <c r="G4" s="62" t="s">
        <v>117</v>
      </c>
      <c r="H4" s="62" t="s">
        <v>117</v>
      </c>
      <c r="I4" s="62"/>
      <c r="J4" s="62"/>
      <c r="K4" s="62"/>
      <c r="L4" s="62"/>
    </row>
    <row r="5" spans="1:12" s="19" customFormat="1" ht="12.75" customHeight="1">
      <c r="A5" s="60" t="s">
        <v>1</v>
      </c>
      <c r="B5" s="67"/>
      <c r="C5" s="64"/>
      <c r="D5" s="64" t="s">
        <v>57</v>
      </c>
      <c r="E5" s="66" t="s">
        <v>95</v>
      </c>
      <c r="F5" s="66" t="s">
        <v>61</v>
      </c>
      <c r="G5" s="66" t="s">
        <v>95</v>
      </c>
      <c r="H5" s="66" t="s">
        <v>61</v>
      </c>
      <c r="I5" s="66" t="s">
        <v>61</v>
      </c>
      <c r="J5" s="66"/>
      <c r="K5" s="66"/>
      <c r="L5" s="66"/>
    </row>
    <row r="6" ht="1.5" customHeight="1"/>
    <row r="7" spans="1:12" ht="15" customHeight="1">
      <c r="A7" s="31" t="s">
        <v>2</v>
      </c>
      <c r="B7" s="9"/>
      <c r="C7" s="9"/>
      <c r="D7" s="9"/>
      <c r="E7" s="88">
        <v>21.653000000000006</v>
      </c>
      <c r="F7" s="89">
        <v>20.719</v>
      </c>
      <c r="G7" s="88">
        <v>64.674</v>
      </c>
      <c r="H7" s="89">
        <v>64.674</v>
      </c>
      <c r="I7" s="88">
        <v>88.623</v>
      </c>
      <c r="J7" s="55"/>
      <c r="K7" s="55"/>
      <c r="L7" s="55"/>
    </row>
    <row r="8" spans="1:12" ht="15" customHeight="1">
      <c r="A8" s="31" t="s">
        <v>3</v>
      </c>
      <c r="B8" s="3"/>
      <c r="C8" s="3"/>
      <c r="D8" s="3"/>
      <c r="E8" s="90">
        <v>-19.224000000000004</v>
      </c>
      <c r="F8" s="91">
        <v>-17.642000000000003</v>
      </c>
      <c r="G8" s="90">
        <v>-55.486000000000004</v>
      </c>
      <c r="H8" s="91">
        <v>-54.10300000000001</v>
      </c>
      <c r="I8" s="90">
        <v>-74.62800000000001</v>
      </c>
      <c r="J8" s="50"/>
      <c r="K8" s="50"/>
      <c r="L8" s="50"/>
    </row>
    <row r="9" spans="1:12" ht="15" customHeight="1">
      <c r="A9" s="31" t="s">
        <v>4</v>
      </c>
      <c r="B9" s="3"/>
      <c r="C9" s="3"/>
      <c r="D9" s="3"/>
      <c r="E9" s="90">
        <v>0.5410000000000001</v>
      </c>
      <c r="F9" s="91">
        <v>0.381</v>
      </c>
      <c r="G9" s="90">
        <v>1.9020000000000001</v>
      </c>
      <c r="H9" s="91">
        <v>1.016</v>
      </c>
      <c r="I9" s="90">
        <v>1.387</v>
      </c>
      <c r="J9" s="50"/>
      <c r="K9" s="50"/>
      <c r="L9" s="50"/>
    </row>
    <row r="10" spans="1:12" ht="15" customHeight="1">
      <c r="A10" s="31" t="s">
        <v>5</v>
      </c>
      <c r="B10" s="3"/>
      <c r="C10" s="3"/>
      <c r="D10" s="3"/>
      <c r="E10" s="90">
        <v>0.188</v>
      </c>
      <c r="F10" s="91">
        <v>0.172</v>
      </c>
      <c r="G10" s="90">
        <v>0.504</v>
      </c>
      <c r="H10" s="91">
        <v>0.504</v>
      </c>
      <c r="I10" s="90">
        <v>0.47500000000000003</v>
      </c>
      <c r="J10" s="50"/>
      <c r="K10" s="50"/>
      <c r="L10" s="50"/>
    </row>
    <row r="11" spans="1:12" ht="15" customHeight="1">
      <c r="A11" s="32" t="s">
        <v>6</v>
      </c>
      <c r="B11" s="25"/>
      <c r="C11" s="25"/>
      <c r="D11" s="25"/>
      <c r="E11" s="92"/>
      <c r="F11" s="93"/>
      <c r="G11" s="92"/>
      <c r="H11" s="93"/>
      <c r="I11" s="92"/>
      <c r="J11" s="52"/>
      <c r="K11" s="52"/>
      <c r="L11" s="52"/>
    </row>
    <row r="12" spans="1:12" ht="15" customHeight="1">
      <c r="A12" s="13" t="s">
        <v>7</v>
      </c>
      <c r="B12" s="13"/>
      <c r="C12" s="13"/>
      <c r="D12" s="13"/>
      <c r="E12" s="88">
        <f>SUM(E7:E11)</f>
        <v>3.1580000000000026</v>
      </c>
      <c r="F12" s="89">
        <f>SUM(F7:F11)</f>
        <v>3.6299999999999986</v>
      </c>
      <c r="G12" s="88">
        <f>SUM(G7:G11)</f>
        <v>11.594000000000003</v>
      </c>
      <c r="H12" s="89">
        <f>SUM(H7:H11)</f>
        <v>12.090999999999998</v>
      </c>
      <c r="I12" s="88">
        <f>SUM(I7:I11)</f>
        <v>15.85699999999999</v>
      </c>
      <c r="J12" s="55"/>
      <c r="K12" s="55"/>
      <c r="L12" s="55"/>
    </row>
    <row r="13" spans="1:12" ht="15" customHeight="1">
      <c r="A13" s="32" t="s">
        <v>76</v>
      </c>
      <c r="B13" s="25"/>
      <c r="C13" s="25"/>
      <c r="D13" s="25"/>
      <c r="E13" s="92">
        <v>-1.8859999999999997</v>
      </c>
      <c r="F13" s="93">
        <v>-1.6800000000000002</v>
      </c>
      <c r="G13" s="92">
        <v>-5.521</v>
      </c>
      <c r="H13" s="93">
        <v>-4.929</v>
      </c>
      <c r="I13" s="92">
        <v>-6.782</v>
      </c>
      <c r="J13" s="52"/>
      <c r="K13" s="52"/>
      <c r="L13" s="52"/>
    </row>
    <row r="14" spans="1:12" ht="15" customHeight="1">
      <c r="A14" s="13" t="s">
        <v>8</v>
      </c>
      <c r="B14" s="13"/>
      <c r="C14" s="13"/>
      <c r="D14" s="13"/>
      <c r="E14" s="88">
        <f>SUM(E12:E13)</f>
        <v>1.272000000000003</v>
      </c>
      <c r="F14" s="89">
        <f>SUM(F12:F13)</f>
        <v>1.9499999999999984</v>
      </c>
      <c r="G14" s="88">
        <f>SUM(G12:G13)</f>
        <v>6.073000000000003</v>
      </c>
      <c r="H14" s="89">
        <f>SUM(H12:H13)</f>
        <v>7.161999999999997</v>
      </c>
      <c r="I14" s="88">
        <f>SUM(I12:I13)</f>
        <v>9.07499999999999</v>
      </c>
      <c r="J14" s="55"/>
      <c r="K14" s="55"/>
      <c r="L14" s="55"/>
    </row>
    <row r="15" spans="1:12" ht="15" customHeight="1">
      <c r="A15" s="31" t="s">
        <v>9</v>
      </c>
      <c r="B15" s="4"/>
      <c r="C15" s="4"/>
      <c r="D15" s="4"/>
      <c r="E15" s="90">
        <v>-0.045000000000000005</v>
      </c>
      <c r="F15" s="91">
        <v>-0.02700000000000001</v>
      </c>
      <c r="G15" s="90">
        <v>-0.10500000000000001</v>
      </c>
      <c r="H15" s="91">
        <v>-0.07400000000000001</v>
      </c>
      <c r="I15" s="90">
        <v>-0.10300000000000001</v>
      </c>
      <c r="J15" s="50"/>
      <c r="K15" s="50"/>
      <c r="L15" s="50"/>
    </row>
    <row r="16" spans="1:12" ht="15" customHeight="1">
      <c r="A16" s="32" t="s">
        <v>10</v>
      </c>
      <c r="B16" s="25"/>
      <c r="C16" s="25"/>
      <c r="D16" s="25"/>
      <c r="E16" s="92"/>
      <c r="F16" s="93"/>
      <c r="G16" s="92"/>
      <c r="H16" s="93"/>
      <c r="I16" s="92"/>
      <c r="J16" s="52"/>
      <c r="K16" s="52"/>
      <c r="L16" s="52"/>
    </row>
    <row r="17" spans="1:12" ht="15" customHeight="1">
      <c r="A17" s="13" t="s">
        <v>11</v>
      </c>
      <c r="B17" s="13"/>
      <c r="C17" s="13"/>
      <c r="D17" s="13"/>
      <c r="E17" s="88">
        <f>SUM(E14:E16)</f>
        <v>1.227000000000003</v>
      </c>
      <c r="F17" s="89">
        <f>SUM(F14:F16)</f>
        <v>1.9229999999999985</v>
      </c>
      <c r="G17" s="88">
        <f>SUM(G14:G16)</f>
        <v>5.968000000000003</v>
      </c>
      <c r="H17" s="89">
        <f>SUM(H14:H16)</f>
        <v>7.087999999999997</v>
      </c>
      <c r="I17" s="88">
        <f>SUM(I14:I16)</f>
        <v>8.97199999999999</v>
      </c>
      <c r="J17" s="55"/>
      <c r="K17" s="55"/>
      <c r="L17" s="55"/>
    </row>
    <row r="18" spans="1:12" ht="15" customHeight="1">
      <c r="A18" s="31" t="s">
        <v>12</v>
      </c>
      <c r="B18" s="3"/>
      <c r="C18" s="3"/>
      <c r="D18" s="3"/>
      <c r="E18" s="90">
        <v>0.007</v>
      </c>
      <c r="F18" s="91">
        <v>0.008999999999999998</v>
      </c>
      <c r="G18" s="90">
        <v>0.028</v>
      </c>
      <c r="H18" s="91">
        <v>0.039</v>
      </c>
      <c r="I18" s="90">
        <v>0.079</v>
      </c>
      <c r="J18" s="50"/>
      <c r="K18" s="50"/>
      <c r="L18" s="50"/>
    </row>
    <row r="19" spans="1:12" ht="15" customHeight="1">
      <c r="A19" s="32" t="s">
        <v>13</v>
      </c>
      <c r="B19" s="25"/>
      <c r="C19" s="25"/>
      <c r="D19" s="25"/>
      <c r="E19" s="92">
        <v>-1.8229999999999997</v>
      </c>
      <c r="F19" s="93">
        <v>-1.346</v>
      </c>
      <c r="G19" s="92">
        <v>-4.566</v>
      </c>
      <c r="H19" s="93">
        <v>-4.035</v>
      </c>
      <c r="I19" s="92">
        <v>-5.652</v>
      </c>
      <c r="J19" s="52"/>
      <c r="K19" s="52"/>
      <c r="L19" s="52"/>
    </row>
    <row r="20" spans="1:12" ht="15" customHeight="1">
      <c r="A20" s="13" t="s">
        <v>14</v>
      </c>
      <c r="B20" s="13"/>
      <c r="C20" s="13"/>
      <c r="D20" s="13"/>
      <c r="E20" s="88">
        <f>SUM(E17:E19)</f>
        <v>-0.5889999999999969</v>
      </c>
      <c r="F20" s="89">
        <f>SUM(F17:F19)</f>
        <v>0.5859999999999983</v>
      </c>
      <c r="G20" s="88">
        <f>SUM(G17:G19)</f>
        <v>1.4300000000000024</v>
      </c>
      <c r="H20" s="89">
        <f>SUM(H17:H19)</f>
        <v>3.091999999999997</v>
      </c>
      <c r="I20" s="88">
        <f>SUM(I17:I19)</f>
        <v>3.398999999999991</v>
      </c>
      <c r="J20" s="55"/>
      <c r="K20" s="55"/>
      <c r="L20" s="55"/>
    </row>
    <row r="21" spans="1:12" ht="15" customHeight="1">
      <c r="A21" s="31" t="s">
        <v>15</v>
      </c>
      <c r="B21" s="3"/>
      <c r="C21" s="3"/>
      <c r="D21" s="3"/>
      <c r="E21" s="90">
        <v>-0.32700000000000007</v>
      </c>
      <c r="F21" s="91">
        <v>0.015000000000000013</v>
      </c>
      <c r="G21" s="90">
        <v>-1.0310000000000001</v>
      </c>
      <c r="H21" s="91">
        <v>-0.523</v>
      </c>
      <c r="I21" s="90">
        <v>-0.8220000000000001</v>
      </c>
      <c r="J21" s="50"/>
      <c r="K21" s="50"/>
      <c r="L21" s="50"/>
    </row>
    <row r="22" spans="1:12" ht="15" customHeight="1">
      <c r="A22" s="32" t="s">
        <v>16</v>
      </c>
      <c r="B22" s="27"/>
      <c r="C22" s="27"/>
      <c r="D22" s="27"/>
      <c r="E22" s="92"/>
      <c r="F22" s="93"/>
      <c r="G22" s="92"/>
      <c r="H22" s="93"/>
      <c r="I22" s="92"/>
      <c r="J22" s="52"/>
      <c r="K22" s="52"/>
      <c r="L22" s="52"/>
    </row>
    <row r="23" spans="1:12" ht="15" customHeight="1">
      <c r="A23" s="35" t="s">
        <v>94</v>
      </c>
      <c r="B23" s="14"/>
      <c r="C23" s="14"/>
      <c r="D23" s="14"/>
      <c r="E23" s="88">
        <f>SUM(E20:E22)</f>
        <v>-0.9159999999999969</v>
      </c>
      <c r="F23" s="89">
        <f>SUM(F20:F22)</f>
        <v>0.6009999999999983</v>
      </c>
      <c r="G23" s="88">
        <f>SUM(G20:G22)</f>
        <v>0.39900000000000224</v>
      </c>
      <c r="H23" s="89">
        <f>SUM(H20:H22)</f>
        <v>2.568999999999997</v>
      </c>
      <c r="I23" s="88">
        <f>SUM(I20:I22)</f>
        <v>2.576999999999991</v>
      </c>
      <c r="J23" s="55"/>
      <c r="K23" s="55"/>
      <c r="L23" s="55"/>
    </row>
    <row r="24" spans="1:12" ht="15" customHeight="1">
      <c r="A24" s="31" t="s">
        <v>85</v>
      </c>
      <c r="B24" s="3"/>
      <c r="C24" s="3"/>
      <c r="D24" s="3"/>
      <c r="E24" s="94">
        <f>E23-E25</f>
        <v>-0.9159999999999969</v>
      </c>
      <c r="F24" s="95">
        <f>F23-F25</f>
        <v>0.6009999999999983</v>
      </c>
      <c r="G24" s="94">
        <f>G23-G25</f>
        <v>0.39900000000000224</v>
      </c>
      <c r="H24" s="95">
        <f>H23-H25</f>
        <v>2.568999999999997</v>
      </c>
      <c r="I24" s="94">
        <f>I23-I25</f>
        <v>2.576999999999991</v>
      </c>
      <c r="J24" s="53"/>
      <c r="K24" s="53"/>
      <c r="L24" s="53"/>
    </row>
    <row r="25" spans="1:12" ht="15" customHeight="1">
      <c r="A25" s="31" t="s">
        <v>92</v>
      </c>
      <c r="B25" s="3"/>
      <c r="C25" s="3"/>
      <c r="D25" s="3"/>
      <c r="E25" s="78"/>
      <c r="F25" s="50"/>
      <c r="G25" s="78"/>
      <c r="H25" s="50"/>
      <c r="I25" s="78"/>
      <c r="J25" s="50"/>
      <c r="K25" s="50"/>
      <c r="L25" s="50"/>
    </row>
    <row r="26" spans="1:12" ht="15">
      <c r="A26" s="3"/>
      <c r="B26" s="3"/>
      <c r="C26" s="3"/>
      <c r="D26" s="3"/>
      <c r="E26" s="50"/>
      <c r="F26" s="50"/>
      <c r="G26" s="50"/>
      <c r="H26" s="50"/>
      <c r="I26" s="50"/>
      <c r="J26" s="50"/>
      <c r="K26" s="50"/>
      <c r="L26" s="50"/>
    </row>
    <row r="27" spans="1:12" ht="12.75" customHeight="1">
      <c r="A27" s="59"/>
      <c r="B27" s="59"/>
      <c r="C27" s="64"/>
      <c r="D27" s="61"/>
      <c r="E27" s="62">
        <f>E$3</f>
        <v>2011</v>
      </c>
      <c r="F27" s="62">
        <f aca="true" t="shared" si="0" ref="F27:L27">F$3</f>
        <v>2010</v>
      </c>
      <c r="G27" s="62">
        <f t="shared" si="0"/>
        <v>2011</v>
      </c>
      <c r="H27" s="62">
        <f t="shared" si="0"/>
        <v>2010</v>
      </c>
      <c r="I27" s="62">
        <f t="shared" si="0"/>
        <v>2010</v>
      </c>
      <c r="J27" s="62">
        <f t="shared" si="0"/>
        <v>2009</v>
      </c>
      <c r="K27" s="62">
        <f t="shared" si="0"/>
        <v>2008</v>
      </c>
      <c r="L27" s="62">
        <f t="shared" si="0"/>
        <v>2007</v>
      </c>
    </row>
    <row r="28" spans="1:12" ht="12.75" customHeight="1">
      <c r="A28" s="63"/>
      <c r="B28" s="63"/>
      <c r="C28" s="64"/>
      <c r="D28" s="61"/>
      <c r="E28" s="82" t="str">
        <f>E$4</f>
        <v>Q3</v>
      </c>
      <c r="F28" s="82" t="str">
        <f>F$4</f>
        <v>Q3</v>
      </c>
      <c r="G28" s="82" t="str">
        <f>IF(G$4="","",G$4)</f>
        <v>Q1-3</v>
      </c>
      <c r="H28" s="82" t="str">
        <f>H$4</f>
        <v>Q1-3</v>
      </c>
      <c r="I28" s="82"/>
      <c r="J28" s="82"/>
      <c r="K28" s="82"/>
      <c r="L28" s="82"/>
    </row>
    <row r="29" spans="1:12" s="20" customFormat="1" ht="15" customHeight="1">
      <c r="A29" s="60" t="s">
        <v>83</v>
      </c>
      <c r="B29" s="69"/>
      <c r="C29" s="64"/>
      <c r="D29" s="64"/>
      <c r="E29" s="83"/>
      <c r="F29" s="83"/>
      <c r="G29" s="83"/>
      <c r="H29" s="83"/>
      <c r="I29" s="83"/>
      <c r="J29" s="83">
        <f>IF(J$5=0,"",J$5)</f>
      </c>
      <c r="K29" s="83"/>
      <c r="L29" s="83"/>
    </row>
    <row r="30" spans="5:12" ht="1.5" customHeight="1">
      <c r="E30" s="41"/>
      <c r="F30" s="41"/>
      <c r="G30" s="41"/>
      <c r="H30" s="41"/>
      <c r="I30" s="41"/>
      <c r="J30" s="41"/>
      <c r="K30" s="41"/>
      <c r="L30" s="41"/>
    </row>
    <row r="31" spans="1:12" ht="15" customHeight="1">
      <c r="A31" s="31" t="s">
        <v>17</v>
      </c>
      <c r="B31" s="10"/>
      <c r="C31" s="10"/>
      <c r="D31" s="10"/>
      <c r="E31" s="78"/>
      <c r="F31" s="50"/>
      <c r="G31" s="90">
        <v>60.477000000000004</v>
      </c>
      <c r="H31" s="50"/>
      <c r="I31" s="78"/>
      <c r="J31" s="50"/>
      <c r="K31" s="50"/>
      <c r="L31" s="50"/>
    </row>
    <row r="32" spans="1:12" ht="15" customHeight="1">
      <c r="A32" s="31" t="s">
        <v>18</v>
      </c>
      <c r="B32" s="9"/>
      <c r="C32" s="9"/>
      <c r="D32" s="9"/>
      <c r="E32" s="78"/>
      <c r="F32" s="50"/>
      <c r="G32" s="90">
        <v>0.5780000000000001</v>
      </c>
      <c r="H32" s="50"/>
      <c r="I32" s="78"/>
      <c r="J32" s="50"/>
      <c r="K32" s="50"/>
      <c r="L32" s="50"/>
    </row>
    <row r="33" spans="1:12" ht="15" customHeight="1">
      <c r="A33" s="31" t="s">
        <v>86</v>
      </c>
      <c r="B33" s="9"/>
      <c r="C33" s="9"/>
      <c r="D33" s="9"/>
      <c r="E33" s="78"/>
      <c r="F33" s="50"/>
      <c r="G33" s="90">
        <v>67.958</v>
      </c>
      <c r="H33" s="50"/>
      <c r="I33" s="78"/>
      <c r="J33" s="50"/>
      <c r="K33" s="50"/>
      <c r="L33" s="50"/>
    </row>
    <row r="34" spans="1:12" ht="15" customHeight="1">
      <c r="A34" s="31" t="s">
        <v>19</v>
      </c>
      <c r="B34" s="9"/>
      <c r="C34" s="9"/>
      <c r="D34" s="9"/>
      <c r="E34" s="78"/>
      <c r="F34" s="50"/>
      <c r="G34" s="90"/>
      <c r="H34" s="50"/>
      <c r="I34" s="78"/>
      <c r="J34" s="50"/>
      <c r="K34" s="50"/>
      <c r="L34" s="50"/>
    </row>
    <row r="35" spans="1:12" ht="15" customHeight="1">
      <c r="A35" s="32" t="s">
        <v>20</v>
      </c>
      <c r="B35" s="25"/>
      <c r="C35" s="25"/>
      <c r="D35" s="25"/>
      <c r="E35" s="77"/>
      <c r="F35" s="52"/>
      <c r="G35" s="92">
        <v>2.2520000000000002</v>
      </c>
      <c r="H35" s="52"/>
      <c r="I35" s="77"/>
      <c r="J35" s="52"/>
      <c r="K35" s="52"/>
      <c r="L35" s="52"/>
    </row>
    <row r="36" spans="1:12" ht="15" customHeight="1">
      <c r="A36" s="33" t="s">
        <v>21</v>
      </c>
      <c r="B36" s="13"/>
      <c r="C36" s="13"/>
      <c r="D36" s="13"/>
      <c r="E36" s="106">
        <v>0</v>
      </c>
      <c r="F36" s="107">
        <v>0</v>
      </c>
      <c r="G36" s="88">
        <f>SUM(G31:G35)</f>
        <v>131.26500000000001</v>
      </c>
      <c r="H36" s="114" t="s">
        <v>58</v>
      </c>
      <c r="I36" s="79" t="s">
        <v>58</v>
      </c>
      <c r="J36" s="55"/>
      <c r="K36" s="55"/>
      <c r="L36" s="55"/>
    </row>
    <row r="37" spans="1:12" ht="15" customHeight="1">
      <c r="A37" s="31" t="s">
        <v>22</v>
      </c>
      <c r="B37" s="3"/>
      <c r="C37" s="3"/>
      <c r="D37" s="3"/>
      <c r="E37" s="78"/>
      <c r="F37" s="50"/>
      <c r="G37" s="90">
        <v>0.653</v>
      </c>
      <c r="H37" s="134"/>
      <c r="I37" s="78"/>
      <c r="J37" s="50"/>
      <c r="K37" s="50"/>
      <c r="L37" s="50"/>
    </row>
    <row r="38" spans="1:12" ht="15" customHeight="1">
      <c r="A38" s="31" t="s">
        <v>23</v>
      </c>
      <c r="B38" s="3"/>
      <c r="C38" s="3"/>
      <c r="D38" s="3"/>
      <c r="E38" s="78"/>
      <c r="F38" s="50"/>
      <c r="G38" s="90">
        <v>0.083</v>
      </c>
      <c r="H38" s="134"/>
      <c r="I38" s="78"/>
      <c r="J38" s="50"/>
      <c r="K38" s="50"/>
      <c r="L38" s="50"/>
    </row>
    <row r="39" spans="1:12" ht="15" customHeight="1">
      <c r="A39" s="31" t="s">
        <v>24</v>
      </c>
      <c r="B39" s="3"/>
      <c r="C39" s="3"/>
      <c r="D39" s="3"/>
      <c r="E39" s="78"/>
      <c r="F39" s="50"/>
      <c r="G39" s="90">
        <v>3.628</v>
      </c>
      <c r="H39" s="134"/>
      <c r="I39" s="78"/>
      <c r="J39" s="50"/>
      <c r="K39" s="50"/>
      <c r="L39" s="50"/>
    </row>
    <row r="40" spans="1:12" ht="15" customHeight="1">
      <c r="A40" s="31" t="s">
        <v>25</v>
      </c>
      <c r="B40" s="3"/>
      <c r="C40" s="3"/>
      <c r="D40" s="3"/>
      <c r="E40" s="78"/>
      <c r="F40" s="50"/>
      <c r="G40" s="90">
        <v>7.595000000000001</v>
      </c>
      <c r="H40" s="134"/>
      <c r="I40" s="78"/>
      <c r="J40" s="50"/>
      <c r="K40" s="50"/>
      <c r="L40" s="50"/>
    </row>
    <row r="41" spans="1:12" ht="15" customHeight="1">
      <c r="A41" s="32" t="s">
        <v>26</v>
      </c>
      <c r="B41" s="25"/>
      <c r="C41" s="25"/>
      <c r="D41" s="25"/>
      <c r="E41" s="77"/>
      <c r="F41" s="52"/>
      <c r="G41" s="92"/>
      <c r="H41" s="135"/>
      <c r="I41" s="77"/>
      <c r="J41" s="52"/>
      <c r="K41" s="52"/>
      <c r="L41" s="52"/>
    </row>
    <row r="42" spans="1:12" ht="15" customHeight="1">
      <c r="A42" s="34" t="s">
        <v>27</v>
      </c>
      <c r="B42" s="22"/>
      <c r="C42" s="22"/>
      <c r="D42" s="22"/>
      <c r="E42" s="108">
        <v>0</v>
      </c>
      <c r="F42" s="109">
        <v>0</v>
      </c>
      <c r="G42" s="98">
        <f>SUM(G37:G41)</f>
        <v>11.959</v>
      </c>
      <c r="H42" s="129" t="s">
        <v>58</v>
      </c>
      <c r="I42" s="85" t="s">
        <v>58</v>
      </c>
      <c r="J42" s="86"/>
      <c r="K42" s="86"/>
      <c r="L42" s="86"/>
    </row>
    <row r="43" spans="1:12" ht="15" customHeight="1">
      <c r="A43" s="33" t="s">
        <v>59</v>
      </c>
      <c r="B43" s="12"/>
      <c r="C43" s="12"/>
      <c r="D43" s="12"/>
      <c r="E43" s="106">
        <v>0</v>
      </c>
      <c r="F43" s="107">
        <v>0</v>
      </c>
      <c r="G43" s="88">
        <f>G36+G42</f>
        <v>143.22400000000002</v>
      </c>
      <c r="H43" s="114" t="s">
        <v>58</v>
      </c>
      <c r="I43" s="79" t="s">
        <v>58</v>
      </c>
      <c r="J43" s="55"/>
      <c r="K43" s="55"/>
      <c r="L43" s="55"/>
    </row>
    <row r="44" spans="1:12" ht="15" customHeight="1">
      <c r="A44" s="31" t="s">
        <v>87</v>
      </c>
      <c r="B44" s="3"/>
      <c r="C44" s="3"/>
      <c r="D44" s="3"/>
      <c r="E44" s="78"/>
      <c r="F44" s="50"/>
      <c r="G44" s="90">
        <v>44.223000000000006</v>
      </c>
      <c r="H44" s="134"/>
      <c r="I44" s="78"/>
      <c r="J44" s="50"/>
      <c r="K44" s="50"/>
      <c r="L44" s="50"/>
    </row>
    <row r="45" spans="1:12" ht="15" customHeight="1">
      <c r="A45" s="31" t="s">
        <v>93</v>
      </c>
      <c r="B45" s="3"/>
      <c r="C45" s="3"/>
      <c r="D45" s="3"/>
      <c r="E45" s="78"/>
      <c r="F45" s="50"/>
      <c r="G45" s="90"/>
      <c r="H45" s="134"/>
      <c r="I45" s="78"/>
      <c r="J45" s="50"/>
      <c r="K45" s="50"/>
      <c r="L45" s="50"/>
    </row>
    <row r="46" spans="1:12" ht="15" customHeight="1">
      <c r="A46" s="31" t="s">
        <v>80</v>
      </c>
      <c r="B46" s="3"/>
      <c r="C46" s="3"/>
      <c r="D46" s="3"/>
      <c r="E46" s="78"/>
      <c r="F46" s="50"/>
      <c r="G46" s="90">
        <v>0.034</v>
      </c>
      <c r="H46" s="134"/>
      <c r="I46" s="78"/>
      <c r="J46" s="50"/>
      <c r="K46" s="50"/>
      <c r="L46" s="50"/>
    </row>
    <row r="47" spans="1:12" ht="15" customHeight="1">
      <c r="A47" s="31" t="s">
        <v>29</v>
      </c>
      <c r="B47" s="3"/>
      <c r="C47" s="3"/>
      <c r="D47" s="3"/>
      <c r="E47" s="78"/>
      <c r="F47" s="50"/>
      <c r="G47" s="90">
        <v>0.40800000000000003</v>
      </c>
      <c r="H47" s="134"/>
      <c r="I47" s="78"/>
      <c r="J47" s="50"/>
      <c r="K47" s="50"/>
      <c r="L47" s="50"/>
    </row>
    <row r="48" spans="1:12" ht="15" customHeight="1">
      <c r="A48" s="31" t="s">
        <v>30</v>
      </c>
      <c r="B48" s="3"/>
      <c r="C48" s="3"/>
      <c r="D48" s="3"/>
      <c r="E48" s="78"/>
      <c r="F48" s="50"/>
      <c r="G48" s="90">
        <v>47.902</v>
      </c>
      <c r="H48" s="134"/>
      <c r="I48" s="78"/>
      <c r="J48" s="50"/>
      <c r="K48" s="50"/>
      <c r="L48" s="50"/>
    </row>
    <row r="49" spans="1:12" ht="15" customHeight="1">
      <c r="A49" s="31" t="s">
        <v>31</v>
      </c>
      <c r="B49" s="3"/>
      <c r="C49" s="3"/>
      <c r="D49" s="3"/>
      <c r="E49" s="78"/>
      <c r="F49" s="50"/>
      <c r="G49" s="90">
        <v>50.657000000000004</v>
      </c>
      <c r="H49" s="134"/>
      <c r="I49" s="78"/>
      <c r="J49" s="50"/>
      <c r="K49" s="50"/>
      <c r="L49" s="50"/>
    </row>
    <row r="50" spans="1:12" ht="15" customHeight="1">
      <c r="A50" s="31" t="s">
        <v>32</v>
      </c>
      <c r="B50" s="3"/>
      <c r="C50" s="3"/>
      <c r="D50" s="3"/>
      <c r="E50" s="78"/>
      <c r="F50" s="50"/>
      <c r="G50" s="90"/>
      <c r="H50" s="134"/>
      <c r="I50" s="78"/>
      <c r="J50" s="50"/>
      <c r="K50" s="50"/>
      <c r="L50" s="50"/>
    </row>
    <row r="51" spans="1:12" ht="15" customHeight="1">
      <c r="A51" s="32" t="s">
        <v>88</v>
      </c>
      <c r="B51" s="25"/>
      <c r="C51" s="25"/>
      <c r="D51" s="25"/>
      <c r="E51" s="77"/>
      <c r="F51" s="52"/>
      <c r="G51" s="92"/>
      <c r="H51" s="135"/>
      <c r="I51" s="77"/>
      <c r="J51" s="52"/>
      <c r="K51" s="52"/>
      <c r="L51" s="52"/>
    </row>
    <row r="52" spans="1:12" ht="15" customHeight="1">
      <c r="A52" s="33" t="s">
        <v>79</v>
      </c>
      <c r="B52" s="12"/>
      <c r="C52" s="12"/>
      <c r="D52" s="12"/>
      <c r="E52" s="106">
        <v>0</v>
      </c>
      <c r="F52" s="107">
        <v>0</v>
      </c>
      <c r="G52" s="88">
        <f>SUM(G44:G51)</f>
        <v>143.22400000000002</v>
      </c>
      <c r="H52" s="114" t="s">
        <v>58</v>
      </c>
      <c r="I52" s="79" t="s">
        <v>58</v>
      </c>
      <c r="J52" s="55"/>
      <c r="K52" s="55"/>
      <c r="L52" s="55"/>
    </row>
    <row r="53" spans="1:12" ht="15" customHeight="1">
      <c r="A53" s="12"/>
      <c r="B53" s="12"/>
      <c r="C53" s="12"/>
      <c r="D53" s="12"/>
      <c r="E53" s="50"/>
      <c r="F53" s="50"/>
      <c r="G53" s="50"/>
      <c r="H53" s="50"/>
      <c r="I53" s="50"/>
      <c r="J53" s="50"/>
      <c r="K53" s="50"/>
      <c r="L53" s="50"/>
    </row>
    <row r="54" spans="1:12" ht="12.75" customHeight="1">
      <c r="A54" s="70"/>
      <c r="B54" s="59"/>
      <c r="C54" s="61"/>
      <c r="D54" s="61"/>
      <c r="E54" s="62">
        <f>E$3</f>
        <v>2011</v>
      </c>
      <c r="F54" s="62">
        <f aca="true" t="shared" si="1" ref="F54:L54">F$3</f>
        <v>2010</v>
      </c>
      <c r="G54" s="62">
        <f t="shared" si="1"/>
        <v>2011</v>
      </c>
      <c r="H54" s="62">
        <f t="shared" si="1"/>
        <v>2010</v>
      </c>
      <c r="I54" s="62">
        <f t="shared" si="1"/>
        <v>2010</v>
      </c>
      <c r="J54" s="62">
        <f t="shared" si="1"/>
        <v>2009</v>
      </c>
      <c r="K54" s="62">
        <f t="shared" si="1"/>
        <v>2008</v>
      </c>
      <c r="L54" s="62">
        <f t="shared" si="1"/>
        <v>2007</v>
      </c>
    </row>
    <row r="55" spans="1:12" ht="12.75" customHeight="1">
      <c r="A55" s="63"/>
      <c r="B55" s="63"/>
      <c r="C55" s="61"/>
      <c r="D55" s="61"/>
      <c r="E55" s="82" t="str">
        <f>E$4</f>
        <v>Q3</v>
      </c>
      <c r="F55" s="82" t="str">
        <f>F$4</f>
        <v>Q3</v>
      </c>
      <c r="G55" s="82" t="str">
        <f>IF(G$4="","",G$4)</f>
        <v>Q1-3</v>
      </c>
      <c r="H55" s="82" t="str">
        <f>H$4</f>
        <v>Q1-3</v>
      </c>
      <c r="I55" s="82"/>
      <c r="J55" s="82"/>
      <c r="K55" s="82"/>
      <c r="L55" s="82"/>
    </row>
    <row r="56" spans="1:12" s="20" customFormat="1" ht="15" customHeight="1">
      <c r="A56" s="70" t="s">
        <v>84</v>
      </c>
      <c r="B56" s="69"/>
      <c r="C56" s="64"/>
      <c r="D56" s="64"/>
      <c r="E56" s="83"/>
      <c r="F56" s="83"/>
      <c r="G56" s="83"/>
      <c r="H56" s="83"/>
      <c r="I56" s="83"/>
      <c r="J56" s="83">
        <f>IF(J$5=0,"",J$5)</f>
      </c>
      <c r="K56" s="83"/>
      <c r="L56" s="83"/>
    </row>
    <row r="57" spans="5:12" ht="1.5" customHeight="1">
      <c r="E57" s="41"/>
      <c r="F57" s="41"/>
      <c r="G57" s="41"/>
      <c r="H57" s="41"/>
      <c r="I57" s="41"/>
      <c r="J57" s="41"/>
      <c r="K57" s="41"/>
      <c r="L57" s="41"/>
    </row>
    <row r="58" spans="1:12" ht="24.75" customHeight="1">
      <c r="A58" s="164" t="s">
        <v>33</v>
      </c>
      <c r="B58" s="164"/>
      <c r="C58" s="11"/>
      <c r="D58" s="11"/>
      <c r="E58" s="76"/>
      <c r="F58" s="53"/>
      <c r="G58" s="76"/>
      <c r="H58" s="53"/>
      <c r="I58" s="76"/>
      <c r="J58" s="53"/>
      <c r="K58" s="53"/>
      <c r="L58" s="53"/>
    </row>
    <row r="59" spans="1:12" ht="15" customHeight="1">
      <c r="A59" s="165" t="s">
        <v>34</v>
      </c>
      <c r="B59" s="165"/>
      <c r="C59" s="26"/>
      <c r="D59" s="26"/>
      <c r="E59" s="77"/>
      <c r="F59" s="52"/>
      <c r="G59" s="77"/>
      <c r="H59" s="52"/>
      <c r="I59" s="77"/>
      <c r="J59" s="52"/>
      <c r="K59" s="52"/>
      <c r="L59" s="52"/>
    </row>
    <row r="60" spans="1:12" ht="16.5" customHeight="1">
      <c r="A60" s="168" t="s">
        <v>35</v>
      </c>
      <c r="B60" s="168"/>
      <c r="C60" s="28"/>
      <c r="D60" s="28"/>
      <c r="E60" s="79" t="s">
        <v>58</v>
      </c>
      <c r="F60" s="55" t="s">
        <v>58</v>
      </c>
      <c r="G60" s="79" t="s">
        <v>58</v>
      </c>
      <c r="H60" s="55" t="s">
        <v>58</v>
      </c>
      <c r="I60" s="79" t="s">
        <v>58</v>
      </c>
      <c r="J60" s="55"/>
      <c r="K60" s="55"/>
      <c r="L60" s="55"/>
    </row>
    <row r="61" spans="1:12" ht="15" customHeight="1">
      <c r="A61" s="164" t="s">
        <v>89</v>
      </c>
      <c r="B61" s="164"/>
      <c r="C61" s="3"/>
      <c r="D61" s="3"/>
      <c r="E61" s="78"/>
      <c r="F61" s="50"/>
      <c r="G61" s="78"/>
      <c r="H61" s="50"/>
      <c r="I61" s="78"/>
      <c r="J61" s="50"/>
      <c r="K61" s="50"/>
      <c r="L61" s="50"/>
    </row>
    <row r="62" spans="1:12" ht="15" customHeight="1">
      <c r="A62" s="165" t="s">
        <v>90</v>
      </c>
      <c r="B62" s="165"/>
      <c r="C62" s="25"/>
      <c r="D62" s="25"/>
      <c r="E62" s="77"/>
      <c r="F62" s="52"/>
      <c r="G62" s="77"/>
      <c r="H62" s="52"/>
      <c r="I62" s="77"/>
      <c r="J62" s="52"/>
      <c r="K62" s="52"/>
      <c r="L62" s="52"/>
    </row>
    <row r="63" spans="1:12" s="45" customFormat="1" ht="16.5" customHeight="1">
      <c r="A63" s="149" t="s">
        <v>91</v>
      </c>
      <c r="B63" s="149"/>
      <c r="C63" s="29"/>
      <c r="D63" s="29"/>
      <c r="E63" s="79" t="s">
        <v>58</v>
      </c>
      <c r="F63" s="55" t="s">
        <v>58</v>
      </c>
      <c r="G63" s="79" t="s">
        <v>58</v>
      </c>
      <c r="H63" s="55" t="s">
        <v>58</v>
      </c>
      <c r="I63" s="79" t="s">
        <v>58</v>
      </c>
      <c r="J63" s="55"/>
      <c r="K63" s="55"/>
      <c r="L63" s="55"/>
    </row>
    <row r="64" spans="1:12" ht="15" customHeight="1">
      <c r="A64" s="165" t="s">
        <v>36</v>
      </c>
      <c r="B64" s="165"/>
      <c r="C64" s="30"/>
      <c r="D64" s="30"/>
      <c r="E64" s="77"/>
      <c r="F64" s="135"/>
      <c r="G64" s="77"/>
      <c r="H64" s="135"/>
      <c r="I64" s="77"/>
      <c r="J64" s="52"/>
      <c r="K64" s="52"/>
      <c r="L64" s="52"/>
    </row>
    <row r="65" spans="1:12" ht="16.5" customHeight="1">
      <c r="A65" s="168" t="s">
        <v>37</v>
      </c>
      <c r="B65" s="168"/>
      <c r="C65" s="12"/>
      <c r="D65" s="12"/>
      <c r="E65" s="79" t="s">
        <v>58</v>
      </c>
      <c r="F65" s="55" t="s">
        <v>58</v>
      </c>
      <c r="G65" s="79" t="s">
        <v>58</v>
      </c>
      <c r="H65" s="55" t="s">
        <v>58</v>
      </c>
      <c r="I65" s="79" t="s">
        <v>58</v>
      </c>
      <c r="J65" s="55"/>
      <c r="K65" s="55"/>
      <c r="L65" s="55"/>
    </row>
    <row r="66" spans="1:12" ht="15" customHeight="1">
      <c r="A66" s="164" t="s">
        <v>38</v>
      </c>
      <c r="B66" s="164"/>
      <c r="C66" s="3"/>
      <c r="D66" s="3"/>
      <c r="E66" s="78"/>
      <c r="F66" s="50"/>
      <c r="G66" s="78"/>
      <c r="H66" s="50"/>
      <c r="I66" s="78"/>
      <c r="J66" s="50"/>
      <c r="K66" s="50"/>
      <c r="L66" s="50"/>
    </row>
    <row r="67" spans="1:12" ht="15" customHeight="1">
      <c r="A67" s="164" t="s">
        <v>39</v>
      </c>
      <c r="B67" s="164"/>
      <c r="C67" s="3"/>
      <c r="D67" s="3"/>
      <c r="E67" s="78"/>
      <c r="F67" s="50"/>
      <c r="G67" s="78"/>
      <c r="H67" s="50"/>
      <c r="I67" s="78"/>
      <c r="J67" s="50"/>
      <c r="K67" s="50"/>
      <c r="L67" s="50"/>
    </row>
    <row r="68" spans="1:12" ht="15" customHeight="1">
      <c r="A68" s="164" t="s">
        <v>40</v>
      </c>
      <c r="B68" s="164"/>
      <c r="C68" s="3"/>
      <c r="D68" s="3"/>
      <c r="E68" s="78"/>
      <c r="F68" s="50"/>
      <c r="G68" s="78"/>
      <c r="H68" s="50"/>
      <c r="I68" s="78"/>
      <c r="J68" s="50"/>
      <c r="K68" s="50"/>
      <c r="L68" s="50"/>
    </row>
    <row r="69" spans="1:12" ht="15" customHeight="1">
      <c r="A69" s="165" t="s">
        <v>41</v>
      </c>
      <c r="B69" s="165"/>
      <c r="C69" s="25"/>
      <c r="D69" s="25"/>
      <c r="E69" s="77"/>
      <c r="F69" s="52"/>
      <c r="G69" s="77"/>
      <c r="H69" s="52"/>
      <c r="I69" s="77"/>
      <c r="J69" s="52"/>
      <c r="K69" s="52"/>
      <c r="L69" s="52"/>
    </row>
    <row r="70" spans="1:12" ht="16.5" customHeight="1">
      <c r="A70" s="36" t="s">
        <v>42</v>
      </c>
      <c r="B70" s="36"/>
      <c r="C70" s="23"/>
      <c r="D70" s="23"/>
      <c r="E70" s="80" t="s">
        <v>58</v>
      </c>
      <c r="F70" s="54" t="s">
        <v>58</v>
      </c>
      <c r="G70" s="80" t="s">
        <v>58</v>
      </c>
      <c r="H70" s="54" t="s">
        <v>58</v>
      </c>
      <c r="I70" s="80" t="s">
        <v>58</v>
      </c>
      <c r="J70" s="54"/>
      <c r="K70" s="54"/>
      <c r="L70" s="54"/>
    </row>
    <row r="71" spans="1:12" ht="16.5" customHeight="1">
      <c r="A71" s="168" t="s">
        <v>43</v>
      </c>
      <c r="B71" s="168"/>
      <c r="C71" s="12"/>
      <c r="D71" s="12"/>
      <c r="E71" s="79" t="s">
        <v>58</v>
      </c>
      <c r="F71" s="55" t="s">
        <v>58</v>
      </c>
      <c r="G71" s="79" t="s">
        <v>58</v>
      </c>
      <c r="H71" s="55" t="s">
        <v>58</v>
      </c>
      <c r="I71" s="79" t="s">
        <v>58</v>
      </c>
      <c r="J71" s="55"/>
      <c r="K71" s="55"/>
      <c r="L71" s="55"/>
    </row>
    <row r="72" spans="1:12" ht="15" customHeight="1">
      <c r="A72" s="12"/>
      <c r="B72" s="12"/>
      <c r="C72" s="12"/>
      <c r="D72" s="12"/>
      <c r="E72" s="50"/>
      <c r="F72" s="50"/>
      <c r="G72" s="50"/>
      <c r="H72" s="50"/>
      <c r="I72" s="50"/>
      <c r="J72" s="50"/>
      <c r="K72" s="50"/>
      <c r="L72" s="50"/>
    </row>
    <row r="73" spans="1:12" ht="12.75" customHeight="1">
      <c r="A73" s="70"/>
      <c r="B73" s="59"/>
      <c r="C73" s="61"/>
      <c r="D73" s="61"/>
      <c r="E73" s="62">
        <f>E$3</f>
        <v>2011</v>
      </c>
      <c r="F73" s="62">
        <f aca="true" t="shared" si="2" ref="F73:L73">F$3</f>
        <v>2010</v>
      </c>
      <c r="G73" s="62">
        <f t="shared" si="2"/>
        <v>2011</v>
      </c>
      <c r="H73" s="62">
        <f t="shared" si="2"/>
        <v>2010</v>
      </c>
      <c r="I73" s="62">
        <f t="shared" si="2"/>
        <v>2010</v>
      </c>
      <c r="J73" s="62">
        <f t="shared" si="2"/>
        <v>2009</v>
      </c>
      <c r="K73" s="62">
        <f t="shared" si="2"/>
        <v>2008</v>
      </c>
      <c r="L73" s="62">
        <f t="shared" si="2"/>
        <v>2007</v>
      </c>
    </row>
    <row r="74" spans="1:12" ht="12.75" customHeight="1">
      <c r="A74" s="63"/>
      <c r="B74" s="63"/>
      <c r="C74" s="61"/>
      <c r="D74" s="61"/>
      <c r="E74" s="62" t="str">
        <f>E$4</f>
        <v>Q3</v>
      </c>
      <c r="F74" s="62" t="str">
        <f>F$4</f>
        <v>Q3</v>
      </c>
      <c r="G74" s="62" t="str">
        <f>IF(G$4="","",G$4)</f>
        <v>Q1-3</v>
      </c>
      <c r="H74" s="62" t="str">
        <f>H$4</f>
        <v>Q1-3</v>
      </c>
      <c r="I74" s="62"/>
      <c r="J74" s="62"/>
      <c r="K74" s="62"/>
      <c r="L74" s="62"/>
    </row>
    <row r="75" spans="1:12" s="20" customFormat="1" ht="15" customHeight="1">
      <c r="A75" s="70" t="s">
        <v>56</v>
      </c>
      <c r="B75" s="69"/>
      <c r="C75" s="64"/>
      <c r="D75" s="64"/>
      <c r="E75" s="66"/>
      <c r="F75" s="66"/>
      <c r="G75" s="66"/>
      <c r="H75" s="66"/>
      <c r="I75" s="66"/>
      <c r="J75" s="66"/>
      <c r="K75" s="66"/>
      <c r="L75" s="66"/>
    </row>
    <row r="76" ht="1.5" customHeight="1"/>
    <row r="77" spans="1:12" ht="15" customHeight="1">
      <c r="A77" s="164" t="s">
        <v>44</v>
      </c>
      <c r="B77" s="164"/>
      <c r="C77" s="9"/>
      <c r="D77" s="9"/>
      <c r="E77" s="71">
        <f>IF(E7=0,"-",IF(E14=0,"-",(E14/E7))*100)</f>
        <v>5.874474668637152</v>
      </c>
      <c r="F77" s="57">
        <f>IF(F14=0,"-",IF(F7=0,"-",F14/F7))*100</f>
        <v>9.411651141464349</v>
      </c>
      <c r="G77" s="110">
        <f>IF(G14=0,"-",IF(G7=0,"-",G14/G7))*100</f>
        <v>9.390172248507906</v>
      </c>
      <c r="H77" s="57">
        <f>IF(H14=0,"-",IF(H7=0,"-",H14/H7))*100</f>
        <v>11.074001917308342</v>
      </c>
      <c r="I77" s="110">
        <f>IF(I14=0,"-",IF(I7=0,"-",I14/I7))*100</f>
        <v>10.2400054162012</v>
      </c>
      <c r="J77" s="57"/>
      <c r="K77" s="57"/>
      <c r="L77" s="57"/>
    </row>
    <row r="78" spans="1:13" ht="15" customHeight="1">
      <c r="A78" s="164" t="s">
        <v>45</v>
      </c>
      <c r="B78" s="164"/>
      <c r="C78" s="9"/>
      <c r="D78" s="9"/>
      <c r="E78" s="71">
        <f>IF(E20=0,"-",IF(E7=0,"-",E20/E7)*100)</f>
        <v>-2.720177342631491</v>
      </c>
      <c r="F78" s="57">
        <f>IF(F20=0,"-",IF(F7=0,"-",F20/F7)*100)</f>
        <v>2.828321830204152</v>
      </c>
      <c r="G78" s="71">
        <f>IF(G20=0,"-",IF(G7=0,"-",G20/G7)*100)</f>
        <v>2.2110894640813963</v>
      </c>
      <c r="H78" s="57">
        <f>IF(H20=0,"-",IF(H7=0,"-",H20/H7)*100)</f>
        <v>4.780901134922839</v>
      </c>
      <c r="I78" s="71">
        <f>IF(I20=0,"-",IF(I7=0,"-",I20/I7)*100)</f>
        <v>3.8353474831589893</v>
      </c>
      <c r="J78" s="57"/>
      <c r="K78" s="57"/>
      <c r="L78" s="57"/>
      <c r="M78" s="16"/>
    </row>
    <row r="79" spans="1:13" ht="15" customHeight="1">
      <c r="A79" s="164" t="s">
        <v>46</v>
      </c>
      <c r="B79" s="164"/>
      <c r="C79" s="10"/>
      <c r="D79" s="10"/>
      <c r="E79" s="71" t="s">
        <v>58</v>
      </c>
      <c r="F79" s="58" t="s">
        <v>58</v>
      </c>
      <c r="G79" s="71" t="s">
        <v>58</v>
      </c>
      <c r="H79" s="58" t="s">
        <v>58</v>
      </c>
      <c r="I79" s="71" t="s">
        <v>58</v>
      </c>
      <c r="J79" s="57"/>
      <c r="K79" s="57"/>
      <c r="L79" s="58"/>
      <c r="M79" s="16"/>
    </row>
    <row r="80" spans="1:13" ht="15" customHeight="1">
      <c r="A80" s="164" t="s">
        <v>47</v>
      </c>
      <c r="B80" s="164"/>
      <c r="C80" s="10"/>
      <c r="D80" s="10"/>
      <c r="E80" s="71" t="s">
        <v>58</v>
      </c>
      <c r="F80" s="58" t="s">
        <v>58</v>
      </c>
      <c r="G80" s="71" t="s">
        <v>58</v>
      </c>
      <c r="H80" s="58" t="s">
        <v>58</v>
      </c>
      <c r="I80" s="71" t="s">
        <v>58</v>
      </c>
      <c r="J80" s="58"/>
      <c r="K80" s="58"/>
      <c r="L80" s="58"/>
      <c r="M80" s="16"/>
    </row>
    <row r="81" spans="1:13" ht="15" customHeight="1">
      <c r="A81" s="164" t="s">
        <v>48</v>
      </c>
      <c r="B81" s="164"/>
      <c r="C81" s="9"/>
      <c r="D81" s="9"/>
      <c r="E81" s="75" t="s">
        <v>58</v>
      </c>
      <c r="F81" s="104" t="s">
        <v>58</v>
      </c>
      <c r="G81" s="75">
        <f>IF(G44=0,"-",((G44+G45)/G52*100))</f>
        <v>30.876808356141428</v>
      </c>
      <c r="H81" s="115" t="s">
        <v>58</v>
      </c>
      <c r="I81" s="75" t="s">
        <v>58</v>
      </c>
      <c r="J81" s="104"/>
      <c r="K81" s="104"/>
      <c r="L81" s="104"/>
      <c r="M81" s="16"/>
    </row>
    <row r="82" spans="1:13" ht="15" customHeight="1">
      <c r="A82" s="164" t="s">
        <v>49</v>
      </c>
      <c r="B82" s="164"/>
      <c r="C82" s="9"/>
      <c r="D82" s="9"/>
      <c r="E82" s="72" t="s">
        <v>58</v>
      </c>
      <c r="F82" s="1" t="s">
        <v>58</v>
      </c>
      <c r="G82" s="72">
        <f>IF((G48+G46-G40-G38-G34)=0,"-",(G48+G46-G40-G38-G34))</f>
        <v>40.258</v>
      </c>
      <c r="H82" s="116" t="str">
        <f>IF((H48+H46-H40-H38-H34)=0,"-",(H48+H46-H40-H38-H34))</f>
        <v>-</v>
      </c>
      <c r="I82" s="72" t="s">
        <v>58</v>
      </c>
      <c r="J82" s="1"/>
      <c r="K82" s="1"/>
      <c r="L82" s="1"/>
      <c r="M82" s="16"/>
    </row>
    <row r="83" spans="1:12" ht="15" customHeight="1">
      <c r="A83" s="164" t="s">
        <v>50</v>
      </c>
      <c r="B83" s="164"/>
      <c r="C83" s="3"/>
      <c r="D83" s="3"/>
      <c r="E83" s="73" t="s">
        <v>58</v>
      </c>
      <c r="F83" s="2" t="s">
        <v>58</v>
      </c>
      <c r="G83" s="73">
        <f>IF((G44=0),"-",((G48+G46)/(G44+G45)))</f>
        <v>1.0839608348596883</v>
      </c>
      <c r="H83" s="117" t="s">
        <v>58</v>
      </c>
      <c r="I83" s="73" t="s">
        <v>58</v>
      </c>
      <c r="J83" s="2"/>
      <c r="K83" s="2"/>
      <c r="L83" s="2"/>
    </row>
    <row r="84" spans="1:12" ht="15" customHeight="1">
      <c r="A84" s="165" t="s">
        <v>51</v>
      </c>
      <c r="B84" s="165"/>
      <c r="C84" s="25"/>
      <c r="D84" s="25"/>
      <c r="E84" s="74" t="s">
        <v>58</v>
      </c>
      <c r="F84" s="21" t="s">
        <v>58</v>
      </c>
      <c r="G84" s="74" t="s">
        <v>58</v>
      </c>
      <c r="H84" s="21" t="s">
        <v>58</v>
      </c>
      <c r="I84" s="74">
        <v>620</v>
      </c>
      <c r="J84" s="21"/>
      <c r="K84" s="21"/>
      <c r="L84" s="21"/>
    </row>
    <row r="85" spans="1:12" ht="15" customHeight="1">
      <c r="A85" s="138" t="s">
        <v>137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</row>
    <row r="86" spans="1:12" ht="15" customHeight="1">
      <c r="A86" s="138" t="s">
        <v>136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">
      <c r="A87" s="138"/>
      <c r="B87" s="138"/>
      <c r="C87" s="138"/>
      <c r="D87" s="138"/>
      <c r="E87" s="139"/>
      <c r="F87" s="139"/>
      <c r="G87" s="139"/>
      <c r="H87" s="139"/>
      <c r="I87" s="139"/>
      <c r="J87" s="139"/>
      <c r="K87" s="139"/>
      <c r="L87" s="8"/>
    </row>
    <row r="88" spans="1:12" ht="15">
      <c r="A88" s="138"/>
      <c r="B88" s="138"/>
      <c r="C88" s="138"/>
      <c r="D88" s="138"/>
      <c r="E88" s="139"/>
      <c r="F88" s="139"/>
      <c r="G88" s="139"/>
      <c r="H88" s="139"/>
      <c r="I88" s="139"/>
      <c r="J88" s="139"/>
      <c r="K88" s="139"/>
      <c r="L88" s="5"/>
    </row>
    <row r="89" spans="1:12" ht="15">
      <c r="A89" s="138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5">
      <c r="A90" s="138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</sheetData>
  <sheetProtection/>
  <mergeCells count="21">
    <mergeCell ref="A1:L1"/>
    <mergeCell ref="A58:B58"/>
    <mergeCell ref="A59:B59"/>
    <mergeCell ref="A60:B60"/>
    <mergeCell ref="A61:B61"/>
    <mergeCell ref="A68:B68"/>
    <mergeCell ref="A69:B69"/>
    <mergeCell ref="A71:B71"/>
    <mergeCell ref="A77:B77"/>
    <mergeCell ref="A78:B78"/>
    <mergeCell ref="A62:B62"/>
    <mergeCell ref="A64:B64"/>
    <mergeCell ref="A65:B65"/>
    <mergeCell ref="A66:B66"/>
    <mergeCell ref="A67:B67"/>
    <mergeCell ref="A80:B80"/>
    <mergeCell ref="A81:B81"/>
    <mergeCell ref="A82:B82"/>
    <mergeCell ref="A83:B83"/>
    <mergeCell ref="A84:B84"/>
    <mergeCell ref="A79:B7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mgg</cp:lastModifiedBy>
  <cp:lastPrinted>2011-11-07T19:53:20Z</cp:lastPrinted>
  <dcterms:created xsi:type="dcterms:W3CDTF">2009-05-12T14:09:20Z</dcterms:created>
  <dcterms:modified xsi:type="dcterms:W3CDTF">2011-11-09T14:45:46Z</dcterms:modified>
  <cp:category/>
  <cp:version/>
  <cp:contentType/>
  <cp:contentStatus/>
</cp:coreProperties>
</file>