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aglöfs" sheetId="11" r:id="rId11"/>
    <sheet name="HL-Display" sheetId="12" r:id="rId12"/>
    <sheet name="Inwido" sheetId="13" r:id="rId13"/>
    <sheet name="Jötul" sheetId="14" r:id="rId14"/>
    <sheet name="Lindab" sheetId="15" r:id="rId15"/>
    <sheet name="MCC" sheetId="16" r:id="rId16"/>
    <sheet name="Medisize" sheetId="17" r:id="rId17"/>
    <sheet name="SB Seating" sheetId="18" r:id="rId18"/>
    <sheet name="Superfos" sheetId="19" r:id="rId19"/>
    <sheet name="Övriga innehav " sheetId="20" r:id="rId20"/>
  </sheets>
  <definedNames>
    <definedName name="_xlnm.Print_Area" localSheetId="0">'AH Industries'!$A$1:$L$87</definedName>
    <definedName name="_xlnm.Print_Area" localSheetId="1">'Anticimex'!$A$1:$L$88</definedName>
    <definedName name="_xlnm.Print_Area" localSheetId="2">'Arcus'!$A$1:$N$91</definedName>
    <definedName name="_xlnm.Print_Area" localSheetId="3">'Bisnode'!$A$1:$M$92</definedName>
    <definedName name="_xlnm.Print_Area" localSheetId="4">'Camfil'!$A$1:$L$87</definedName>
    <definedName name="_xlnm.Print_Area" localSheetId="5">'Contex'!$A$1:$L$87</definedName>
    <definedName name="_xlnm.Print_Area" localSheetId="6">'DIAB'!$A$1:$M$87</definedName>
    <definedName name="_xlnm.Print_Area" localSheetId="7">'EuroMaint'!$A$1:$M$89</definedName>
    <definedName name="_xlnm.Print_Area" localSheetId="8">'GS Hydro'!$A$1:$M$87</definedName>
    <definedName name="_xlnm.Print_Area" localSheetId="9">'HAFA'!$A$1:$L$84</definedName>
    <definedName name="_xlnm.Print_Area" localSheetId="10">'Haglöfs'!$A$1:$M$87</definedName>
    <definedName name="_xlnm.Print_Area" localSheetId="11">'HL-Display'!$A$1:$L$87</definedName>
    <definedName name="_xlnm.Print_Area" localSheetId="12">'Inwido'!$A$1:$L$88</definedName>
    <definedName name="_xlnm.Print_Area" localSheetId="13">'Jötul'!$A$1:$L$88</definedName>
    <definedName name="_xlnm.Print_Area" localSheetId="14">'Lindab'!$A$1:$L$85</definedName>
    <definedName name="_xlnm.Print_Area" localSheetId="15">'MCC'!$A$1:$L$87</definedName>
    <definedName name="_xlnm.Print_Area" localSheetId="16">'Medisize'!$A$1:$M$87</definedName>
    <definedName name="_xlnm.Print_Area" localSheetId="17">'SB Seating'!$A$1:$L$88</definedName>
    <definedName name="_xlnm.Print_Area" localSheetId="18">'Superfos'!$A$1:$M$87</definedName>
    <definedName name="_xlnm.Print_Area" localSheetId="19">'Övriga innehav '!$A$1:$M$20</definedName>
  </definedNames>
  <calcPr fullCalcOnLoad="1"/>
</workbook>
</file>

<file path=xl/sharedStrings.xml><?xml version="1.0" encoding="utf-8"?>
<sst xmlns="http://schemas.openxmlformats.org/spreadsheetml/2006/main" count="2127" uniqueCount="163">
  <si>
    <t xml:space="preserve"> </t>
  </si>
  <si>
    <t>EBITDA</t>
  </si>
  <si>
    <t>EBITA</t>
  </si>
  <si>
    <t>EBIT</t>
  </si>
  <si>
    <t xml:space="preserve">EBT </t>
  </si>
  <si>
    <t>Goodwill</t>
  </si>
  <si>
    <t>Camfil</t>
  </si>
  <si>
    <t>Hafa Bathroom Group</t>
  </si>
  <si>
    <t>HL Display</t>
  </si>
  <si>
    <t>Lindab</t>
  </si>
  <si>
    <t>Superfos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</si>
  <si>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</si>
  <si>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</si>
  <si>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</si>
  <si>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</si>
  <si>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</si>
  <si>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</si>
  <si>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</si>
  <si>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</si>
  <si>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</si>
  <si>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</si>
  <si>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</si>
  <si>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</si>
  <si>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</si>
  <si>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</si>
  <si>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</si>
  <si>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</si>
  <si>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Resultat hänförligt till minoritet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</si>
  <si>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</si>
  <si>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</si>
  <si>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</si>
  <si>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</si>
  <si>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</si>
  <si>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</si>
  <si>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</si>
  <si>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</si>
  <si>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</si>
  <si>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</si>
  <si>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</si>
  <si>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</si>
  <si>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</si>
  <si>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Eget kapital hänförligt till minoritet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</si>
  <si>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</si>
  <si>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</si>
  <si>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</si>
  <si>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</si>
  <si>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</si>
  <si>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</si>
  <si>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</si>
  <si>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</si>
  <si>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</si>
  <si>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</si>
  <si>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</si>
  <si>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</si>
  <si>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</si>
  <si>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</si>
  <si>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</si>
  <si>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</si>
  <si>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</si>
  <si>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</si>
  <si>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</si>
  <si>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</si>
  <si>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</si>
  <si>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</si>
  <si>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</si>
  <si>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</si>
  <si>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</si>
  <si>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</si>
  <si>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</si>
  <si>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</si>
  <si>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</si>
  <si>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</si>
  <si>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</si>
  <si>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4)</t>
  </si>
  <si>
    <t>2)3)</t>
  </si>
  <si>
    <t>6)</t>
  </si>
  <si>
    <t>5)</t>
  </si>
  <si>
    <t>1) 2)</t>
  </si>
  <si>
    <t>3) Exklusive ränta på aktieägarlån.</t>
  </si>
  <si>
    <t>2) Exklusive ränta på aktieägarlån.</t>
  </si>
  <si>
    <t>MDKK</t>
  </si>
  <si>
    <t>MNOK</t>
  </si>
  <si>
    <t>MUSD</t>
  </si>
  <si>
    <t>MEUR</t>
  </si>
  <si>
    <t>Arcus Gruppen</t>
  </si>
  <si>
    <t>AH Industries</t>
  </si>
  <si>
    <t>Anticimex</t>
  </si>
  <si>
    <t>Bisnode</t>
  </si>
  <si>
    <t>DIAB</t>
  </si>
  <si>
    <t>EuroMaint</t>
  </si>
  <si>
    <t>GS-Hydro</t>
  </si>
  <si>
    <t>Haglöfs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</si>
  <si>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</si>
  <si>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</si>
  <si>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</si>
  <si>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</si>
  <si>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Av- och nedskrivningar</t>
  </si>
  <si>
    <t>Anläggningstillgångar</t>
  </si>
  <si>
    <t>Omsättningstillgångar</t>
  </si>
  <si>
    <t>BTJ Group</t>
  </si>
  <si>
    <t>2) Proforma justerat för avyttrad verksamhet under 2006.</t>
  </si>
  <si>
    <t>Contex Group</t>
  </si>
  <si>
    <t>Finansiella skulder, övriga</t>
  </si>
  <si>
    <t>Avyttringar av anläggningstillgångar</t>
  </si>
  <si>
    <t>1) GS-Hydro refinansierades i september 2008. Resultatet för 2008 och 2007 är proformaberäknade med hänsyn till ny finansiering och koncernstruktur.</t>
  </si>
  <si>
    <t xml:space="preserve"> -</t>
  </si>
  <si>
    <t>8)</t>
  </si>
  <si>
    <t>SB Seating</t>
  </si>
  <si>
    <t>1) Resultatet 2007 är proformaberäknat med hänsyn till ny koncernstruktur och finansiering.</t>
  </si>
  <si>
    <t>1) Resultatet 2007 har belastats med jämförelsestörande poster om 8 Mkr.</t>
  </si>
  <si>
    <t>2) Resultatet 2006 är proformaberäknat med hänsyn till ny kapitalstruktur och finansiering.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</si>
  <si>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</si>
  <si>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</si>
  <si>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</si>
  <si>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</si>
  <si>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</si>
  <si>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 xml:space="preserve">1) Resultatet för helår 2009 är nedjusterat med 95 MNOK avseende ny pensionsordning. </t>
  </si>
  <si>
    <t>7)</t>
  </si>
  <si>
    <t>1) Omfattande besparingsprogram har genomförts under 2009 vilka belastat resultatet med 6,5 MUSD.</t>
  </si>
  <si>
    <t>2) För 2007 ingår jämförelsestörande poster för kostnader i samband med förvärv med 3,9 MUSD.</t>
  </si>
  <si>
    <t>2) Resultatet 2006 och 2007 är proformaberäknat med hänsyn till Ratos förvärv.</t>
  </si>
  <si>
    <t>1) I resultatet 2008 ingår ACME fr o m 1 september.</t>
  </si>
  <si>
    <t>1) Resultatet 2008 har belastats med omstruktureringskostnader om 4,2 MEUR.</t>
  </si>
  <si>
    <t>2) Resultatet 2007 och 2008 är proformaberäknat med hänsyn till förvärv av Medisize Medical.</t>
  </si>
  <si>
    <t>1) I rörelsens kostnader ingår jämförelsestörande poster för helår 2009 med -58 MNOK (0).</t>
  </si>
  <si>
    <t>1) Resultatet för 2009 är proformaberäknat med hänsyn till avvecklad verksamhet i USA och jämförelsestörande poster.</t>
  </si>
  <si>
    <t>2) Resultatet 2006 är proformaberäknat exklusive Aerosol IGS.</t>
  </si>
  <si>
    <t>1) Inklusive jämförelsestörande omstruktureringskostnader för helår 2009, -19 Mkr (-16).</t>
  </si>
  <si>
    <t>1) Resultatet 2006 och 2007 är proformaberäknat med hänsyn till Ratos förvärv.</t>
  </si>
  <si>
    <t>1) Resultatet 2006 är proformaberäknat med hänsyn till Ratos förvärv.</t>
  </si>
  <si>
    <t>2) Resultatet för 2009 och 2008 är proformaberäknat med hänsyn till avvecklad verksamhet i UK/Irland 2009.</t>
  </si>
  <si>
    <t>3) Resultatet 2006 och 2007 är proformaberäknat med hänsyn till Ratos förvärv.</t>
  </si>
  <si>
    <t xml:space="preserve">2) </t>
  </si>
  <si>
    <t>3) Resultatet 2006 är proformaberäknat med hänsyn till Ratos förvärv.</t>
  </si>
  <si>
    <t>3) I resultatet 2008 ingår en positiv engångseffekt om 52 MNOK vid ändrad pensionsordning.</t>
  </si>
  <si>
    <t>4) Resultatet 2007 är proformaberäknat med hänsyn till fastighetsförsäljning.</t>
  </si>
  <si>
    <t>5) Resultatet 2006 är proformaberäknat med hänsyn till avvecklad verksamhet under 2006.</t>
  </si>
  <si>
    <t>1)2)</t>
  </si>
  <si>
    <t>Q2</t>
  </si>
  <si>
    <t>Q1-2</t>
  </si>
  <si>
    <t>3) I eget kapital ingår per 2010-06-30 aktieägarlån på 329 Mkr.</t>
  </si>
  <si>
    <t>4) I eget kapital per 2010-06-30 ingår aktieägarlån på 686 MNOK.</t>
  </si>
  <si>
    <t>4) I eget kapital per 2010-06-30 ingår aktieägarlån på 316 MNOK.</t>
  </si>
  <si>
    <t>1) I resultatet 2010 ingår reavinst om 75 Mkr i samband med fösäljning och återhyra av fastighet.</t>
  </si>
  <si>
    <t>2) I finansiella kostnader för helåret 2009 ingår en engångskostnad om 8 MNOK.</t>
  </si>
  <si>
    <t>2) I rörelsens kostnader för helår 2009 ingår jämförelsestörande poster med -41 Mkr (-107).</t>
  </si>
  <si>
    <t>1) I resultatet för 2010 ingår jämförelsestörande poster om -21 Mkr (-7).</t>
  </si>
  <si>
    <t>3) Nedskrivningar ingår med 46 Mkr samt orealiserade valutakursförluster med -131 Mkr 2008.</t>
  </si>
  <si>
    <t>4) Resultatet 2007 är proformaberäknat med hänsyn till ny finansiering.</t>
  </si>
  <si>
    <t>5) Resultatet 2006 är proformaberäknat inklusive den tyska verksamheten.</t>
  </si>
  <si>
    <t>6) Exklusive ränta på aktieägarlån.</t>
  </si>
  <si>
    <t>7) I eget kapital ingår per 2010-06-30 aktieägarlån på 1 183 Mkr.</t>
  </si>
  <si>
    <t>2) I rörelsens kostnader 2007 ingår 44 Mkr i omstruktureringskostnader.</t>
  </si>
  <si>
    <t>4) Exklusive ränta på aktieägarlån.</t>
  </si>
  <si>
    <t>5) I eget kapital per 2010-06-30 ingår aktieägarlån på 290 Mkr.</t>
  </si>
  <si>
    <t>1) I rörelsens kostnader ingår jämförelsestörande poster med 35 Mkr för kvartal 2 och 80 Mkr för kvartal 1-2 2010.</t>
  </si>
  <si>
    <t>8) Kassaflöde hänförligt till avvecklad verksamhet uppgår för kvartal 1-2 2009 till 0 Mkr och helår 2009 till 97 Mkr.</t>
  </si>
  <si>
    <t>2) Resultatet 2006 är proformaberäknat med hänsyn till Ratos förvärv och Jøtuls förvärv av Krog Iversen under 2006.</t>
  </si>
  <si>
    <t>1) Orealiserade valutakursvinster ingår för kvartal 2 med 21 (44), för kvartal 1-2 med 66 (30) och för helåret 2009 med 75 Mkr.</t>
  </si>
  <si>
    <t>1) I resultatet 2010 ingår en positiv engångspost om 17 MNOK till följd av ändrade pensionsregler.</t>
  </si>
  <si>
    <t xml:space="preserve">    Camfils resultaträkning och rapport över finansiell ställning. Ratos koncermässigt bokförda värde har justerats med hänsyn till</t>
  </si>
  <si>
    <t xml:space="preserve">    refinansieringen. Koncernmässigt värde exklusive refinansieringen uppgår till 730 Mkr.</t>
  </si>
  <si>
    <t xml:space="preserve">1) Ratos refinansierade innehavet i Camfil 2008. Ratos har en räntebärande nettoskuld per 2010-06-30 om 528 Mkr, vilken ej ingår i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</si>
</sst>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5" borderId="0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50" customWidth="1"/>
    <col min="2" max="2" width="16.00390625" style="50" customWidth="1"/>
    <col min="3" max="3" width="8.28125" style="50" customWidth="1"/>
    <col min="4" max="4" width="4.8515625" style="50" customWidth="1"/>
    <col min="5" max="12" width="9.7109375" style="50" customWidth="1"/>
    <col min="13" max="16384" width="9.140625" style="50" customWidth="1"/>
  </cols>
  <sheetData>
    <row r="1" spans="1:12" ht="18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80</v>
      </c>
      <c r="B2" s="16"/>
      <c r="C2" s="16"/>
      <c r="D2" s="16"/>
      <c r="E2" s="52"/>
      <c r="F2" s="52"/>
      <c r="G2" s="52"/>
      <c r="H2" s="52"/>
      <c r="I2" s="52"/>
      <c r="J2" s="18"/>
      <c r="K2" s="18"/>
      <c r="L2" s="19"/>
    </row>
    <row r="3" spans="1:12" ht="12.75" customHeight="1">
      <c r="A3" s="65"/>
      <c r="B3" s="65"/>
      <c r="C3" s="66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66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51" customFormat="1" ht="12.75" customHeight="1">
      <c r="A5" s="66" t="s">
        <v>13</v>
      </c>
      <c r="B5" s="69"/>
      <c r="C5" s="66"/>
      <c r="D5" s="70" t="s">
        <v>70</v>
      </c>
      <c r="E5" s="71"/>
      <c r="F5" s="71"/>
      <c r="G5" s="71"/>
      <c r="H5" s="71"/>
      <c r="I5" s="71"/>
      <c r="J5" s="71"/>
      <c r="K5" s="72" t="s">
        <v>11</v>
      </c>
      <c r="L5" s="72" t="s">
        <v>11</v>
      </c>
    </row>
    <row r="6" ht="1.5" customHeight="1"/>
    <row r="7" spans="1:12" ht="15" customHeight="1">
      <c r="A7" s="35" t="s">
        <v>14</v>
      </c>
      <c r="B7" s="10"/>
      <c r="C7" s="10"/>
      <c r="D7" s="10"/>
      <c r="E7" s="86">
        <v>95.614</v>
      </c>
      <c r="F7" s="61">
        <v>74.67399999999999</v>
      </c>
      <c r="G7" s="125">
        <v>166.054</v>
      </c>
      <c r="H7" s="61">
        <v>197.87</v>
      </c>
      <c r="I7" s="125">
        <v>366.70000000000005</v>
      </c>
      <c r="J7" s="61">
        <v>582.782</v>
      </c>
      <c r="K7" s="61">
        <v>446</v>
      </c>
      <c r="L7" s="61">
        <v>319</v>
      </c>
    </row>
    <row r="8" spans="1:12" ht="15" customHeight="1">
      <c r="A8" s="35" t="s">
        <v>15</v>
      </c>
      <c r="B8" s="4"/>
      <c r="C8" s="4"/>
      <c r="D8" s="4"/>
      <c r="E8" s="85">
        <v>-82.88900000000001</v>
      </c>
      <c r="F8" s="55">
        <v>-75.632</v>
      </c>
      <c r="G8" s="126">
        <v>-149.00000000000003</v>
      </c>
      <c r="H8" s="55">
        <v>-178.409</v>
      </c>
      <c r="I8" s="126">
        <v>-335.483</v>
      </c>
      <c r="J8" s="55">
        <v>-478.4710000000001</v>
      </c>
      <c r="K8" s="55">
        <v>-358</v>
      </c>
      <c r="L8" s="55">
        <v>-248</v>
      </c>
    </row>
    <row r="9" spans="1:12" ht="15" customHeight="1">
      <c r="A9" s="35" t="s">
        <v>16</v>
      </c>
      <c r="B9" s="4"/>
      <c r="C9" s="4"/>
      <c r="D9" s="4"/>
      <c r="E9" s="85">
        <v>0.5700000000000001</v>
      </c>
      <c r="F9" s="55">
        <v>-0.093</v>
      </c>
      <c r="G9" s="126">
        <v>0.5700000000000001</v>
      </c>
      <c r="H9" s="55">
        <v>-0.093</v>
      </c>
      <c r="I9" s="126">
        <v>0.032</v>
      </c>
      <c r="J9" s="55">
        <v>1.326</v>
      </c>
      <c r="K9" s="55"/>
      <c r="L9" s="55"/>
    </row>
    <row r="10" spans="1:12" ht="15" customHeight="1">
      <c r="A10" s="35" t="s">
        <v>17</v>
      </c>
      <c r="B10" s="4"/>
      <c r="C10" s="4"/>
      <c r="D10" s="4"/>
      <c r="E10" s="85"/>
      <c r="F10" s="55"/>
      <c r="G10" s="126"/>
      <c r="H10" s="55"/>
      <c r="I10" s="126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127"/>
      <c r="H11" s="57"/>
      <c r="I11" s="127"/>
      <c r="J11" s="57"/>
      <c r="K11" s="57">
        <v>4</v>
      </c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13.294999999999995</v>
      </c>
      <c r="F12" s="61">
        <f aca="true" t="shared" si="0" ref="F12:L12">SUM(F7:F11)</f>
        <v>-1.0510000000000126</v>
      </c>
      <c r="G12" s="125">
        <f>SUM(G7:G11)</f>
        <v>17.623999999999974</v>
      </c>
      <c r="H12" s="61">
        <f>SUM(H7:H11)</f>
        <v>19.368000000000013</v>
      </c>
      <c r="I12" s="125">
        <f>SUM(I7:I11)</f>
        <v>31.24900000000004</v>
      </c>
      <c r="J12" s="61">
        <f t="shared" si="0"/>
        <v>105.63699999999992</v>
      </c>
      <c r="K12" s="61">
        <f t="shared" si="0"/>
        <v>92</v>
      </c>
      <c r="L12" s="61">
        <f t="shared" si="0"/>
        <v>71</v>
      </c>
    </row>
    <row r="13" spans="1:12" ht="15" customHeight="1">
      <c r="A13" s="36" t="s">
        <v>96</v>
      </c>
      <c r="B13" s="29"/>
      <c r="C13" s="29"/>
      <c r="D13" s="29"/>
      <c r="E13" s="83">
        <v>-7.06</v>
      </c>
      <c r="F13" s="57">
        <v>-6.792999999999998</v>
      </c>
      <c r="G13" s="127">
        <v>-14.036000000000001</v>
      </c>
      <c r="H13" s="57">
        <v>-12.697000000000001</v>
      </c>
      <c r="I13" s="127">
        <v>-25.677</v>
      </c>
      <c r="J13" s="57">
        <v>-19.951999999999998</v>
      </c>
      <c r="K13" s="57">
        <v>-13</v>
      </c>
      <c r="L13" s="57">
        <v>-12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6.234999999999995</v>
      </c>
      <c r="F14" s="61">
        <f aca="true" t="shared" si="1" ref="F14:L14">SUM(F12:F13)</f>
        <v>-7.844000000000011</v>
      </c>
      <c r="G14" s="125">
        <f>SUM(G12:G13)</f>
        <v>3.5879999999999725</v>
      </c>
      <c r="H14" s="61">
        <f>SUM(H12:H13)</f>
        <v>6.671000000000012</v>
      </c>
      <c r="I14" s="125">
        <f>SUM(I12:I13)</f>
        <v>5.572000000000042</v>
      </c>
      <c r="J14" s="61">
        <f t="shared" si="1"/>
        <v>85.68499999999992</v>
      </c>
      <c r="K14" s="61">
        <f t="shared" si="1"/>
        <v>79</v>
      </c>
      <c r="L14" s="61">
        <f t="shared" si="1"/>
        <v>59</v>
      </c>
    </row>
    <row r="15" spans="1:12" ht="15" customHeight="1">
      <c r="A15" s="35" t="s">
        <v>20</v>
      </c>
      <c r="B15" s="5"/>
      <c r="C15" s="5"/>
      <c r="D15" s="5"/>
      <c r="E15" s="85"/>
      <c r="F15" s="55"/>
      <c r="G15" s="126"/>
      <c r="H15" s="55"/>
      <c r="I15" s="126"/>
      <c r="J15" s="55"/>
      <c r="K15" s="55"/>
      <c r="L15" s="55"/>
    </row>
    <row r="16" spans="1:12" ht="15" customHeight="1">
      <c r="A16" s="36" t="s">
        <v>21</v>
      </c>
      <c r="B16" s="29"/>
      <c r="C16" s="29"/>
      <c r="D16" s="29"/>
      <c r="E16" s="83"/>
      <c r="F16" s="57"/>
      <c r="G16" s="127"/>
      <c r="H16" s="57"/>
      <c r="I16" s="127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6.234999999999995</v>
      </c>
      <c r="F17" s="61">
        <f aca="true" t="shared" si="2" ref="F17:L17">SUM(F14:F16)</f>
        <v>-7.844000000000011</v>
      </c>
      <c r="G17" s="125">
        <f>SUM(G14:G16)</f>
        <v>3.5879999999999725</v>
      </c>
      <c r="H17" s="61">
        <f>SUM(H14:H16)</f>
        <v>6.671000000000012</v>
      </c>
      <c r="I17" s="125">
        <f>SUM(I14:I16)</f>
        <v>5.572000000000042</v>
      </c>
      <c r="J17" s="61">
        <f t="shared" si="2"/>
        <v>85.68499999999992</v>
      </c>
      <c r="K17" s="61">
        <f t="shared" si="2"/>
        <v>79</v>
      </c>
      <c r="L17" s="61">
        <f t="shared" si="2"/>
        <v>59</v>
      </c>
    </row>
    <row r="18" spans="1:12" ht="15" customHeight="1">
      <c r="A18" s="35" t="s">
        <v>22</v>
      </c>
      <c r="B18" s="4"/>
      <c r="C18" s="4"/>
      <c r="D18" s="4"/>
      <c r="E18" s="85">
        <v>0.555</v>
      </c>
      <c r="F18" s="55">
        <v>0.263</v>
      </c>
      <c r="G18" s="126">
        <v>1.084</v>
      </c>
      <c r="H18" s="55">
        <v>1.046</v>
      </c>
      <c r="I18" s="126">
        <v>0.067</v>
      </c>
      <c r="J18" s="55">
        <v>1.744</v>
      </c>
      <c r="K18" s="55">
        <v>1</v>
      </c>
      <c r="L18" s="55">
        <v>1</v>
      </c>
    </row>
    <row r="19" spans="1:12" ht="15" customHeight="1">
      <c r="A19" s="36" t="s">
        <v>23</v>
      </c>
      <c r="B19" s="29"/>
      <c r="C19" s="29"/>
      <c r="D19" s="29"/>
      <c r="E19" s="83">
        <v>-4.135</v>
      </c>
      <c r="F19" s="57">
        <v>-4.418000000000002</v>
      </c>
      <c r="G19" s="127">
        <v>-7.563000000000001</v>
      </c>
      <c r="H19" s="57">
        <v>-9.283000000000001</v>
      </c>
      <c r="I19" s="127">
        <v>-19.282</v>
      </c>
      <c r="J19" s="57">
        <v>-23.213</v>
      </c>
      <c r="K19" s="57">
        <v>-21</v>
      </c>
      <c r="L19" s="57">
        <v>-20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2.654999999999995</v>
      </c>
      <c r="F20" s="61">
        <f aca="true" t="shared" si="3" ref="F20:L20">SUM(F17:F19)</f>
        <v>-11.999000000000013</v>
      </c>
      <c r="G20" s="125">
        <f>SUM(G17:G19)</f>
        <v>-2.8910000000000284</v>
      </c>
      <c r="H20" s="61">
        <f>SUM(H17:H19)</f>
        <v>-1.5659999999999892</v>
      </c>
      <c r="I20" s="125">
        <f>SUM(I17:I19)</f>
        <v>-13.642999999999958</v>
      </c>
      <c r="J20" s="61">
        <f t="shared" si="3"/>
        <v>64.21599999999992</v>
      </c>
      <c r="K20" s="61">
        <f t="shared" si="3"/>
        <v>59</v>
      </c>
      <c r="L20" s="61">
        <f t="shared" si="3"/>
        <v>40</v>
      </c>
    </row>
    <row r="21" spans="1:12" ht="15" customHeight="1">
      <c r="A21" s="35" t="s">
        <v>24</v>
      </c>
      <c r="B21" s="4"/>
      <c r="C21" s="4"/>
      <c r="D21" s="4"/>
      <c r="E21" s="85">
        <v>-0.6639999999999999</v>
      </c>
      <c r="F21" s="55">
        <v>1.9880000000000004</v>
      </c>
      <c r="G21" s="126">
        <v>0.7230000000000001</v>
      </c>
      <c r="H21" s="55"/>
      <c r="I21" s="126">
        <v>0.1419999999999999</v>
      </c>
      <c r="J21" s="55">
        <v>-16.433</v>
      </c>
      <c r="K21" s="55">
        <v>-15</v>
      </c>
      <c r="L21" s="55">
        <v>-10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127"/>
      <c r="H22" s="57"/>
      <c r="I22" s="127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1.990999999999995</v>
      </c>
      <c r="F23" s="61">
        <f aca="true" t="shared" si="4" ref="F23:L23">SUM(F20:F22)</f>
        <v>-10.011000000000013</v>
      </c>
      <c r="G23" s="125">
        <f>SUM(G20:G22)</f>
        <v>-2.1680000000000286</v>
      </c>
      <c r="H23" s="61">
        <f>SUM(H20:H22)</f>
        <v>-1.5659999999999892</v>
      </c>
      <c r="I23" s="125">
        <f>SUM(I20:I22)</f>
        <v>-13.500999999999959</v>
      </c>
      <c r="J23" s="61">
        <f t="shared" si="4"/>
        <v>47.78299999999992</v>
      </c>
      <c r="K23" s="61">
        <f t="shared" si="4"/>
        <v>44</v>
      </c>
      <c r="L23" s="61">
        <f t="shared" si="4"/>
        <v>30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1.990999999999995</v>
      </c>
      <c r="F24" s="58">
        <f t="shared" si="5"/>
        <v>-10.011000000000013</v>
      </c>
      <c r="G24" s="128">
        <f>G23-G25</f>
        <v>-2.1680000000000286</v>
      </c>
      <c r="H24" s="58">
        <f>H23-H25</f>
        <v>-1.5659999999999892</v>
      </c>
      <c r="I24" s="128">
        <f>I23-I25</f>
        <v>-13.500999999999959</v>
      </c>
      <c r="J24" s="58">
        <f t="shared" si="5"/>
        <v>47.78299999999992</v>
      </c>
      <c r="K24" s="58">
        <f t="shared" si="5"/>
        <v>44</v>
      </c>
      <c r="L24" s="58">
        <f t="shared" si="5"/>
        <v>30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126"/>
      <c r="H25" s="55"/>
      <c r="I25" s="126"/>
      <c r="J25" s="55"/>
      <c r="K25" s="55"/>
      <c r="L25" s="55"/>
    </row>
    <row r="26" spans="1:12" ht="10.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66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66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54" customFormat="1" ht="15" customHeight="1">
      <c r="A29" s="66" t="s">
        <v>112</v>
      </c>
      <c r="B29" s="74"/>
      <c r="C29" s="66"/>
      <c r="D29" s="70"/>
      <c r="E29" s="89">
        <f aca="true" t="shared" si="7" ref="E29:J29">IF(E$5=0,"",E$5)</f>
      </c>
      <c r="F29" s="89">
        <f t="shared" si="7"/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/>
    </row>
    <row r="30" spans="5:12" ht="1.5" customHeight="1"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35" t="s">
        <v>5</v>
      </c>
      <c r="B31" s="11"/>
      <c r="C31" s="11"/>
      <c r="D31" s="11"/>
      <c r="E31" s="85"/>
      <c r="F31" s="55"/>
      <c r="G31" s="126">
        <v>510.30400000000003</v>
      </c>
      <c r="H31" s="55">
        <v>510.30400000000003</v>
      </c>
      <c r="I31" s="126">
        <v>510.30400000000003</v>
      </c>
      <c r="J31" s="55">
        <v>510.30400000000003</v>
      </c>
      <c r="K31" s="55">
        <v>510</v>
      </c>
      <c r="L31" s="55"/>
    </row>
    <row r="32" spans="1:12" ht="15" customHeight="1">
      <c r="A32" s="35" t="s">
        <v>28</v>
      </c>
      <c r="B32" s="10"/>
      <c r="C32" s="10"/>
      <c r="D32" s="10"/>
      <c r="E32" s="85"/>
      <c r="F32" s="55"/>
      <c r="G32" s="126">
        <v>2.1220000000000003</v>
      </c>
      <c r="H32" s="55">
        <v>2.485</v>
      </c>
      <c r="I32" s="126">
        <v>2.2990000000000004</v>
      </c>
      <c r="J32" s="55">
        <v>2.314</v>
      </c>
      <c r="K32" s="55"/>
      <c r="L32" s="55"/>
    </row>
    <row r="33" spans="1:12" ht="15" customHeight="1">
      <c r="A33" s="35" t="s">
        <v>29</v>
      </c>
      <c r="B33" s="10"/>
      <c r="C33" s="10"/>
      <c r="D33" s="10"/>
      <c r="E33" s="85"/>
      <c r="F33" s="55"/>
      <c r="G33" s="126">
        <v>148.61900000000003</v>
      </c>
      <c r="H33" s="55">
        <v>158.91299999999995</v>
      </c>
      <c r="I33" s="126">
        <v>158.089</v>
      </c>
      <c r="J33" s="55">
        <v>162.526</v>
      </c>
      <c r="K33" s="55">
        <v>124</v>
      </c>
      <c r="L33" s="55"/>
    </row>
    <row r="34" spans="1:12" ht="15" customHeight="1">
      <c r="A34" s="35" t="s">
        <v>30</v>
      </c>
      <c r="B34" s="10"/>
      <c r="C34" s="10"/>
      <c r="D34" s="10"/>
      <c r="E34" s="85"/>
      <c r="F34" s="55"/>
      <c r="G34" s="126"/>
      <c r="H34" s="55"/>
      <c r="I34" s="126"/>
      <c r="J34" s="55"/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127">
        <v>24.871000000000002</v>
      </c>
      <c r="H35" s="57">
        <v>5.902</v>
      </c>
      <c r="I35" s="127">
        <v>22.544</v>
      </c>
      <c r="J35" s="57">
        <v>1.768</v>
      </c>
      <c r="K35" s="57">
        <v>3</v>
      </c>
      <c r="L35" s="57"/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125">
        <f>SUM(G31:G35)</f>
        <v>685.916</v>
      </c>
      <c r="H36" s="61">
        <f>SUM(H31:H35)</f>
        <v>677.604</v>
      </c>
      <c r="I36" s="125">
        <f>SUM(I31:I35)</f>
        <v>693.236</v>
      </c>
      <c r="J36" s="61">
        <f>SUM(J31:J35)</f>
        <v>676.912</v>
      </c>
      <c r="K36" s="61">
        <f>SUM(K31:K35)</f>
        <v>637</v>
      </c>
      <c r="L36" s="61" t="s">
        <v>12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126">
        <v>39.147000000000006</v>
      </c>
      <c r="H37" s="55">
        <v>48.806000000000004</v>
      </c>
      <c r="I37" s="126">
        <v>36.654</v>
      </c>
      <c r="J37" s="55">
        <v>58.419000000000004</v>
      </c>
      <c r="K37" s="55">
        <v>61</v>
      </c>
      <c r="L37" s="55"/>
    </row>
    <row r="38" spans="1:12" ht="15" customHeight="1">
      <c r="A38" s="35" t="s">
        <v>34</v>
      </c>
      <c r="B38" s="4"/>
      <c r="C38" s="4"/>
      <c r="D38" s="4"/>
      <c r="E38" s="85"/>
      <c r="F38" s="55"/>
      <c r="G38" s="126"/>
      <c r="H38" s="55"/>
      <c r="I38" s="126"/>
      <c r="J38" s="55"/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126">
        <v>79.21700000000001</v>
      </c>
      <c r="H39" s="55">
        <v>79.582</v>
      </c>
      <c r="I39" s="126">
        <v>76.65400000000001</v>
      </c>
      <c r="J39" s="55">
        <v>109.475</v>
      </c>
      <c r="K39" s="55">
        <v>67</v>
      </c>
      <c r="L39" s="55"/>
    </row>
    <row r="40" spans="1:12" ht="15" customHeight="1">
      <c r="A40" s="35" t="s">
        <v>36</v>
      </c>
      <c r="B40" s="4"/>
      <c r="C40" s="4"/>
      <c r="D40" s="4"/>
      <c r="E40" s="85"/>
      <c r="F40" s="55"/>
      <c r="G40" s="126">
        <v>1.2650000000000001</v>
      </c>
      <c r="H40" s="55">
        <v>6.501</v>
      </c>
      <c r="I40" s="126">
        <v>3.0170000000000003</v>
      </c>
      <c r="J40" s="55">
        <v>4.2620000000000005</v>
      </c>
      <c r="K40" s="55">
        <v>2</v>
      </c>
      <c r="L40" s="55"/>
    </row>
    <row r="41" spans="1:12" ht="15" customHeight="1">
      <c r="A41" s="36" t="s">
        <v>37</v>
      </c>
      <c r="B41" s="29"/>
      <c r="C41" s="29"/>
      <c r="D41" s="29"/>
      <c r="E41" s="83"/>
      <c r="F41" s="57"/>
      <c r="G41" s="127"/>
      <c r="H41" s="57"/>
      <c r="I41" s="127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129">
        <f>SUM(G37:G41)</f>
        <v>119.62900000000002</v>
      </c>
      <c r="H42" s="92">
        <f>SUM(H37:H41)</f>
        <v>134.889</v>
      </c>
      <c r="I42" s="129">
        <f>SUM(I37:I41)</f>
        <v>116.32500000000002</v>
      </c>
      <c r="J42" s="92">
        <f>SUM(J37:J41)</f>
        <v>172.156</v>
      </c>
      <c r="K42" s="92">
        <f>SUM(K37:K41)</f>
        <v>130</v>
      </c>
      <c r="L42" s="92" t="s">
        <v>12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125">
        <f>G36+G42</f>
        <v>805.5450000000001</v>
      </c>
      <c r="H43" s="61">
        <f>H36+H42</f>
        <v>812.493</v>
      </c>
      <c r="I43" s="125">
        <f>I36+I42</f>
        <v>809.561</v>
      </c>
      <c r="J43" s="61">
        <f>J36+J42</f>
        <v>849.068</v>
      </c>
      <c r="K43" s="61">
        <f>K36+K42</f>
        <v>767</v>
      </c>
      <c r="L43" s="61" t="s">
        <v>12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126">
        <v>437.538</v>
      </c>
      <c r="H44" s="55">
        <v>417.1360000000001</v>
      </c>
      <c r="I44" s="126">
        <v>439.5710000000001</v>
      </c>
      <c r="J44" s="55">
        <v>418.18000000000006</v>
      </c>
      <c r="K44" s="55">
        <v>370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126"/>
      <c r="H45" s="55"/>
      <c r="I45" s="126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126"/>
      <c r="H46" s="55"/>
      <c r="I46" s="126"/>
      <c r="J46" s="55"/>
      <c r="K46" s="55"/>
      <c r="L46" s="55"/>
    </row>
    <row r="47" spans="1:12" ht="15" customHeight="1">
      <c r="A47" s="35" t="s">
        <v>43</v>
      </c>
      <c r="B47" s="4"/>
      <c r="C47" s="4"/>
      <c r="D47" s="4"/>
      <c r="E47" s="85"/>
      <c r="F47" s="55"/>
      <c r="G47" s="126">
        <v>24.435000000000002</v>
      </c>
      <c r="H47" s="55">
        <v>5.784</v>
      </c>
      <c r="I47" s="126">
        <v>24.435000000000002</v>
      </c>
      <c r="J47" s="55">
        <v>0.1</v>
      </c>
      <c r="K47" s="55"/>
      <c r="L47" s="55"/>
    </row>
    <row r="48" spans="1:12" ht="15" customHeight="1">
      <c r="A48" s="35" t="s">
        <v>44</v>
      </c>
      <c r="B48" s="4"/>
      <c r="C48" s="4"/>
      <c r="D48" s="4"/>
      <c r="E48" s="85"/>
      <c r="F48" s="55"/>
      <c r="G48" s="126">
        <v>303.946</v>
      </c>
      <c r="H48" s="55">
        <v>350.774</v>
      </c>
      <c r="I48" s="126">
        <v>304.636</v>
      </c>
      <c r="J48" s="55">
        <v>387.76500000000004</v>
      </c>
      <c r="K48" s="55">
        <v>348</v>
      </c>
      <c r="L48" s="55"/>
    </row>
    <row r="49" spans="1:12" ht="15" customHeight="1">
      <c r="A49" s="35" t="s">
        <v>45</v>
      </c>
      <c r="B49" s="4"/>
      <c r="C49" s="4"/>
      <c r="D49" s="4"/>
      <c r="E49" s="85"/>
      <c r="F49" s="55"/>
      <c r="G49" s="126">
        <v>39.626000000000005</v>
      </c>
      <c r="H49" s="55">
        <v>38.79900000000001</v>
      </c>
      <c r="I49" s="126">
        <v>40.919</v>
      </c>
      <c r="J49" s="55">
        <v>43.022999999999996</v>
      </c>
      <c r="K49" s="55">
        <v>49</v>
      </c>
      <c r="L49" s="55"/>
    </row>
    <row r="50" spans="1:12" ht="15" customHeight="1">
      <c r="A50" s="35" t="s">
        <v>102</v>
      </c>
      <c r="B50" s="4"/>
      <c r="C50" s="4"/>
      <c r="D50" s="4"/>
      <c r="E50" s="85"/>
      <c r="F50" s="55"/>
      <c r="G50" s="126"/>
      <c r="H50" s="55"/>
      <c r="I50" s="126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127"/>
      <c r="H51" s="57"/>
      <c r="I51" s="127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125">
        <f>SUM(G44:G51)</f>
        <v>805.5450000000001</v>
      </c>
      <c r="H52" s="61">
        <f>SUM(H44:H51)</f>
        <v>812.493</v>
      </c>
      <c r="I52" s="125">
        <f>SUM(I44:I51)</f>
        <v>809.561</v>
      </c>
      <c r="J52" s="61">
        <f>SUM(J44:J51)</f>
        <v>849.0680000000001</v>
      </c>
      <c r="K52" s="61">
        <f>SUM(K44:K51)</f>
        <v>767</v>
      </c>
      <c r="L52" s="61" t="s">
        <v>12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L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54" customFormat="1" ht="15" customHeight="1">
      <c r="A56" s="76" t="s">
        <v>111</v>
      </c>
      <c r="B56" s="74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>
        <f>IF(J$5=0,"",J$5)</f>
      </c>
      <c r="K56" s="89"/>
      <c r="L56" s="89"/>
    </row>
    <row r="57" spans="5:12" ht="1.5" customHeight="1">
      <c r="E57" s="90"/>
      <c r="F57" s="90"/>
      <c r="G57" s="90"/>
      <c r="H57" s="90"/>
      <c r="I57" s="90"/>
      <c r="J57" s="90"/>
      <c r="K57" s="90"/>
      <c r="L57" s="90"/>
    </row>
    <row r="58" spans="1:12" ht="24.75" customHeight="1">
      <c r="A58" s="157" t="s">
        <v>48</v>
      </c>
      <c r="B58" s="157"/>
      <c r="C58" s="12"/>
      <c r="D58" s="12"/>
      <c r="E58" s="82">
        <v>11.098</v>
      </c>
      <c r="F58" s="58">
        <v>-5.206999999999996</v>
      </c>
      <c r="G58" s="128">
        <v>12.153</v>
      </c>
      <c r="H58" s="58">
        <v>11.126</v>
      </c>
      <c r="I58" s="128">
        <v>12.939999999999998</v>
      </c>
      <c r="J58" s="58">
        <v>63.530000000000015</v>
      </c>
      <c r="K58" s="58"/>
      <c r="L58" s="58"/>
    </row>
    <row r="59" spans="1:12" ht="15" customHeight="1">
      <c r="A59" s="158" t="s">
        <v>49</v>
      </c>
      <c r="B59" s="158"/>
      <c r="C59" s="30"/>
      <c r="D59" s="30"/>
      <c r="E59" s="83">
        <v>-9.439999999999998</v>
      </c>
      <c r="F59" s="57">
        <v>29.850000000000005</v>
      </c>
      <c r="G59" s="127">
        <v>-6.68</v>
      </c>
      <c r="H59" s="57">
        <v>37.87</v>
      </c>
      <c r="I59" s="127">
        <v>55.229</v>
      </c>
      <c r="J59" s="57">
        <v>-39.650999999999996</v>
      </c>
      <c r="K59" s="57"/>
      <c r="L59" s="57"/>
    </row>
    <row r="60" spans="1:12" ht="16.5" customHeight="1">
      <c r="A60" s="159" t="s">
        <v>50</v>
      </c>
      <c r="B60" s="159"/>
      <c r="C60" s="32"/>
      <c r="D60" s="32"/>
      <c r="E60" s="84">
        <f aca="true" t="shared" si="9" ref="E60:J60">SUM(E58:E59)</f>
        <v>1.658000000000003</v>
      </c>
      <c r="F60" s="62">
        <f t="shared" si="9"/>
        <v>24.643000000000008</v>
      </c>
      <c r="G60" s="130">
        <f t="shared" si="9"/>
        <v>5.473000000000001</v>
      </c>
      <c r="H60" s="62">
        <f t="shared" si="9"/>
        <v>48.995999999999995</v>
      </c>
      <c r="I60" s="130">
        <f t="shared" si="9"/>
        <v>68.169</v>
      </c>
      <c r="J60" s="62">
        <f t="shared" si="9"/>
        <v>23.87900000000002</v>
      </c>
      <c r="K60" s="62" t="s">
        <v>12</v>
      </c>
      <c r="L60" s="62" t="s">
        <v>12</v>
      </c>
    </row>
    <row r="61" spans="1:12" ht="15" customHeight="1">
      <c r="A61" s="157" t="s">
        <v>51</v>
      </c>
      <c r="B61" s="157"/>
      <c r="C61" s="4"/>
      <c r="D61" s="4"/>
      <c r="E61" s="85">
        <v>-3.714</v>
      </c>
      <c r="F61" s="55">
        <v>-2.745000000000001</v>
      </c>
      <c r="G61" s="126">
        <v>-6.304</v>
      </c>
      <c r="H61" s="55">
        <v>-9.986</v>
      </c>
      <c r="I61" s="126">
        <v>-22.129</v>
      </c>
      <c r="J61" s="55">
        <v>-61.757000000000005</v>
      </c>
      <c r="K61" s="55"/>
      <c r="L61" s="55"/>
    </row>
    <row r="62" spans="1:12" ht="15" customHeight="1">
      <c r="A62" s="158" t="s">
        <v>103</v>
      </c>
      <c r="B62" s="158"/>
      <c r="C62" s="29"/>
      <c r="D62" s="29"/>
      <c r="E62" s="83">
        <v>-0.21000000000000002</v>
      </c>
      <c r="F62" s="57">
        <v>0.22</v>
      </c>
      <c r="G62" s="127"/>
      <c r="H62" s="57">
        <v>0.22</v>
      </c>
      <c r="I62" s="127">
        <v>0.9</v>
      </c>
      <c r="J62" s="57"/>
      <c r="K62" s="57"/>
      <c r="L62" s="57"/>
    </row>
    <row r="63" spans="1:12" ht="28.5" customHeight="1">
      <c r="A63" s="159" t="s">
        <v>52</v>
      </c>
      <c r="B63" s="159"/>
      <c r="C63" s="33"/>
      <c r="D63" s="33"/>
      <c r="E63" s="84">
        <f aca="true" t="shared" si="10" ref="E63:J63">SUM(E60:E62)</f>
        <v>-2.265999999999997</v>
      </c>
      <c r="F63" s="62">
        <f t="shared" si="10"/>
        <v>22.118000000000006</v>
      </c>
      <c r="G63" s="130">
        <f t="shared" si="10"/>
        <v>-0.8309999999999995</v>
      </c>
      <c r="H63" s="62">
        <f t="shared" si="10"/>
        <v>39.22999999999999</v>
      </c>
      <c r="I63" s="130">
        <f t="shared" si="10"/>
        <v>46.93999999999999</v>
      </c>
      <c r="J63" s="62">
        <f t="shared" si="10"/>
        <v>-37.877999999999986</v>
      </c>
      <c r="K63" s="62" t="s">
        <v>12</v>
      </c>
      <c r="L63" s="62" t="s">
        <v>12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127"/>
      <c r="H64" s="57"/>
      <c r="I64" s="127"/>
      <c r="J64" s="57"/>
      <c r="K64" s="57"/>
      <c r="L64" s="57"/>
    </row>
    <row r="65" spans="1:12" ht="15.75" customHeight="1">
      <c r="A65" s="159" t="s">
        <v>54</v>
      </c>
      <c r="B65" s="159"/>
      <c r="C65" s="13"/>
      <c r="D65" s="13"/>
      <c r="E65" s="86">
        <f aca="true" t="shared" si="11" ref="E65:J65">SUM(E63:E64)</f>
        <v>-2.265999999999997</v>
      </c>
      <c r="F65" s="61">
        <f t="shared" si="11"/>
        <v>22.118000000000006</v>
      </c>
      <c r="G65" s="125">
        <f t="shared" si="11"/>
        <v>-0.8309999999999995</v>
      </c>
      <c r="H65" s="61">
        <f t="shared" si="11"/>
        <v>39.22999999999999</v>
      </c>
      <c r="I65" s="125">
        <f t="shared" si="11"/>
        <v>46.93999999999999</v>
      </c>
      <c r="J65" s="61">
        <f t="shared" si="11"/>
        <v>-37.877999999999986</v>
      </c>
      <c r="K65" s="61" t="s">
        <v>12</v>
      </c>
      <c r="L65" s="61" t="s">
        <v>12</v>
      </c>
    </row>
    <row r="66" spans="1:12" ht="15" customHeight="1">
      <c r="A66" s="157" t="s">
        <v>55</v>
      </c>
      <c r="B66" s="157"/>
      <c r="C66" s="4"/>
      <c r="D66" s="4"/>
      <c r="E66" s="85">
        <v>1.3840000000000003</v>
      </c>
      <c r="F66" s="55">
        <v>-17.218</v>
      </c>
      <c r="G66" s="126">
        <v>-0.9209999999999994</v>
      </c>
      <c r="H66" s="55">
        <v>-36.991</v>
      </c>
      <c r="I66" s="126">
        <v>-83.129</v>
      </c>
      <c r="J66" s="55">
        <v>39.984</v>
      </c>
      <c r="K66" s="55"/>
      <c r="L66" s="55"/>
    </row>
    <row r="67" spans="1:12" ht="15" customHeight="1">
      <c r="A67" s="157" t="s">
        <v>56</v>
      </c>
      <c r="B67" s="157"/>
      <c r="C67" s="4"/>
      <c r="D67" s="4"/>
      <c r="E67" s="85"/>
      <c r="F67" s="55"/>
      <c r="G67" s="126"/>
      <c r="H67" s="55"/>
      <c r="I67" s="126">
        <v>35</v>
      </c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126"/>
      <c r="H68" s="55"/>
      <c r="I68" s="126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127"/>
      <c r="H69" s="57"/>
      <c r="I69" s="127"/>
      <c r="J69" s="57"/>
      <c r="K69" s="57"/>
      <c r="L69" s="57"/>
    </row>
    <row r="70" spans="1:12" ht="15.75" customHeight="1">
      <c r="A70" s="40" t="s">
        <v>59</v>
      </c>
      <c r="B70" s="40"/>
      <c r="C70" s="27"/>
      <c r="D70" s="27"/>
      <c r="E70" s="87">
        <f aca="true" t="shared" si="12" ref="E70:J70">SUM(E66:E69)</f>
        <v>1.3840000000000003</v>
      </c>
      <c r="F70" s="59">
        <f t="shared" si="12"/>
        <v>-17.218</v>
      </c>
      <c r="G70" s="131">
        <f t="shared" si="12"/>
        <v>-0.9209999999999994</v>
      </c>
      <c r="H70" s="59">
        <f t="shared" si="12"/>
        <v>-36.991</v>
      </c>
      <c r="I70" s="131">
        <f t="shared" si="12"/>
        <v>-48.129000000000005</v>
      </c>
      <c r="J70" s="59">
        <f t="shared" si="12"/>
        <v>39.984</v>
      </c>
      <c r="K70" s="59" t="s">
        <v>12</v>
      </c>
      <c r="L70" s="59" t="s">
        <v>12</v>
      </c>
    </row>
    <row r="71" spans="1:12" ht="14.25" customHeight="1">
      <c r="A71" s="159" t="s">
        <v>60</v>
      </c>
      <c r="B71" s="159"/>
      <c r="C71" s="13"/>
      <c r="D71" s="13"/>
      <c r="E71" s="86">
        <f aca="true" t="shared" si="13" ref="E71:J71">SUM(E70+E65)</f>
        <v>-0.8819999999999966</v>
      </c>
      <c r="F71" s="61">
        <f t="shared" si="13"/>
        <v>4.900000000000006</v>
      </c>
      <c r="G71" s="125">
        <f t="shared" si="13"/>
        <v>-1.751999999999999</v>
      </c>
      <c r="H71" s="61">
        <f t="shared" si="13"/>
        <v>2.23899999999999</v>
      </c>
      <c r="I71" s="125">
        <f t="shared" si="13"/>
        <v>-1.1890000000000143</v>
      </c>
      <c r="J71" s="61">
        <f t="shared" si="13"/>
        <v>2.106000000000016</v>
      </c>
      <c r="K71" s="61" t="s">
        <v>12</v>
      </c>
      <c r="L71" s="61" t="s">
        <v>12</v>
      </c>
    </row>
    <row r="72" spans="1:12" ht="15" customHeight="1">
      <c r="A72" s="13"/>
      <c r="B72" s="13"/>
      <c r="C72" s="13"/>
      <c r="D72" s="13"/>
      <c r="E72" s="56"/>
      <c r="F72" s="56"/>
      <c r="G72" s="56"/>
      <c r="H72" s="56"/>
      <c r="I72" s="56"/>
      <c r="J72" s="56"/>
      <c r="K72" s="56"/>
      <c r="L72" s="56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L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54" customFormat="1" ht="15" customHeight="1">
      <c r="A75" s="76" t="s">
        <v>61</v>
      </c>
      <c r="B75" s="74"/>
      <c r="C75" s="66"/>
      <c r="D75" s="70"/>
      <c r="E75" s="72">
        <f>IF(E$5=0,"",E$5)</f>
      </c>
      <c r="F75" s="72">
        <f>IF(F$5=0,"",F$5)</f>
      </c>
      <c r="G75" s="72">
        <f>IF(G$5=0,"",G$5)</f>
      </c>
      <c r="H75" s="72">
        <f>IF(H$5=0,"",H$5)</f>
      </c>
      <c r="I75" s="72"/>
      <c r="J75" s="72">
        <f>IF(J$5=0,"",J$5)</f>
      </c>
      <c r="K75" s="72"/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IF(E7=0,"",IF(E14=0,"",(E14/E7))*100)</f>
        <v>6.521011567343689</v>
      </c>
      <c r="F77" s="63">
        <f>IF(F14=0,"-",IF(F7=0,"-",F14/F7))*100</f>
        <v>-10.504325468034406</v>
      </c>
      <c r="G77" s="132">
        <f>IF(G14=0,"-",IF(G7=0,"-",G14/G7))*100</f>
        <v>2.16074289086681</v>
      </c>
      <c r="H77" s="63">
        <f>IF(H14=0,"-",IF(H7=0,"-",H14/H7))*100</f>
        <v>3.371405468236727</v>
      </c>
      <c r="I77" s="132">
        <f>IF(I14=0,"-",IF(I7=0,"-",I14/I7))*100</f>
        <v>1.5194982274338809</v>
      </c>
      <c r="J77" s="63">
        <f>IF(J14=0,"-",IF(J7=0,"-",J14/J7)*100)</f>
        <v>14.70275334516164</v>
      </c>
      <c r="K77" s="63">
        <f>IF(K14=0,"-",IF(K7=0,"-",K14/K7)*100)</f>
        <v>17.713004484304935</v>
      </c>
      <c r="L77" s="63">
        <f>IF(L14=0,"-",IF(L7=0,"-",L14/L7)*100)</f>
        <v>18.495297805642632</v>
      </c>
    </row>
    <row r="78" spans="1:13" ht="15" customHeight="1">
      <c r="A78" s="157" t="s">
        <v>63</v>
      </c>
      <c r="B78" s="157"/>
      <c r="C78" s="10"/>
      <c r="D78" s="10"/>
      <c r="E78" s="77">
        <f aca="true" t="shared" si="15" ref="E78:L78">IF(E20=0,"-",IF(E7=0,"-",E20/E7)*100)</f>
        <v>2.776790009831191</v>
      </c>
      <c r="F78" s="63">
        <f>IF(F20=0,"-",IF(F7=0,"-",F20/F7)*100)</f>
        <v>-16.06851112837134</v>
      </c>
      <c r="G78" s="132">
        <f>IF(G20=0,"-",IF(G7=0,"-",G20/G7)*100)</f>
        <v>-1.740999915690094</v>
      </c>
      <c r="H78" s="63">
        <f>IF(H20=0,"-",IF(H7=0,"-",H20/H7)*100)</f>
        <v>-0.7914287158235149</v>
      </c>
      <c r="I78" s="132">
        <f t="shared" si="15"/>
        <v>-3.720479956367591</v>
      </c>
      <c r="J78" s="63">
        <f t="shared" si="15"/>
        <v>11.01887155059695</v>
      </c>
      <c r="K78" s="63">
        <f>IF(K20=0,"-",IF(K7=0,"-",K20/K7)*100)</f>
        <v>13.228699551569505</v>
      </c>
      <c r="L78" s="63">
        <f t="shared" si="15"/>
        <v>12.539184952978054</v>
      </c>
      <c r="M78" s="52"/>
    </row>
    <row r="79" spans="1:13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133" t="s">
        <v>12</v>
      </c>
      <c r="H79" s="64" t="s">
        <v>12</v>
      </c>
      <c r="I79" s="133">
        <f>IF((I44=0),"-",(I24/((I44+J44)/2)*100))</f>
        <v>-3.1479998274557426</v>
      </c>
      <c r="J79" s="64">
        <f>IF((J44=0),"-",(J24/((J44+K44)/2)*100))</f>
        <v>12.124895328478246</v>
      </c>
      <c r="K79" s="64" t="s">
        <v>12</v>
      </c>
      <c r="L79" s="64" t="s">
        <v>12</v>
      </c>
      <c r="M79" s="52"/>
    </row>
    <row r="80" spans="1:13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133" t="s">
        <v>12</v>
      </c>
      <c r="H80" s="64" t="s">
        <v>12</v>
      </c>
      <c r="I80" s="133">
        <f>IF((I44=0),"-",((I17+I18)/((I44+I45+I46+I48+J44+J45+J46+J48)/2)*100))</f>
        <v>0.7275415572150397</v>
      </c>
      <c r="J80" s="64">
        <f>IF((J44=0),"-",((J17+J18)/((J44+J45+J46+J48+K44+K45+K46+K48)/2)*100))</f>
        <v>11.474036136474728</v>
      </c>
      <c r="K80" s="64" t="s">
        <v>12</v>
      </c>
      <c r="L80" s="64" t="s">
        <v>12</v>
      </c>
      <c r="M80" s="52"/>
    </row>
    <row r="81" spans="1:13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134">
        <f>IF(G44=0,"-",((G44+G45)/G52*100))</f>
        <v>54.31577379289797</v>
      </c>
      <c r="H81" s="112">
        <f>IF(H44=0,"-",((H44+H45)/H52*100))</f>
        <v>51.34025770068173</v>
      </c>
      <c r="I81" s="134">
        <f>IF(I44=0,"-",((I44+I45)/I52*100))</f>
        <v>54.29745256997312</v>
      </c>
      <c r="J81" s="112">
        <f>IF(J44=0,"-",((J44+J45)/J52*100))</f>
        <v>49.2516500445194</v>
      </c>
      <c r="K81" s="112">
        <f>IF(K44=0,"-",((K44+K45)/K52*100))</f>
        <v>48.23989569752282</v>
      </c>
      <c r="L81" s="112" t="s">
        <v>12</v>
      </c>
      <c r="M81" s="52"/>
    </row>
    <row r="82" spans="1:13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135">
        <f>IF(G48=0,"-",(G48+G46-G40-G38-G34))</f>
        <v>302.68100000000004</v>
      </c>
      <c r="H82" s="1">
        <f>IF(H48=0,"-",(H48+H46-H40-H38-H34))</f>
        <v>344.273</v>
      </c>
      <c r="I82" s="135">
        <f>IF(I48=0,"-",(I48+I46-I40-I38-I34))</f>
        <v>301.619</v>
      </c>
      <c r="J82" s="1">
        <f>IF(J48=0,"-",(J48+J46-J40-J38-J34))</f>
        <v>383.50300000000004</v>
      </c>
      <c r="K82" s="1">
        <f>IF(K48=0,"-",(K48+K46-K40-K38-K34))</f>
        <v>346</v>
      </c>
      <c r="L82" s="1" t="s">
        <v>12</v>
      </c>
      <c r="M82" s="52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136">
        <f>IF((G44=0),"-",((G48+G46)/(G44+G45)))</f>
        <v>0.6946733769409743</v>
      </c>
      <c r="H83" s="3">
        <f>IF((H44=0),"-",((H48+H46)/(H44+H45)))</f>
        <v>0.8409103985270989</v>
      </c>
      <c r="I83" s="136">
        <f>IF((I44=0),"-",((I48+I46)/(I44+I45)))</f>
        <v>0.6930302499482449</v>
      </c>
      <c r="J83" s="3">
        <f>IF((J44=0),"-",((J48+J46)/(J44+J45)))</f>
        <v>0.9272681620354871</v>
      </c>
      <c r="K83" s="3">
        <f>IF((K44=0),"-",((K48+K46)/(K44+K45)))</f>
        <v>0.9405405405405406</v>
      </c>
      <c r="L83" s="3" t="s">
        <v>12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137" t="s">
        <v>12</v>
      </c>
      <c r="H84" s="25" t="s">
        <v>12</v>
      </c>
      <c r="I84" s="137">
        <v>210</v>
      </c>
      <c r="J84" s="25">
        <v>253</v>
      </c>
      <c r="K84" s="25">
        <v>210</v>
      </c>
      <c r="L84" s="25">
        <v>173</v>
      </c>
    </row>
    <row r="85" spans="1:12" ht="15" customHeight="1">
      <c r="A85" s="153" t="s">
        <v>128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0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9"/>
    </row>
    <row r="87" spans="1:12" ht="10.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9"/>
    </row>
    <row r="88" spans="1:12" ht="10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0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0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0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0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0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0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0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0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0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ht="10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0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</sheetData>
  <sheetProtection/>
  <mergeCells count="22">
    <mergeCell ref="A63:B63"/>
    <mergeCell ref="A64:B64"/>
    <mergeCell ref="A1:L1"/>
    <mergeCell ref="A59:B59"/>
    <mergeCell ref="A62:B62"/>
    <mergeCell ref="A61:B61"/>
    <mergeCell ref="A60:B60"/>
    <mergeCell ref="A58:B58"/>
    <mergeCell ref="A65:B65"/>
    <mergeCell ref="A71:B71"/>
    <mergeCell ref="A66:B66"/>
    <mergeCell ref="A67:B67"/>
    <mergeCell ref="A68:B68"/>
    <mergeCell ref="A69:B69"/>
    <mergeCell ref="A82:B82"/>
    <mergeCell ref="A78:B78"/>
    <mergeCell ref="A79:B79"/>
    <mergeCell ref="A83:B83"/>
    <mergeCell ref="A84:B84"/>
    <mergeCell ref="A77:B77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/>
      <c r="K5" s="72"/>
      <c r="L5" s="72"/>
    </row>
    <row r="6" ht="1.5" customHeight="1"/>
    <row r="7" spans="1:15" ht="15" customHeight="1">
      <c r="A7" s="35" t="s">
        <v>14</v>
      </c>
      <c r="B7" s="10"/>
      <c r="C7" s="10"/>
      <c r="D7" s="10"/>
      <c r="E7" s="86">
        <v>108.39800000000001</v>
      </c>
      <c r="F7" s="61">
        <v>89.915</v>
      </c>
      <c r="G7" s="86">
        <v>228.83700000000002</v>
      </c>
      <c r="H7" s="61">
        <v>188.383</v>
      </c>
      <c r="I7" s="86">
        <v>390.03200000000004</v>
      </c>
      <c r="J7" s="61">
        <v>390.877</v>
      </c>
      <c r="K7" s="61">
        <v>409</v>
      </c>
      <c r="L7" s="61">
        <v>439</v>
      </c>
      <c r="M7" s="45"/>
      <c r="N7" s="45"/>
      <c r="O7" s="45"/>
    </row>
    <row r="8" spans="1:15" ht="15" customHeight="1">
      <c r="A8" s="35" t="s">
        <v>15</v>
      </c>
      <c r="B8" s="4"/>
      <c r="C8" s="4"/>
      <c r="D8" s="4"/>
      <c r="E8" s="85">
        <v>-95.60600000000002</v>
      </c>
      <c r="F8" s="55">
        <v>-78.002</v>
      </c>
      <c r="G8" s="85">
        <v>-194.10400000000004</v>
      </c>
      <c r="H8" s="55">
        <v>-162.321</v>
      </c>
      <c r="I8" s="85">
        <v>-334.20000000000005</v>
      </c>
      <c r="J8" s="55">
        <v>-343.84000000000003</v>
      </c>
      <c r="K8" s="55">
        <v>-388</v>
      </c>
      <c r="L8" s="55">
        <v>-406</v>
      </c>
      <c r="M8" s="45"/>
      <c r="N8" s="45"/>
      <c r="O8" s="45"/>
    </row>
    <row r="9" spans="1:15" ht="15" customHeight="1">
      <c r="A9" s="35" t="s">
        <v>16</v>
      </c>
      <c r="B9" s="4"/>
      <c r="C9" s="4"/>
      <c r="D9" s="4"/>
      <c r="E9" s="85"/>
      <c r="F9" s="55"/>
      <c r="G9" s="85"/>
      <c r="H9" s="55"/>
      <c r="I9" s="85"/>
      <c r="J9" s="55">
        <v>-0.65</v>
      </c>
      <c r="K9" s="55"/>
      <c r="L9" s="55"/>
      <c r="M9" s="45"/>
      <c r="N9" s="45"/>
      <c r="O9" s="45"/>
    </row>
    <row r="10" spans="1:15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45"/>
      <c r="N10" s="45"/>
      <c r="O10" s="45"/>
    </row>
    <row r="11" spans="1:15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45"/>
      <c r="N11" s="45"/>
      <c r="O11" s="45"/>
    </row>
    <row r="12" spans="1:15" ht="15" customHeight="1">
      <c r="A12" s="14" t="s">
        <v>1</v>
      </c>
      <c r="B12" s="14"/>
      <c r="C12" s="14"/>
      <c r="D12" s="14"/>
      <c r="E12" s="86">
        <f>SUM(E7:E11)</f>
        <v>12.791999999999987</v>
      </c>
      <c r="F12" s="61">
        <f aca="true" t="shared" si="0" ref="F12:L12">SUM(F7:F11)</f>
        <v>11.913000000000011</v>
      </c>
      <c r="G12" s="86">
        <f>SUM(G7:G11)</f>
        <v>34.732999999999976</v>
      </c>
      <c r="H12" s="61">
        <f>SUM(H7:H11)</f>
        <v>26.062000000000012</v>
      </c>
      <c r="I12" s="86">
        <f>SUM(I7:I11)</f>
        <v>55.831999999999994</v>
      </c>
      <c r="J12" s="61">
        <f t="shared" si="0"/>
        <v>46.38699999999998</v>
      </c>
      <c r="K12" s="61">
        <f t="shared" si="0"/>
        <v>21</v>
      </c>
      <c r="L12" s="61">
        <f t="shared" si="0"/>
        <v>33</v>
      </c>
      <c r="M12" s="45"/>
      <c r="N12" s="45"/>
      <c r="O12" s="45"/>
    </row>
    <row r="13" spans="1:15" ht="15" customHeight="1">
      <c r="A13" s="36" t="s">
        <v>96</v>
      </c>
      <c r="B13" s="29"/>
      <c r="C13" s="29"/>
      <c r="D13" s="29"/>
      <c r="E13" s="83">
        <v>-1.25</v>
      </c>
      <c r="F13" s="57">
        <v>-1.1899999999999997</v>
      </c>
      <c r="G13" s="83">
        <v>-2.418</v>
      </c>
      <c r="H13" s="57">
        <v>-2.588</v>
      </c>
      <c r="I13" s="83">
        <v>-4.9990000000000006</v>
      </c>
      <c r="J13" s="57">
        <v>-5.787</v>
      </c>
      <c r="K13" s="57">
        <v>-5</v>
      </c>
      <c r="L13" s="57">
        <v>-5</v>
      </c>
      <c r="M13" s="45"/>
      <c r="N13" s="45"/>
      <c r="O13" s="45"/>
    </row>
    <row r="14" spans="1:15" ht="15" customHeight="1">
      <c r="A14" s="14" t="s">
        <v>2</v>
      </c>
      <c r="B14" s="14"/>
      <c r="C14" s="14"/>
      <c r="D14" s="14"/>
      <c r="E14" s="86">
        <f>SUM(E12:E13)</f>
        <v>11.541999999999987</v>
      </c>
      <c r="F14" s="61">
        <f aca="true" t="shared" si="1" ref="F14:L14">SUM(F12:F13)</f>
        <v>10.723000000000011</v>
      </c>
      <c r="G14" s="86">
        <f>SUM(G12:G13)</f>
        <v>32.314999999999976</v>
      </c>
      <c r="H14" s="61">
        <f>SUM(H12:H13)</f>
        <v>23.47400000000001</v>
      </c>
      <c r="I14" s="86">
        <f>SUM(I12:I13)</f>
        <v>50.83299999999999</v>
      </c>
      <c r="J14" s="61">
        <f t="shared" si="1"/>
        <v>40.59999999999998</v>
      </c>
      <c r="K14" s="61">
        <f t="shared" si="1"/>
        <v>16</v>
      </c>
      <c r="L14" s="61">
        <f t="shared" si="1"/>
        <v>28</v>
      </c>
      <c r="M14" s="45"/>
      <c r="N14" s="45"/>
      <c r="O14" s="45"/>
    </row>
    <row r="15" spans="1:15" ht="15" customHeight="1">
      <c r="A15" s="35" t="s">
        <v>20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  <c r="M15" s="45"/>
      <c r="N15" s="45"/>
      <c r="O15" s="45"/>
    </row>
    <row r="16" spans="1:15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3</v>
      </c>
      <c r="B17" s="14"/>
      <c r="C17" s="14"/>
      <c r="D17" s="14"/>
      <c r="E17" s="86">
        <f>SUM(E14:E16)</f>
        <v>11.541999999999987</v>
      </c>
      <c r="F17" s="61">
        <f aca="true" t="shared" si="2" ref="F17:L17">SUM(F14:F16)</f>
        <v>10.723000000000011</v>
      </c>
      <c r="G17" s="86">
        <f>SUM(G14:G16)</f>
        <v>32.314999999999976</v>
      </c>
      <c r="H17" s="61">
        <f>SUM(H14:H16)</f>
        <v>23.47400000000001</v>
      </c>
      <c r="I17" s="86">
        <f>SUM(I14:I16)</f>
        <v>50.83299999999999</v>
      </c>
      <c r="J17" s="61">
        <f t="shared" si="2"/>
        <v>40.59999999999998</v>
      </c>
      <c r="K17" s="61">
        <f t="shared" si="2"/>
        <v>16</v>
      </c>
      <c r="L17" s="61">
        <f t="shared" si="2"/>
        <v>28</v>
      </c>
      <c r="M17" s="45"/>
      <c r="N17" s="45"/>
      <c r="O17" s="45"/>
    </row>
    <row r="18" spans="1:15" ht="15" customHeight="1">
      <c r="A18" s="35" t="s">
        <v>22</v>
      </c>
      <c r="B18" s="4"/>
      <c r="C18" s="4"/>
      <c r="D18" s="4"/>
      <c r="E18" s="85"/>
      <c r="F18" s="55"/>
      <c r="G18" s="85"/>
      <c r="H18" s="55"/>
      <c r="I18" s="85"/>
      <c r="J18" s="55"/>
      <c r="K18" s="55"/>
      <c r="L18" s="55"/>
      <c r="M18" s="45"/>
      <c r="N18" s="45"/>
      <c r="O18" s="45"/>
    </row>
    <row r="19" spans="1:15" ht="15" customHeight="1">
      <c r="A19" s="36" t="s">
        <v>23</v>
      </c>
      <c r="B19" s="29"/>
      <c r="C19" s="29"/>
      <c r="D19" s="29"/>
      <c r="E19" s="83">
        <v>-0.399</v>
      </c>
      <c r="F19" s="57">
        <v>-2.0360000000000005</v>
      </c>
      <c r="G19" s="83">
        <v>-0.316</v>
      </c>
      <c r="H19" s="57">
        <v>-2.5050000000000003</v>
      </c>
      <c r="I19" s="83">
        <v>-10.51</v>
      </c>
      <c r="J19" s="57">
        <v>-5.734</v>
      </c>
      <c r="K19" s="57">
        <v>-6</v>
      </c>
      <c r="L19" s="57">
        <v>-4</v>
      </c>
      <c r="M19" s="45"/>
      <c r="N19" s="45"/>
      <c r="O19" s="45"/>
    </row>
    <row r="20" spans="1:15" ht="15" customHeight="1">
      <c r="A20" s="14" t="s">
        <v>4</v>
      </c>
      <c r="B20" s="14"/>
      <c r="C20" s="14"/>
      <c r="D20" s="14"/>
      <c r="E20" s="86">
        <f>SUM(E17:E19)</f>
        <v>11.142999999999986</v>
      </c>
      <c r="F20" s="61">
        <f aca="true" t="shared" si="3" ref="F20:L20">SUM(F17:F19)</f>
        <v>8.687000000000012</v>
      </c>
      <c r="G20" s="86">
        <f>SUM(G17:G19)</f>
        <v>31.998999999999977</v>
      </c>
      <c r="H20" s="61">
        <f>SUM(H17:H19)</f>
        <v>20.969000000000012</v>
      </c>
      <c r="I20" s="86">
        <f>SUM(I17:I19)</f>
        <v>40.32299999999999</v>
      </c>
      <c r="J20" s="61">
        <f t="shared" si="3"/>
        <v>34.86599999999998</v>
      </c>
      <c r="K20" s="61">
        <f t="shared" si="3"/>
        <v>10</v>
      </c>
      <c r="L20" s="61">
        <f t="shared" si="3"/>
        <v>24</v>
      </c>
      <c r="M20" s="45"/>
      <c r="N20" s="45"/>
      <c r="O20" s="45"/>
    </row>
    <row r="21" spans="1:15" ht="15" customHeight="1">
      <c r="A21" s="35" t="s">
        <v>24</v>
      </c>
      <c r="B21" s="4"/>
      <c r="C21" s="4"/>
      <c r="D21" s="4"/>
      <c r="E21" s="85">
        <v>-7.125000000000001</v>
      </c>
      <c r="F21" s="55">
        <v>-2.3489999999999998</v>
      </c>
      <c r="G21" s="85">
        <v>-12.756</v>
      </c>
      <c r="H21" s="55">
        <v>-5.662</v>
      </c>
      <c r="I21" s="85">
        <v>-9.482</v>
      </c>
      <c r="J21" s="55">
        <v>-7.880000000000001</v>
      </c>
      <c r="K21" s="55">
        <v>-4</v>
      </c>
      <c r="L21" s="55">
        <v>-8</v>
      </c>
      <c r="M21" s="45"/>
      <c r="N21" s="45"/>
      <c r="O21" s="45"/>
    </row>
    <row r="22" spans="1:15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25</v>
      </c>
      <c r="B23" s="15"/>
      <c r="C23" s="15"/>
      <c r="D23" s="15"/>
      <c r="E23" s="86">
        <f>SUM(E20:E22)</f>
        <v>4.017999999999986</v>
      </c>
      <c r="F23" s="61">
        <f aca="true" t="shared" si="4" ref="F23:L23">SUM(F20:F22)</f>
        <v>6.338000000000012</v>
      </c>
      <c r="G23" s="86">
        <f>SUM(G20:G22)</f>
        <v>19.242999999999977</v>
      </c>
      <c r="H23" s="61">
        <f>SUM(H20:H22)</f>
        <v>15.307000000000013</v>
      </c>
      <c r="I23" s="86">
        <f>SUM(I20:I22)</f>
        <v>30.840999999999994</v>
      </c>
      <c r="J23" s="61">
        <f t="shared" si="4"/>
        <v>26.985999999999976</v>
      </c>
      <c r="K23" s="61">
        <f t="shared" si="4"/>
        <v>6</v>
      </c>
      <c r="L23" s="61">
        <f t="shared" si="4"/>
        <v>16</v>
      </c>
      <c r="M23" s="45"/>
      <c r="N23" s="45"/>
      <c r="O23" s="45"/>
    </row>
    <row r="24" spans="1:15" ht="15" customHeight="1">
      <c r="A24" s="35" t="s">
        <v>26</v>
      </c>
      <c r="B24" s="4"/>
      <c r="C24" s="4"/>
      <c r="D24" s="4"/>
      <c r="E24" s="82">
        <f aca="true" t="shared" si="5" ref="E24:L24">E23-E25</f>
        <v>4.017999999999986</v>
      </c>
      <c r="F24" s="58">
        <f t="shared" si="5"/>
        <v>6.338000000000012</v>
      </c>
      <c r="G24" s="82">
        <f>G23-G25</f>
        <v>19.242999999999977</v>
      </c>
      <c r="H24" s="58">
        <f>H23-H25</f>
        <v>15.307000000000013</v>
      </c>
      <c r="I24" s="82">
        <f>I23-I25</f>
        <v>30.840999999999994</v>
      </c>
      <c r="J24" s="58">
        <f t="shared" si="5"/>
        <v>26.985999999999976</v>
      </c>
      <c r="K24" s="58">
        <f t="shared" si="5"/>
        <v>6</v>
      </c>
      <c r="L24" s="58">
        <f t="shared" si="5"/>
        <v>16</v>
      </c>
      <c r="M24" s="45"/>
      <c r="N24" s="45"/>
      <c r="O24" s="45"/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42.176</v>
      </c>
      <c r="H31" s="55">
        <v>42.43</v>
      </c>
      <c r="I31" s="85">
        <v>42.339</v>
      </c>
      <c r="J31" s="55">
        <v>42.446000000000005</v>
      </c>
      <c r="K31" s="55">
        <v>42</v>
      </c>
      <c r="L31" s="55">
        <v>42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1.0799999999999998</v>
      </c>
      <c r="H32" s="55">
        <v>0.6920000000000001</v>
      </c>
      <c r="I32" s="85">
        <v>0.8819999999999999</v>
      </c>
      <c r="J32" s="55">
        <v>0.22299999999999998</v>
      </c>
      <c r="K32" s="55"/>
      <c r="L32" s="55"/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11.664000000000005</v>
      </c>
      <c r="H33" s="55">
        <v>11.989000000000004</v>
      </c>
      <c r="I33" s="85">
        <v>11.673000000000002</v>
      </c>
      <c r="J33" s="55">
        <v>12.45</v>
      </c>
      <c r="K33" s="55">
        <v>18</v>
      </c>
      <c r="L33" s="55">
        <v>23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4.856</v>
      </c>
      <c r="H35" s="57">
        <v>3.7800000000000002</v>
      </c>
      <c r="I35" s="83">
        <v>5.597</v>
      </c>
      <c r="J35" s="57">
        <v>3.362</v>
      </c>
      <c r="K35" s="57">
        <v>1</v>
      </c>
      <c r="L35" s="57"/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59.776</v>
      </c>
      <c r="H36" s="121">
        <f t="shared" si="8"/>
        <v>58.891000000000005</v>
      </c>
      <c r="I36" s="86">
        <f t="shared" si="8"/>
        <v>60.491</v>
      </c>
      <c r="J36" s="61">
        <f t="shared" si="8"/>
        <v>58.481</v>
      </c>
      <c r="K36" s="61">
        <f t="shared" si="8"/>
        <v>61</v>
      </c>
      <c r="L36" s="61">
        <f t="shared" si="8"/>
        <v>65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126.675</v>
      </c>
      <c r="H37" s="143">
        <v>99.649</v>
      </c>
      <c r="I37" s="85">
        <v>91.568</v>
      </c>
      <c r="J37" s="55">
        <v>111.355</v>
      </c>
      <c r="K37" s="55">
        <v>117</v>
      </c>
      <c r="L37" s="55">
        <v>95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87.837</v>
      </c>
      <c r="H39" s="143">
        <v>80.833</v>
      </c>
      <c r="I39" s="85">
        <v>72.73800000000001</v>
      </c>
      <c r="J39" s="55">
        <v>73.11600000000001</v>
      </c>
      <c r="K39" s="55">
        <v>80</v>
      </c>
      <c r="L39" s="55">
        <v>99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0.9490000000000001</v>
      </c>
      <c r="H40" s="143">
        <v>0.738</v>
      </c>
      <c r="I40" s="85">
        <v>20.503</v>
      </c>
      <c r="J40" s="55">
        <v>0.8300000000000001</v>
      </c>
      <c r="K40" s="55">
        <v>2</v>
      </c>
      <c r="L40" s="55">
        <v>7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215.461</v>
      </c>
      <c r="H42" s="138">
        <f t="shared" si="9"/>
        <v>181.22</v>
      </c>
      <c r="I42" s="91">
        <f t="shared" si="9"/>
        <v>184.80900000000003</v>
      </c>
      <c r="J42" s="92">
        <f t="shared" si="9"/>
        <v>185.30100000000002</v>
      </c>
      <c r="K42" s="92">
        <f t="shared" si="9"/>
        <v>199</v>
      </c>
      <c r="L42" s="92">
        <f t="shared" si="9"/>
        <v>201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275.237</v>
      </c>
      <c r="H43" s="121">
        <f t="shared" si="10"/>
        <v>240.111</v>
      </c>
      <c r="I43" s="86">
        <f t="shared" si="10"/>
        <v>245.3</v>
      </c>
      <c r="J43" s="61">
        <f t="shared" si="10"/>
        <v>243.782</v>
      </c>
      <c r="K43" s="61">
        <f t="shared" si="10"/>
        <v>260</v>
      </c>
      <c r="L43" s="61">
        <f t="shared" si="10"/>
        <v>266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52.90899999999999</v>
      </c>
      <c r="H44" s="143">
        <v>102.69500000000001</v>
      </c>
      <c r="I44" s="85">
        <v>122.122</v>
      </c>
      <c r="J44" s="55">
        <v>90.12</v>
      </c>
      <c r="K44" s="55">
        <v>62</v>
      </c>
      <c r="L44" s="55">
        <v>25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16.396</v>
      </c>
      <c r="H47" s="143">
        <v>18.923000000000002</v>
      </c>
      <c r="I47" s="85">
        <v>16.44</v>
      </c>
      <c r="J47" s="55">
        <v>21.562</v>
      </c>
      <c r="K47" s="55">
        <v>15</v>
      </c>
      <c r="L47" s="55">
        <v>17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111.15700000000001</v>
      </c>
      <c r="H48" s="143">
        <v>52.419</v>
      </c>
      <c r="I48" s="85">
        <v>20.832</v>
      </c>
      <c r="J48" s="55">
        <v>76.01100000000001</v>
      </c>
      <c r="K48" s="55">
        <v>144</v>
      </c>
      <c r="L48" s="55">
        <v>125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85.316</v>
      </c>
      <c r="H49" s="143">
        <v>64.191</v>
      </c>
      <c r="I49" s="85">
        <v>76.447</v>
      </c>
      <c r="J49" s="55">
        <v>56.089000000000006</v>
      </c>
      <c r="K49" s="55">
        <v>39</v>
      </c>
      <c r="L49" s="55">
        <v>99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>
        <v>9.459</v>
      </c>
      <c r="H50" s="143">
        <v>1.883</v>
      </c>
      <c r="I50" s="85">
        <v>9.459</v>
      </c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275.237</v>
      </c>
      <c r="H52" s="121">
        <f t="shared" si="11"/>
        <v>240.11100000000002</v>
      </c>
      <c r="I52" s="86">
        <f t="shared" si="11"/>
        <v>245.3</v>
      </c>
      <c r="J52" s="61">
        <f t="shared" si="11"/>
        <v>243.782</v>
      </c>
      <c r="K52" s="61">
        <f t="shared" si="11"/>
        <v>260</v>
      </c>
      <c r="L52" s="61">
        <f t="shared" si="11"/>
        <v>266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11.542000000000002</v>
      </c>
      <c r="F58" s="58">
        <v>6.935000000000002</v>
      </c>
      <c r="G58" s="82">
        <v>33.651</v>
      </c>
      <c r="H58" s="58">
        <v>15.646</v>
      </c>
      <c r="I58" s="82">
        <v>42.374</v>
      </c>
      <c r="J58" s="58">
        <v>42.997</v>
      </c>
      <c r="K58" s="58">
        <v>16</v>
      </c>
      <c r="L58" s="58">
        <v>25</v>
      </c>
    </row>
    <row r="59" spans="1:12" ht="15" customHeight="1">
      <c r="A59" s="158" t="s">
        <v>49</v>
      </c>
      <c r="B59" s="158"/>
      <c r="C59" s="30"/>
      <c r="D59" s="30"/>
      <c r="E59" s="83">
        <v>-5.497000000000003</v>
      </c>
      <c r="F59" s="57">
        <v>15.625999999999994</v>
      </c>
      <c r="G59" s="83">
        <v>-50.271</v>
      </c>
      <c r="H59" s="57">
        <v>3.8620000000000005</v>
      </c>
      <c r="I59" s="83">
        <v>42.703</v>
      </c>
      <c r="J59" s="57">
        <v>25.373</v>
      </c>
      <c r="K59" s="57">
        <v>-60</v>
      </c>
      <c r="L59" s="57">
        <v>-6</v>
      </c>
    </row>
    <row r="60" spans="1:12" ht="15" customHeight="1">
      <c r="A60" s="161" t="s">
        <v>50</v>
      </c>
      <c r="B60" s="161"/>
      <c r="C60" s="32"/>
      <c r="D60" s="32"/>
      <c r="E60" s="84">
        <f>SUM(E58:E59)</f>
        <v>6.044999999999998</v>
      </c>
      <c r="F60" s="62">
        <f aca="true" t="shared" si="14" ref="F60:L60">SUM(F58:F59)</f>
        <v>22.560999999999996</v>
      </c>
      <c r="G60" s="84">
        <f>SUM(G58:G59)</f>
        <v>-16.619999999999997</v>
      </c>
      <c r="H60" s="62">
        <f>SUM(H58:H59)</f>
        <v>19.508000000000003</v>
      </c>
      <c r="I60" s="84">
        <f>SUM(I58:I59)</f>
        <v>85.077</v>
      </c>
      <c r="J60" s="62">
        <f t="shared" si="14"/>
        <v>68.37</v>
      </c>
      <c r="K60" s="62">
        <f t="shared" si="14"/>
        <v>-44</v>
      </c>
      <c r="L60" s="62">
        <f t="shared" si="14"/>
        <v>19</v>
      </c>
    </row>
    <row r="61" spans="1:12" ht="15" customHeight="1">
      <c r="A61" s="157" t="s">
        <v>51</v>
      </c>
      <c r="B61" s="157"/>
      <c r="C61" s="4"/>
      <c r="D61" s="4"/>
      <c r="E61" s="85">
        <v>-2.055</v>
      </c>
      <c r="F61" s="55">
        <v>-0.7180000000000001</v>
      </c>
      <c r="G61" s="85">
        <v>-3.3320000000000003</v>
      </c>
      <c r="H61" s="55">
        <v>-2.4770000000000003</v>
      </c>
      <c r="I61" s="85">
        <v>-4.934</v>
      </c>
      <c r="J61" s="55">
        <v>-0.4</v>
      </c>
      <c r="K61" s="55"/>
      <c r="L61" s="55">
        <v>-5</v>
      </c>
    </row>
    <row r="62" spans="1:12" ht="15" customHeight="1">
      <c r="A62" s="158" t="s">
        <v>103</v>
      </c>
      <c r="B62" s="158"/>
      <c r="C62" s="29"/>
      <c r="D62" s="29"/>
      <c r="E62" s="83"/>
      <c r="F62" s="57"/>
      <c r="G62" s="83">
        <v>0.076</v>
      </c>
      <c r="H62" s="57"/>
      <c r="I62" s="83">
        <v>0.006</v>
      </c>
      <c r="J62" s="57"/>
      <c r="K62" s="57"/>
      <c r="L62" s="57"/>
    </row>
    <row r="63" spans="1:12" ht="24" customHeight="1">
      <c r="A63" s="161" t="s">
        <v>52</v>
      </c>
      <c r="B63" s="161"/>
      <c r="C63" s="33"/>
      <c r="D63" s="33"/>
      <c r="E63" s="84">
        <f>SUM(E60:E62)</f>
        <v>3.989999999999998</v>
      </c>
      <c r="F63" s="62">
        <f aca="true" t="shared" si="15" ref="F63:L63">SUM(F60:F62)</f>
        <v>21.842999999999996</v>
      </c>
      <c r="G63" s="84">
        <f>SUM(G60:G62)</f>
        <v>-19.875999999999998</v>
      </c>
      <c r="H63" s="62">
        <f>SUM(H60:H62)</f>
        <v>17.031000000000002</v>
      </c>
      <c r="I63" s="84">
        <f>SUM(I60:I62)</f>
        <v>80.149</v>
      </c>
      <c r="J63" s="62">
        <f t="shared" si="15"/>
        <v>67.97</v>
      </c>
      <c r="K63" s="62">
        <f t="shared" si="15"/>
        <v>-44</v>
      </c>
      <c r="L63" s="62">
        <f t="shared" si="15"/>
        <v>14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</row>
    <row r="65" spans="1:12" ht="15" customHeight="1">
      <c r="A65" s="161" t="s">
        <v>54</v>
      </c>
      <c r="B65" s="161"/>
      <c r="C65" s="13"/>
      <c r="D65" s="13"/>
      <c r="E65" s="86">
        <f>SUM(E63:E64)</f>
        <v>3.989999999999998</v>
      </c>
      <c r="F65" s="61">
        <f aca="true" t="shared" si="16" ref="F65:L65">SUM(F63:F64)</f>
        <v>21.842999999999996</v>
      </c>
      <c r="G65" s="86">
        <f>SUM(G63:G64)</f>
        <v>-19.875999999999998</v>
      </c>
      <c r="H65" s="61">
        <f>SUM(H63:H64)</f>
        <v>17.031000000000002</v>
      </c>
      <c r="I65" s="86">
        <f>SUM(I63:I64)</f>
        <v>80.149</v>
      </c>
      <c r="J65" s="61">
        <f t="shared" si="16"/>
        <v>67.97</v>
      </c>
      <c r="K65" s="61">
        <f t="shared" si="16"/>
        <v>-44</v>
      </c>
      <c r="L65" s="61">
        <f t="shared" si="16"/>
        <v>14</v>
      </c>
    </row>
    <row r="66" spans="1:12" ht="15" customHeight="1">
      <c r="A66" s="157" t="s">
        <v>55</v>
      </c>
      <c r="B66" s="157"/>
      <c r="C66" s="4"/>
      <c r="D66" s="4"/>
      <c r="E66" s="85">
        <v>84.49300000000001</v>
      </c>
      <c r="F66" s="55">
        <v>-21.085</v>
      </c>
      <c r="G66" s="85">
        <v>90.468</v>
      </c>
      <c r="H66" s="55">
        <v>-16.743000000000002</v>
      </c>
      <c r="I66" s="85">
        <v>-53.87700000000001</v>
      </c>
      <c r="J66" s="55">
        <v>-69</v>
      </c>
      <c r="K66" s="55">
        <v>20</v>
      </c>
      <c r="L66" s="55">
        <v>13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>
        <v>-90</v>
      </c>
      <c r="F68" s="55"/>
      <c r="G68" s="85">
        <v>-90</v>
      </c>
      <c r="H68" s="55"/>
      <c r="I68" s="85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>
        <v>-6.795999999999999</v>
      </c>
      <c r="J69" s="57"/>
      <c r="K69" s="57">
        <v>19</v>
      </c>
      <c r="L69" s="57">
        <v>-25</v>
      </c>
    </row>
    <row r="70" spans="1:12" ht="15" customHeight="1">
      <c r="A70" s="40" t="s">
        <v>59</v>
      </c>
      <c r="B70" s="40"/>
      <c r="C70" s="27"/>
      <c r="D70" s="27"/>
      <c r="E70" s="87">
        <f>SUM(E66:E69)</f>
        <v>-5.506999999999991</v>
      </c>
      <c r="F70" s="59">
        <f aca="true" t="shared" si="17" ref="F70:L70">SUM(F66:F69)</f>
        <v>-21.085</v>
      </c>
      <c r="G70" s="87">
        <f>SUM(G66:G69)</f>
        <v>0.4680000000000035</v>
      </c>
      <c r="H70" s="59">
        <f>SUM(H66:H69)</f>
        <v>-16.743000000000002</v>
      </c>
      <c r="I70" s="87">
        <f>SUM(I66:I69)</f>
        <v>-60.67300000000001</v>
      </c>
      <c r="J70" s="59">
        <f t="shared" si="17"/>
        <v>-69</v>
      </c>
      <c r="K70" s="59">
        <f t="shared" si="17"/>
        <v>39</v>
      </c>
      <c r="L70" s="59">
        <f t="shared" si="17"/>
        <v>-12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-1.5169999999999928</v>
      </c>
      <c r="F71" s="61">
        <f aca="true" t="shared" si="18" ref="F71:L71">SUM(F70+F65)</f>
        <v>0.7579999999999956</v>
      </c>
      <c r="G71" s="86">
        <f>SUM(G70+G65)</f>
        <v>-19.407999999999994</v>
      </c>
      <c r="H71" s="61">
        <f>SUM(H70+H65)</f>
        <v>0.28800000000000026</v>
      </c>
      <c r="I71" s="86">
        <f>SUM(I70+I65)</f>
        <v>19.475999999999992</v>
      </c>
      <c r="J71" s="61">
        <f t="shared" si="18"/>
        <v>-1.0300000000000011</v>
      </c>
      <c r="K71" s="61">
        <f t="shared" si="18"/>
        <v>-5</v>
      </c>
      <c r="L71" s="61">
        <f t="shared" si="18"/>
        <v>2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>
        <f>IF(E$5=0,"",E$5)</f>
      </c>
      <c r="F75" s="72">
        <f aca="true" t="shared" si="20" ref="F75:L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>
        <f t="shared" si="20"/>
      </c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10.647797929851091</v>
      </c>
      <c r="F77" s="63">
        <f>IF(F14=0,"-",IF(F7=0,"-",F14/F7))*100</f>
        <v>11.925707612745382</v>
      </c>
      <c r="G77" s="118">
        <f>IF(G14=0,"-",IF(G7=0,"-",G14/G7))*100</f>
        <v>14.121405192342138</v>
      </c>
      <c r="H77" s="63">
        <f>IF(H14=0,"-",IF(H7=0,"-",H14/H7))*100</f>
        <v>12.46078467802297</v>
      </c>
      <c r="I77" s="118">
        <f>IF(I14=0,"-",IF(I7=0,"-",I14/I7))*100</f>
        <v>13.033033187020548</v>
      </c>
      <c r="J77" s="63">
        <f>IF(J14=0,"-",IF(J7=0,"-",J14/J7)*100)</f>
        <v>10.386899203585777</v>
      </c>
      <c r="K77" s="63">
        <f>IF(K14=0,"-",IF(K7=0,"-",K14/K7)*100)</f>
        <v>3.9119804400977993</v>
      </c>
      <c r="L77" s="63">
        <f>IF(L14=0,"-",IF(L7=0,"-",L14/L7)*100)</f>
        <v>6.378132118451026</v>
      </c>
    </row>
    <row r="78" spans="1:12" ht="15" customHeight="1">
      <c r="A78" s="157" t="s">
        <v>63</v>
      </c>
      <c r="B78" s="157"/>
      <c r="C78" s="10"/>
      <c r="D78" s="10"/>
      <c r="E78" s="77">
        <f aca="true" t="shared" si="21" ref="E78:L78">IF(E20=0,"-",IF(E7=0,"-",E20/E7)*100)</f>
        <v>10.279709957748285</v>
      </c>
      <c r="F78" s="63">
        <f t="shared" si="21"/>
        <v>9.661346827559374</v>
      </c>
      <c r="G78" s="77">
        <f>IF(G20=0,"-",IF(G7=0,"-",G20/G7)*100)</f>
        <v>13.983315635146404</v>
      </c>
      <c r="H78" s="63">
        <f>IF(H20=0,"-",IF(H7=0,"-",H20/H7)*100)</f>
        <v>11.131046856669663</v>
      </c>
      <c r="I78" s="77">
        <f t="shared" si="21"/>
        <v>10.338382491692986</v>
      </c>
      <c r="J78" s="63">
        <f t="shared" si="21"/>
        <v>8.9199415672961</v>
      </c>
      <c r="K78" s="63">
        <f>IF(K20=0,"-",IF(K7=0,"-",K20/K7)*100)</f>
        <v>2.444987775061125</v>
      </c>
      <c r="L78" s="63">
        <f t="shared" si="21"/>
        <v>5.466970387243736</v>
      </c>
    </row>
    <row r="79" spans="1:12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29.06210834801782</v>
      </c>
      <c r="J79" s="64">
        <f>IF((J44=0),"-",(J24/((J44+K44)/2)*100))</f>
        <v>35.47988430186692</v>
      </c>
      <c r="K79" s="64">
        <f>IF((K44=0),"-",(K24/((K44+L44)/2)*100))</f>
        <v>13.793103448275861</v>
      </c>
      <c r="L79" s="64">
        <v>58.2</v>
      </c>
    </row>
    <row r="80" spans="1:12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32.89257000501479</v>
      </c>
      <c r="J80" s="64">
        <f>IF((J44=0),"-",((J17+J18)/((J44+J45+J46+J48+K44+K45+K46+K48)/2)*100))</f>
        <v>21.82027296839015</v>
      </c>
      <c r="K80" s="64">
        <f>IF((K44=0),"-",((K17+K18)/((K44+K45+K46+K48+L44+L45+L46+L48)/2)*100))</f>
        <v>8.98876404494382</v>
      </c>
      <c r="L80" s="64">
        <v>19.2</v>
      </c>
    </row>
    <row r="81" spans="1:12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2" ref="G81:L81">IF(G44=0,"-",((G44+G45)/G52*100))</f>
        <v>19.223069572768193</v>
      </c>
      <c r="H81" s="122">
        <f t="shared" si="22"/>
        <v>42.76980229976969</v>
      </c>
      <c r="I81" s="81">
        <f t="shared" si="22"/>
        <v>49.784753363228695</v>
      </c>
      <c r="J81" s="112">
        <f t="shared" si="22"/>
        <v>36.96745452904644</v>
      </c>
      <c r="K81" s="112">
        <f t="shared" si="22"/>
        <v>23.846153846153847</v>
      </c>
      <c r="L81" s="112">
        <f t="shared" si="22"/>
        <v>9.398496240601503</v>
      </c>
    </row>
    <row r="82" spans="1:12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3" ref="G82:L82">IF(G48=0,"-",(G48+G46-G40-G38-G34))</f>
        <v>110.20800000000001</v>
      </c>
      <c r="H82" s="123">
        <f t="shared" si="23"/>
        <v>51.681</v>
      </c>
      <c r="I82" s="78">
        <f t="shared" si="23"/>
        <v>0.3290000000000006</v>
      </c>
      <c r="J82" s="1">
        <f t="shared" si="23"/>
        <v>75.18100000000001</v>
      </c>
      <c r="K82" s="1">
        <f t="shared" si="23"/>
        <v>142</v>
      </c>
      <c r="L82" s="1">
        <f t="shared" si="23"/>
        <v>118</v>
      </c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4" ref="G83:L83">IF((G44=0),"-",((G48+G46)/(G44+G45)))</f>
        <v>2.1009091080912516</v>
      </c>
      <c r="H83" s="124">
        <f t="shared" si="24"/>
        <v>0.5104338088514533</v>
      </c>
      <c r="I83" s="79">
        <f t="shared" si="24"/>
        <v>0.17058351484580994</v>
      </c>
      <c r="J83" s="3">
        <f t="shared" si="24"/>
        <v>0.8434420772303596</v>
      </c>
      <c r="K83" s="3">
        <f t="shared" si="24"/>
        <v>2.3225806451612905</v>
      </c>
      <c r="L83" s="3">
        <f t="shared" si="24"/>
        <v>5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166</v>
      </c>
      <c r="J84" s="25">
        <v>168</v>
      </c>
      <c r="K84" s="25">
        <v>175</v>
      </c>
      <c r="L84" s="25">
        <v>173</v>
      </c>
    </row>
    <row r="85" spans="1:12" ht="1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/>
      <c r="K5" s="72" t="s">
        <v>11</v>
      </c>
      <c r="L5" s="72" t="s">
        <v>71</v>
      </c>
      <c r="M5" s="72"/>
    </row>
    <row r="6" ht="1.5" customHeight="1"/>
    <row r="7" spans="1:13" ht="15" customHeight="1">
      <c r="A7" s="35" t="s">
        <v>14</v>
      </c>
      <c r="B7" s="10"/>
      <c r="C7" s="10"/>
      <c r="D7" s="10"/>
      <c r="E7" s="86">
        <v>96.01799999999997</v>
      </c>
      <c r="F7" s="61">
        <v>88.797</v>
      </c>
      <c r="G7" s="86">
        <v>259.01</v>
      </c>
      <c r="H7" s="61">
        <v>253.341</v>
      </c>
      <c r="I7" s="86">
        <v>589.602</v>
      </c>
      <c r="J7" s="61">
        <v>495.014</v>
      </c>
      <c r="K7" s="61">
        <v>428</v>
      </c>
      <c r="L7" s="61">
        <v>412</v>
      </c>
      <c r="M7" s="61">
        <v>412</v>
      </c>
    </row>
    <row r="8" spans="1:13" ht="15" customHeight="1">
      <c r="A8" s="35" t="s">
        <v>15</v>
      </c>
      <c r="B8" s="4"/>
      <c r="C8" s="4"/>
      <c r="D8" s="4"/>
      <c r="E8" s="85">
        <v>-101.55499999999998</v>
      </c>
      <c r="F8" s="55">
        <v>-94.421</v>
      </c>
      <c r="G8" s="85">
        <v>-244.61700000000002</v>
      </c>
      <c r="H8" s="55">
        <v>-237.13800000000003</v>
      </c>
      <c r="I8" s="85">
        <v>-519.5590000000001</v>
      </c>
      <c r="J8" s="55">
        <v>-436.823</v>
      </c>
      <c r="K8" s="55">
        <v>-402</v>
      </c>
      <c r="L8" s="55">
        <v>-379</v>
      </c>
      <c r="M8" s="55">
        <v>-379</v>
      </c>
    </row>
    <row r="9" spans="1:13" ht="15" customHeight="1">
      <c r="A9" s="35" t="s">
        <v>16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/>
      <c r="M9" s="55"/>
    </row>
    <row r="10" spans="1:13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</row>
    <row r="11" spans="1:13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57"/>
    </row>
    <row r="12" spans="1:13" ht="15" customHeight="1">
      <c r="A12" s="14" t="s">
        <v>1</v>
      </c>
      <c r="B12" s="14"/>
      <c r="C12" s="14"/>
      <c r="D12" s="14"/>
      <c r="E12" s="86">
        <f>SUM(E7:E11)</f>
        <v>-5.537000000000006</v>
      </c>
      <c r="F12" s="61">
        <f aca="true" t="shared" si="0" ref="F12:M12">SUM(F7:F11)</f>
        <v>-5.624000000000009</v>
      </c>
      <c r="G12" s="86">
        <f>SUM(G7:G11)</f>
        <v>14.392999999999972</v>
      </c>
      <c r="H12" s="61">
        <f>SUM(H7:H11)</f>
        <v>16.202999999999975</v>
      </c>
      <c r="I12" s="86">
        <f>SUM(I7:I11)</f>
        <v>70.04299999999989</v>
      </c>
      <c r="J12" s="61">
        <f t="shared" si="0"/>
        <v>58.19100000000003</v>
      </c>
      <c r="K12" s="61">
        <f t="shared" si="0"/>
        <v>26</v>
      </c>
      <c r="L12" s="61">
        <f t="shared" si="0"/>
        <v>33</v>
      </c>
      <c r="M12" s="61">
        <f t="shared" si="0"/>
        <v>33</v>
      </c>
    </row>
    <row r="13" spans="1:13" ht="15" customHeight="1">
      <c r="A13" s="36" t="s">
        <v>96</v>
      </c>
      <c r="B13" s="29"/>
      <c r="C13" s="29"/>
      <c r="D13" s="29"/>
      <c r="E13" s="83">
        <v>-1.2469999999999999</v>
      </c>
      <c r="F13" s="57">
        <v>-1.303</v>
      </c>
      <c r="G13" s="83">
        <v>-2.44</v>
      </c>
      <c r="H13" s="57">
        <v>-2.614</v>
      </c>
      <c r="I13" s="83">
        <v>-4.92</v>
      </c>
      <c r="J13" s="57">
        <v>-4.7860000000000005</v>
      </c>
      <c r="K13" s="57">
        <v>-4</v>
      </c>
      <c r="L13" s="57">
        <v>-3</v>
      </c>
      <c r="M13" s="57">
        <v>-3</v>
      </c>
    </row>
    <row r="14" spans="1:13" ht="15" customHeight="1">
      <c r="A14" s="14" t="s">
        <v>2</v>
      </c>
      <c r="B14" s="14"/>
      <c r="C14" s="14"/>
      <c r="D14" s="14"/>
      <c r="E14" s="86">
        <f>SUM(E12:E13)</f>
        <v>-6.784000000000006</v>
      </c>
      <c r="F14" s="61">
        <f aca="true" t="shared" si="1" ref="F14:M14">SUM(F12:F13)</f>
        <v>-6.927000000000009</v>
      </c>
      <c r="G14" s="86">
        <f>SUM(G12:G13)</f>
        <v>11.952999999999973</v>
      </c>
      <c r="H14" s="61">
        <f>SUM(H12:H13)</f>
        <v>13.588999999999974</v>
      </c>
      <c r="I14" s="86">
        <f>SUM(I12:I13)</f>
        <v>65.12299999999989</v>
      </c>
      <c r="J14" s="61">
        <f t="shared" si="1"/>
        <v>53.40500000000003</v>
      </c>
      <c r="K14" s="61">
        <f t="shared" si="1"/>
        <v>22</v>
      </c>
      <c r="L14" s="61">
        <f t="shared" si="1"/>
        <v>30</v>
      </c>
      <c r="M14" s="61">
        <f t="shared" si="1"/>
        <v>30</v>
      </c>
    </row>
    <row r="15" spans="1:13" ht="15" customHeight="1">
      <c r="A15" s="35" t="s">
        <v>20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  <c r="M15" s="55"/>
    </row>
    <row r="16" spans="1:13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</row>
    <row r="17" spans="1:13" ht="15" customHeight="1">
      <c r="A17" s="14" t="s">
        <v>3</v>
      </c>
      <c r="B17" s="14"/>
      <c r="C17" s="14"/>
      <c r="D17" s="14"/>
      <c r="E17" s="86">
        <f>SUM(E14:E16)</f>
        <v>-6.784000000000006</v>
      </c>
      <c r="F17" s="61">
        <f aca="true" t="shared" si="2" ref="F17:M17">SUM(F14:F16)</f>
        <v>-6.927000000000009</v>
      </c>
      <c r="G17" s="86">
        <f>SUM(G14:G16)</f>
        <v>11.952999999999973</v>
      </c>
      <c r="H17" s="61">
        <f>SUM(H14:H16)</f>
        <v>13.588999999999974</v>
      </c>
      <c r="I17" s="86">
        <f>SUM(I14:I16)</f>
        <v>65.12299999999989</v>
      </c>
      <c r="J17" s="61">
        <f t="shared" si="2"/>
        <v>53.40500000000003</v>
      </c>
      <c r="K17" s="61">
        <f t="shared" si="2"/>
        <v>22</v>
      </c>
      <c r="L17" s="61">
        <f t="shared" si="2"/>
        <v>30</v>
      </c>
      <c r="M17" s="61">
        <f t="shared" si="2"/>
        <v>30</v>
      </c>
    </row>
    <row r="18" spans="1:13" ht="15" customHeight="1">
      <c r="A18" s="35" t="s">
        <v>22</v>
      </c>
      <c r="B18" s="4"/>
      <c r="C18" s="4"/>
      <c r="D18" s="4"/>
      <c r="E18" s="85">
        <v>0.025</v>
      </c>
      <c r="F18" s="55">
        <v>0.07</v>
      </c>
      <c r="G18" s="85">
        <v>0.026000000000000002</v>
      </c>
      <c r="H18" s="55">
        <v>0.222</v>
      </c>
      <c r="I18" s="85">
        <v>0.42900000000000005</v>
      </c>
      <c r="J18" s="55">
        <v>0.5910000000000001</v>
      </c>
      <c r="K18" s="55">
        <v>1</v>
      </c>
      <c r="L18" s="55"/>
      <c r="M18" s="55"/>
    </row>
    <row r="19" spans="1:13" ht="15" customHeight="1">
      <c r="A19" s="36" t="s">
        <v>23</v>
      </c>
      <c r="B19" s="29"/>
      <c r="C19" s="29"/>
      <c r="D19" s="29"/>
      <c r="E19" s="83">
        <v>-1.8599999999999999</v>
      </c>
      <c r="F19" s="57">
        <v>-1.116</v>
      </c>
      <c r="G19" s="83">
        <v>-2.685</v>
      </c>
      <c r="H19" s="57">
        <v>-2.6710000000000003</v>
      </c>
      <c r="I19" s="83">
        <v>-8.176</v>
      </c>
      <c r="J19" s="57">
        <v>-14.071000000000002</v>
      </c>
      <c r="K19" s="57">
        <v>-9</v>
      </c>
      <c r="L19" s="57">
        <v>-8</v>
      </c>
      <c r="M19" s="57">
        <v>-2</v>
      </c>
    </row>
    <row r="20" spans="1:13" ht="15" customHeight="1">
      <c r="A20" s="14" t="s">
        <v>4</v>
      </c>
      <c r="B20" s="14"/>
      <c r="C20" s="14"/>
      <c r="D20" s="14"/>
      <c r="E20" s="86">
        <f>SUM(E17:E19)</f>
        <v>-8.619000000000005</v>
      </c>
      <c r="F20" s="61">
        <f aca="true" t="shared" si="3" ref="F20:M20">SUM(F17:F19)</f>
        <v>-7.97300000000001</v>
      </c>
      <c r="G20" s="86">
        <f>SUM(G17:G19)</f>
        <v>9.293999999999972</v>
      </c>
      <c r="H20" s="61">
        <f>SUM(H17:H19)</f>
        <v>11.139999999999972</v>
      </c>
      <c r="I20" s="86">
        <f>SUM(I17:I19)</f>
        <v>57.37599999999989</v>
      </c>
      <c r="J20" s="61">
        <f t="shared" si="3"/>
        <v>39.925000000000026</v>
      </c>
      <c r="K20" s="61">
        <f t="shared" si="3"/>
        <v>14</v>
      </c>
      <c r="L20" s="61">
        <f t="shared" si="3"/>
        <v>22</v>
      </c>
      <c r="M20" s="61">
        <f t="shared" si="3"/>
        <v>28</v>
      </c>
    </row>
    <row r="21" spans="1:13" ht="15" customHeight="1">
      <c r="A21" s="35" t="s">
        <v>24</v>
      </c>
      <c r="B21" s="4"/>
      <c r="C21" s="4"/>
      <c r="D21" s="4"/>
      <c r="E21" s="85">
        <v>1.9960000000000002</v>
      </c>
      <c r="F21" s="55">
        <v>2.2869999999999995</v>
      </c>
      <c r="G21" s="85">
        <v>-2.3270000000000004</v>
      </c>
      <c r="H21" s="55">
        <v>-2.9970000000000003</v>
      </c>
      <c r="I21" s="85">
        <v>-9.615</v>
      </c>
      <c r="J21" s="55">
        <v>-1.713</v>
      </c>
      <c r="K21" s="55">
        <v>-3</v>
      </c>
      <c r="L21" s="55">
        <v>-8</v>
      </c>
      <c r="M21" s="55">
        <v>-8</v>
      </c>
    </row>
    <row r="22" spans="1:13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>
        <v>-17</v>
      </c>
      <c r="M22" s="57">
        <v>-17</v>
      </c>
    </row>
    <row r="23" spans="1:13" ht="15" customHeight="1">
      <c r="A23" s="39" t="s">
        <v>25</v>
      </c>
      <c r="B23" s="15"/>
      <c r="C23" s="15"/>
      <c r="D23" s="15"/>
      <c r="E23" s="86">
        <f>SUM(E20:E22)</f>
        <v>-6.623000000000005</v>
      </c>
      <c r="F23" s="61">
        <f aca="true" t="shared" si="4" ref="F23:M23">SUM(F20:F22)</f>
        <v>-5.686000000000011</v>
      </c>
      <c r="G23" s="86">
        <f>SUM(G20:G22)</f>
        <v>6.966999999999972</v>
      </c>
      <c r="H23" s="61">
        <f>SUM(H20:H22)</f>
        <v>8.142999999999972</v>
      </c>
      <c r="I23" s="86">
        <f>SUM(I20:I22)</f>
        <v>47.76099999999989</v>
      </c>
      <c r="J23" s="61">
        <f t="shared" si="4"/>
        <v>38.212000000000025</v>
      </c>
      <c r="K23" s="61">
        <f t="shared" si="4"/>
        <v>11</v>
      </c>
      <c r="L23" s="61">
        <f t="shared" si="4"/>
        <v>-3</v>
      </c>
      <c r="M23" s="61">
        <f t="shared" si="4"/>
        <v>3</v>
      </c>
    </row>
    <row r="24" spans="1:13" ht="15" customHeight="1">
      <c r="A24" s="35" t="s">
        <v>26</v>
      </c>
      <c r="B24" s="4"/>
      <c r="C24" s="4"/>
      <c r="D24" s="4"/>
      <c r="E24" s="82">
        <f aca="true" t="shared" si="5" ref="E24:M24">E23-E25</f>
        <v>-6.623000000000005</v>
      </c>
      <c r="F24" s="58">
        <f t="shared" si="5"/>
        <v>-5.686000000000011</v>
      </c>
      <c r="G24" s="82">
        <f>G23-G25</f>
        <v>6.966999999999972</v>
      </c>
      <c r="H24" s="58">
        <f>H23-H25</f>
        <v>8.142999999999972</v>
      </c>
      <c r="I24" s="82">
        <f t="shared" si="5"/>
        <v>47.76099999999989</v>
      </c>
      <c r="J24" s="58">
        <f t="shared" si="5"/>
        <v>38.212000000000025</v>
      </c>
      <c r="K24" s="58">
        <f t="shared" si="5"/>
        <v>11</v>
      </c>
      <c r="L24" s="58">
        <f t="shared" si="5"/>
        <v>-3</v>
      </c>
      <c r="M24" s="58">
        <f t="shared" si="5"/>
        <v>3</v>
      </c>
    </row>
    <row r="25" spans="1:13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>
        <f aca="true" t="shared" si="7" ref="E29:J29">IF(E$5=0,"",E$5)</f>
      </c>
      <c r="F29" s="89">
        <f t="shared" si="7"/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5</v>
      </c>
      <c r="B31" s="11"/>
      <c r="C31" s="11"/>
      <c r="D31" s="11"/>
      <c r="E31" s="85"/>
      <c r="F31" s="55"/>
      <c r="G31" s="85">
        <v>204.12300000000002</v>
      </c>
      <c r="H31" s="55">
        <v>204.12300000000002</v>
      </c>
      <c r="I31" s="85">
        <v>204.12300000000002</v>
      </c>
      <c r="J31" s="55">
        <v>204.12300000000002</v>
      </c>
      <c r="K31" s="55">
        <v>204</v>
      </c>
      <c r="L31" s="55">
        <v>204</v>
      </c>
      <c r="M31" s="55"/>
    </row>
    <row r="32" spans="1:13" ht="15" customHeight="1">
      <c r="A32" s="35" t="s">
        <v>28</v>
      </c>
      <c r="B32" s="10"/>
      <c r="C32" s="10"/>
      <c r="D32" s="10"/>
      <c r="E32" s="85"/>
      <c r="F32" s="55"/>
      <c r="G32" s="85">
        <v>2.58</v>
      </c>
      <c r="H32" s="55">
        <v>0.875</v>
      </c>
      <c r="I32" s="85">
        <v>2.317</v>
      </c>
      <c r="J32" s="55">
        <v>1.1719999999999997</v>
      </c>
      <c r="K32" s="55">
        <v>2</v>
      </c>
      <c r="L32" s="55">
        <v>1</v>
      </c>
      <c r="M32" s="55">
        <v>1</v>
      </c>
    </row>
    <row r="33" spans="1:13" ht="15" customHeight="1">
      <c r="A33" s="35" t="s">
        <v>29</v>
      </c>
      <c r="B33" s="10"/>
      <c r="C33" s="10"/>
      <c r="D33" s="10"/>
      <c r="E33" s="85"/>
      <c r="F33" s="55"/>
      <c r="G33" s="85">
        <v>18.537</v>
      </c>
      <c r="H33" s="55">
        <v>18.077999999999996</v>
      </c>
      <c r="I33" s="85">
        <v>18.967999999999993</v>
      </c>
      <c r="J33" s="55">
        <v>18.319</v>
      </c>
      <c r="K33" s="55">
        <v>17</v>
      </c>
      <c r="L33" s="55">
        <v>19</v>
      </c>
      <c r="M33" s="55">
        <v>18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31</v>
      </c>
      <c r="B35" s="29"/>
      <c r="C35" s="29"/>
      <c r="D35" s="29"/>
      <c r="E35" s="83"/>
      <c r="F35" s="57"/>
      <c r="G35" s="83">
        <v>1.209</v>
      </c>
      <c r="H35" s="57">
        <v>2.163</v>
      </c>
      <c r="I35" s="83">
        <v>1.945</v>
      </c>
      <c r="J35" s="57">
        <v>1.28</v>
      </c>
      <c r="K35" s="57">
        <v>1</v>
      </c>
      <c r="L35" s="57">
        <v>1</v>
      </c>
      <c r="M35" s="57">
        <v>2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M36">SUM(G31:G35)</f>
        <v>226.44900000000004</v>
      </c>
      <c r="H36" s="121">
        <f t="shared" si="8"/>
        <v>225.23900000000003</v>
      </c>
      <c r="I36" s="86">
        <f t="shared" si="8"/>
        <v>227.353</v>
      </c>
      <c r="J36" s="61">
        <f t="shared" si="8"/>
        <v>224.894</v>
      </c>
      <c r="K36" s="61">
        <f t="shared" si="8"/>
        <v>224</v>
      </c>
      <c r="L36" s="61">
        <f t="shared" si="8"/>
        <v>225</v>
      </c>
      <c r="M36" s="61">
        <f t="shared" si="8"/>
        <v>21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85">
        <v>113.861</v>
      </c>
      <c r="H37" s="143">
        <v>149.472</v>
      </c>
      <c r="I37" s="85">
        <v>99.17</v>
      </c>
      <c r="J37" s="55">
        <v>103.143</v>
      </c>
      <c r="K37" s="55">
        <v>66</v>
      </c>
      <c r="L37" s="55">
        <v>80</v>
      </c>
      <c r="M37" s="55">
        <v>80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35</v>
      </c>
      <c r="B39" s="4"/>
      <c r="C39" s="4"/>
      <c r="D39" s="4"/>
      <c r="E39" s="85"/>
      <c r="F39" s="55"/>
      <c r="G39" s="85">
        <v>101.36899999999999</v>
      </c>
      <c r="H39" s="143">
        <v>105.52700000000002</v>
      </c>
      <c r="I39" s="85">
        <v>110.80899999999998</v>
      </c>
      <c r="J39" s="55">
        <v>108.72500000000002</v>
      </c>
      <c r="K39" s="55">
        <v>73</v>
      </c>
      <c r="L39" s="55">
        <v>71</v>
      </c>
      <c r="M39" s="55">
        <v>79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85">
        <v>27.757</v>
      </c>
      <c r="H40" s="143">
        <v>31.248</v>
      </c>
      <c r="I40" s="85">
        <v>51.14</v>
      </c>
      <c r="J40" s="55">
        <v>19.497</v>
      </c>
      <c r="K40" s="55">
        <v>18</v>
      </c>
      <c r="L40" s="55">
        <v>9</v>
      </c>
      <c r="M40" s="55">
        <v>11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>
        <v>31</v>
      </c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M42">SUM(G37:G41)</f>
        <v>242.987</v>
      </c>
      <c r="H42" s="138">
        <f t="shared" si="9"/>
        <v>286.247</v>
      </c>
      <c r="I42" s="91">
        <f t="shared" si="9"/>
        <v>261.11899999999997</v>
      </c>
      <c r="J42" s="92">
        <f t="shared" si="9"/>
        <v>231.365</v>
      </c>
      <c r="K42" s="92">
        <f t="shared" si="9"/>
        <v>157</v>
      </c>
      <c r="L42" s="92">
        <f t="shared" si="9"/>
        <v>160</v>
      </c>
      <c r="M42" s="92">
        <f t="shared" si="9"/>
        <v>201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M43">G36+G42</f>
        <v>469.43600000000004</v>
      </c>
      <c r="H43" s="121">
        <f t="shared" si="10"/>
        <v>511.48600000000005</v>
      </c>
      <c r="I43" s="86">
        <f t="shared" si="10"/>
        <v>488.472</v>
      </c>
      <c r="J43" s="61">
        <f t="shared" si="10"/>
        <v>456.259</v>
      </c>
      <c r="K43" s="61">
        <f t="shared" si="10"/>
        <v>381</v>
      </c>
      <c r="L43" s="61">
        <f t="shared" si="10"/>
        <v>385</v>
      </c>
      <c r="M43" s="61">
        <f t="shared" si="10"/>
        <v>222</v>
      </c>
    </row>
    <row r="44" spans="1:13" ht="15" customHeight="1">
      <c r="A44" s="35" t="s">
        <v>40</v>
      </c>
      <c r="B44" s="4"/>
      <c r="C44" s="4"/>
      <c r="D44" s="4"/>
      <c r="E44" s="85"/>
      <c r="F44" s="55"/>
      <c r="G44" s="85">
        <v>307.109</v>
      </c>
      <c r="H44" s="143">
        <v>259.517</v>
      </c>
      <c r="I44" s="85">
        <v>298.592</v>
      </c>
      <c r="J44" s="55">
        <v>252.94200000000004</v>
      </c>
      <c r="K44" s="55">
        <v>212</v>
      </c>
      <c r="L44" s="55">
        <v>200</v>
      </c>
      <c r="M44" s="55">
        <v>96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42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  <c r="M46" s="55"/>
    </row>
    <row r="47" spans="1:13" ht="15" customHeight="1">
      <c r="A47" s="35" t="s">
        <v>43</v>
      </c>
      <c r="B47" s="4"/>
      <c r="C47" s="4"/>
      <c r="D47" s="4"/>
      <c r="E47" s="85"/>
      <c r="F47" s="55"/>
      <c r="G47" s="85">
        <v>4.347</v>
      </c>
      <c r="H47" s="143">
        <v>5.547000000000001</v>
      </c>
      <c r="I47" s="85">
        <v>4.12</v>
      </c>
      <c r="J47" s="55">
        <v>5.788</v>
      </c>
      <c r="K47" s="55">
        <v>4</v>
      </c>
      <c r="L47" s="55">
        <v>3</v>
      </c>
      <c r="M47" s="55">
        <v>3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85">
        <v>66.571</v>
      </c>
      <c r="H48" s="143">
        <v>130.256</v>
      </c>
      <c r="I48" s="85">
        <v>91.411</v>
      </c>
      <c r="J48" s="55">
        <v>125.25800000000001</v>
      </c>
      <c r="K48" s="55">
        <v>122</v>
      </c>
      <c r="L48" s="55">
        <v>139</v>
      </c>
      <c r="M48" s="55">
        <v>41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85">
        <v>81.213</v>
      </c>
      <c r="H49" s="143">
        <v>107.527</v>
      </c>
      <c r="I49" s="85">
        <v>84.153</v>
      </c>
      <c r="J49" s="55">
        <v>64.981</v>
      </c>
      <c r="K49" s="55">
        <v>41</v>
      </c>
      <c r="L49" s="55">
        <v>43</v>
      </c>
      <c r="M49" s="55">
        <v>50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85">
        <v>10.196</v>
      </c>
      <c r="H50" s="143">
        <v>8.639000000000001</v>
      </c>
      <c r="I50" s="85">
        <v>10.196</v>
      </c>
      <c r="J50" s="55">
        <v>7.29</v>
      </c>
      <c r="K50" s="55">
        <v>2</v>
      </c>
      <c r="L50" s="55"/>
      <c r="M50" s="55"/>
    </row>
    <row r="51" spans="1:13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>
        <v>32</v>
      </c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M52">SUM(G44:G51)</f>
        <v>469.4359999999999</v>
      </c>
      <c r="H52" s="121">
        <f t="shared" si="11"/>
        <v>511.48600000000005</v>
      </c>
      <c r="I52" s="86">
        <f t="shared" si="11"/>
        <v>488.47200000000004</v>
      </c>
      <c r="J52" s="61">
        <f t="shared" si="11"/>
        <v>456.25900000000007</v>
      </c>
      <c r="K52" s="61">
        <f t="shared" si="11"/>
        <v>381</v>
      </c>
      <c r="L52" s="61">
        <f t="shared" si="11"/>
        <v>385</v>
      </c>
      <c r="M52" s="61">
        <f t="shared" si="11"/>
        <v>222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M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  <c r="M54" s="68">
        <f t="shared" si="12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>
        <f>IF(J$5=0,"",J$5)</f>
      </c>
      <c r="K56" s="89"/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82">
        <v>-3.9380000000000006</v>
      </c>
      <c r="F58" s="58">
        <v>-14.265999999999998</v>
      </c>
      <c r="G58" s="82">
        <v>18.262999999999998</v>
      </c>
      <c r="H58" s="58">
        <v>9.96</v>
      </c>
      <c r="I58" s="82">
        <v>63.315000000000005</v>
      </c>
      <c r="J58" s="58">
        <v>42.86300000000001</v>
      </c>
      <c r="K58" s="58">
        <v>14</v>
      </c>
      <c r="L58" s="58"/>
      <c r="M58" s="58">
        <v>15</v>
      </c>
    </row>
    <row r="59" spans="1:13" ht="15" customHeight="1">
      <c r="A59" s="158" t="s">
        <v>49</v>
      </c>
      <c r="B59" s="158"/>
      <c r="C59" s="30"/>
      <c r="D59" s="30"/>
      <c r="E59" s="83">
        <v>30.17800000000001</v>
      </c>
      <c r="F59" s="57">
        <v>31.934</v>
      </c>
      <c r="G59" s="83">
        <v>-14.307000000000002</v>
      </c>
      <c r="H59" s="57">
        <v>-1.1809999999999974</v>
      </c>
      <c r="I59" s="83">
        <v>8.789000000000001</v>
      </c>
      <c r="J59" s="57">
        <v>-38.667</v>
      </c>
      <c r="K59" s="57">
        <v>20</v>
      </c>
      <c r="L59" s="57"/>
      <c r="M59" s="57">
        <v>13</v>
      </c>
    </row>
    <row r="60" spans="1:13" ht="15" customHeight="1">
      <c r="A60" s="161" t="s">
        <v>50</v>
      </c>
      <c r="B60" s="161"/>
      <c r="C60" s="32"/>
      <c r="D60" s="32"/>
      <c r="E60" s="84">
        <f>SUM(E58:E59)</f>
        <v>26.24000000000001</v>
      </c>
      <c r="F60" s="62">
        <f aca="true" t="shared" si="13" ref="F60:M60">SUM(F58:F59)</f>
        <v>17.668000000000003</v>
      </c>
      <c r="G60" s="84">
        <f>SUM(G58:G59)</f>
        <v>3.955999999999996</v>
      </c>
      <c r="H60" s="62">
        <f>SUM(H58:H59)</f>
        <v>8.779000000000003</v>
      </c>
      <c r="I60" s="84">
        <f>SUM(I58:I59)</f>
        <v>72.10400000000001</v>
      </c>
      <c r="J60" s="62">
        <f t="shared" si="13"/>
        <v>4.196000000000005</v>
      </c>
      <c r="K60" s="62">
        <f t="shared" si="13"/>
        <v>34</v>
      </c>
      <c r="L60" s="62" t="s">
        <v>12</v>
      </c>
      <c r="M60" s="62">
        <f t="shared" si="13"/>
        <v>28</v>
      </c>
    </row>
    <row r="61" spans="1:13" ht="15" customHeight="1">
      <c r="A61" s="157" t="s">
        <v>51</v>
      </c>
      <c r="B61" s="157"/>
      <c r="C61" s="4"/>
      <c r="D61" s="4"/>
      <c r="E61" s="85">
        <v>-1.963</v>
      </c>
      <c r="F61" s="55">
        <v>-0.545</v>
      </c>
      <c r="G61" s="85">
        <v>-2.4130000000000003</v>
      </c>
      <c r="H61" s="55">
        <v>-2.071</v>
      </c>
      <c r="I61" s="85">
        <v>-6.797000000000001</v>
      </c>
      <c r="J61" s="55">
        <v>-4.7620000000000005</v>
      </c>
      <c r="K61" s="55">
        <v>-4</v>
      </c>
      <c r="L61" s="55"/>
      <c r="M61" s="55">
        <v>-12</v>
      </c>
    </row>
    <row r="62" spans="1:13" ht="15" customHeight="1">
      <c r="A62" s="158" t="s">
        <v>103</v>
      </c>
      <c r="B62" s="158"/>
      <c r="C62" s="29"/>
      <c r="D62" s="29"/>
      <c r="E62" s="83"/>
      <c r="F62" s="57"/>
      <c r="G62" s="83"/>
      <c r="H62" s="57"/>
      <c r="I62" s="83"/>
      <c r="J62" s="57"/>
      <c r="K62" s="57"/>
      <c r="L62" s="57"/>
      <c r="M62" s="57"/>
    </row>
    <row r="63" spans="1:13" ht="24" customHeight="1">
      <c r="A63" s="161" t="s">
        <v>52</v>
      </c>
      <c r="B63" s="161"/>
      <c r="C63" s="33"/>
      <c r="D63" s="33"/>
      <c r="E63" s="84">
        <f>SUM(E60:E62)</f>
        <v>24.277000000000008</v>
      </c>
      <c r="F63" s="62">
        <f aca="true" t="shared" si="14" ref="F63:M63">SUM(F60:F62)</f>
        <v>17.123</v>
      </c>
      <c r="G63" s="84">
        <f>SUM(G60:G62)</f>
        <v>1.5429999999999957</v>
      </c>
      <c r="H63" s="62">
        <f>SUM(H60:H62)</f>
        <v>6.708000000000004</v>
      </c>
      <c r="I63" s="84">
        <f>SUM(I60:I62)</f>
        <v>65.30700000000002</v>
      </c>
      <c r="J63" s="62">
        <f t="shared" si="14"/>
        <v>-0.5659999999999954</v>
      </c>
      <c r="K63" s="62">
        <f t="shared" si="14"/>
        <v>30</v>
      </c>
      <c r="L63" s="62" t="s">
        <v>12</v>
      </c>
      <c r="M63" s="62">
        <f t="shared" si="14"/>
        <v>16</v>
      </c>
    </row>
    <row r="64" spans="1:13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  <c r="M64" s="57"/>
    </row>
    <row r="65" spans="1:13" ht="15" customHeight="1">
      <c r="A65" s="161" t="s">
        <v>54</v>
      </c>
      <c r="B65" s="161"/>
      <c r="C65" s="13"/>
      <c r="D65" s="13"/>
      <c r="E65" s="86">
        <f>SUM(E63:E64)</f>
        <v>24.277000000000008</v>
      </c>
      <c r="F65" s="61">
        <f aca="true" t="shared" si="15" ref="F65:M65">SUM(F63:F64)</f>
        <v>17.123</v>
      </c>
      <c r="G65" s="86">
        <f>SUM(G63:G64)</f>
        <v>1.5429999999999957</v>
      </c>
      <c r="H65" s="61">
        <f>SUM(H63:H64)</f>
        <v>6.708000000000004</v>
      </c>
      <c r="I65" s="86">
        <f>SUM(I63:I64)</f>
        <v>65.30700000000002</v>
      </c>
      <c r="J65" s="61">
        <f t="shared" si="15"/>
        <v>-0.5659999999999954</v>
      </c>
      <c r="K65" s="61">
        <f t="shared" si="15"/>
        <v>30</v>
      </c>
      <c r="L65" s="61" t="s">
        <v>12</v>
      </c>
      <c r="M65" s="61">
        <f t="shared" si="15"/>
        <v>16</v>
      </c>
    </row>
    <row r="66" spans="1:13" ht="15" customHeight="1">
      <c r="A66" s="157" t="s">
        <v>55</v>
      </c>
      <c r="B66" s="157"/>
      <c r="C66" s="4"/>
      <c r="D66" s="4"/>
      <c r="E66" s="85">
        <v>-50.539</v>
      </c>
      <c r="F66" s="55">
        <v>-11.270999999999999</v>
      </c>
      <c r="G66" s="85">
        <v>-24.380000000000003</v>
      </c>
      <c r="H66" s="55">
        <v>5.016</v>
      </c>
      <c r="I66" s="85">
        <v>-33.505</v>
      </c>
      <c r="J66" s="55">
        <v>2.329</v>
      </c>
      <c r="K66" s="55">
        <v>-22</v>
      </c>
      <c r="L66" s="55"/>
      <c r="M66" s="55">
        <v>-20</v>
      </c>
    </row>
    <row r="67" spans="1:13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</row>
    <row r="68" spans="1:13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  <c r="M68" s="55"/>
    </row>
    <row r="69" spans="1:13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  <c r="M69" s="57"/>
    </row>
    <row r="70" spans="1:13" ht="15" customHeight="1">
      <c r="A70" s="40" t="s">
        <v>59</v>
      </c>
      <c r="B70" s="40"/>
      <c r="C70" s="27"/>
      <c r="D70" s="27"/>
      <c r="E70" s="87">
        <f>SUM(E66:E69)</f>
        <v>-50.539</v>
      </c>
      <c r="F70" s="59">
        <f aca="true" t="shared" si="16" ref="F70:M70">SUM(F66:F69)</f>
        <v>-11.270999999999999</v>
      </c>
      <c r="G70" s="87">
        <f>SUM(G66:G69)</f>
        <v>-24.380000000000003</v>
      </c>
      <c r="H70" s="59">
        <f>SUM(H66:H69)</f>
        <v>5.016</v>
      </c>
      <c r="I70" s="87">
        <f>SUM(I66:I69)</f>
        <v>-33.505</v>
      </c>
      <c r="J70" s="59">
        <f t="shared" si="16"/>
        <v>2.329</v>
      </c>
      <c r="K70" s="59">
        <f t="shared" si="16"/>
        <v>-22</v>
      </c>
      <c r="L70" s="59" t="s">
        <v>12</v>
      </c>
      <c r="M70" s="59">
        <f t="shared" si="16"/>
        <v>-20</v>
      </c>
    </row>
    <row r="71" spans="1:13" ht="15" customHeight="1">
      <c r="A71" s="161" t="s">
        <v>60</v>
      </c>
      <c r="B71" s="161"/>
      <c r="C71" s="13"/>
      <c r="D71" s="13"/>
      <c r="E71" s="86">
        <f>SUM(E70+E65)</f>
        <v>-26.261999999999993</v>
      </c>
      <c r="F71" s="61">
        <f aca="true" t="shared" si="17" ref="F71:M71">SUM(F70+F65)</f>
        <v>5.852000000000002</v>
      </c>
      <c r="G71" s="86">
        <f>SUM(G70+G65)</f>
        <v>-22.837000000000007</v>
      </c>
      <c r="H71" s="61">
        <f>SUM(H70+H65)</f>
        <v>11.724000000000004</v>
      </c>
      <c r="I71" s="86">
        <f>SUM(I70+I65)</f>
        <v>31.802000000000014</v>
      </c>
      <c r="J71" s="61">
        <f t="shared" si="17"/>
        <v>1.7630000000000048</v>
      </c>
      <c r="K71" s="61">
        <f t="shared" si="17"/>
        <v>8</v>
      </c>
      <c r="L71" s="61" t="s">
        <v>12</v>
      </c>
      <c r="M71" s="61">
        <f t="shared" si="17"/>
        <v>-4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8" ref="F73:M73">F$3</f>
        <v>2009</v>
      </c>
      <c r="G73" s="68">
        <f t="shared" si="18"/>
        <v>2010</v>
      </c>
      <c r="H73" s="68">
        <f t="shared" si="18"/>
        <v>2009</v>
      </c>
      <c r="I73" s="68">
        <f t="shared" si="18"/>
        <v>2009</v>
      </c>
      <c r="J73" s="68">
        <f t="shared" si="18"/>
        <v>2008</v>
      </c>
      <c r="K73" s="68">
        <f t="shared" si="18"/>
        <v>2007</v>
      </c>
      <c r="L73" s="68">
        <f t="shared" si="18"/>
        <v>2006</v>
      </c>
      <c r="M73" s="68">
        <f t="shared" si="18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-7.065341915057602</v>
      </c>
      <c r="F77" s="63">
        <f>IF(F14=0,"-",IF(F7=0,"-",F14/F7))*100</f>
        <v>-7.800939220919637</v>
      </c>
      <c r="G77" s="118">
        <f>IF(G14=0,"-",IF(G7=0,"-",G14/G7))*100</f>
        <v>4.61487973437318</v>
      </c>
      <c r="H77" s="63">
        <f>IF(H14=0,"-",IF(H7=0,"-",H14/H7))*100</f>
        <v>5.363916618312857</v>
      </c>
      <c r="I77" s="118">
        <f>IF(I14=0,"-",IF(I7=0,"-",I14/I7))*100</f>
        <v>11.045247472023483</v>
      </c>
      <c r="J77" s="63">
        <f>IF(J14=0,"-",IF(J7=0,"-",J14/J7)*100)</f>
        <v>10.788583757227075</v>
      </c>
      <c r="K77" s="63">
        <f>IF(K14=0,"-",IF(K7=0,"-",K14/K7)*100)</f>
        <v>5.14018691588785</v>
      </c>
      <c r="L77" s="63">
        <f>IF(L14=0,"-",IF(L7=0,"-",L14/L7)*100)</f>
        <v>7.281553398058252</v>
      </c>
      <c r="M77" s="63">
        <f>IF(M14=0,"-",IF(M7=0,"-",M14/M7)*100)</f>
        <v>7.281553398058252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19" ref="E78:M78">IF(E20=0,"-",IF(E7=0,"-",E20/E7)*100)</f>
        <v>-8.976441917140544</v>
      </c>
      <c r="F78" s="63">
        <f t="shared" si="19"/>
        <v>-8.978906945054462</v>
      </c>
      <c r="G78" s="77">
        <f>IF(G20=0,"-",IF(G7=0,"-",G20/G7)*100)</f>
        <v>3.5882784448476785</v>
      </c>
      <c r="H78" s="63">
        <f>IF(H20=0,"-",IF(H7=0,"-",H20/H7)*100)</f>
        <v>4.39723534682502</v>
      </c>
      <c r="I78" s="77">
        <f t="shared" si="19"/>
        <v>9.731310273710044</v>
      </c>
      <c r="J78" s="63">
        <f t="shared" si="19"/>
        <v>8.065428452528622</v>
      </c>
      <c r="K78" s="63">
        <f>IF(K20=0,"-",IF(K7=0,"-",K20/K7)*100)</f>
        <v>3.2710280373831773</v>
      </c>
      <c r="L78" s="63">
        <f t="shared" si="19"/>
        <v>5.339805825242718</v>
      </c>
      <c r="M78" s="63">
        <f t="shared" si="19"/>
        <v>6.796116504854369</v>
      </c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17.319331174505976</v>
      </c>
      <c r="J79" s="64">
        <f>IF((J44=0),"-",(J24/((J44+K44)/2)*100))</f>
        <v>16.43731906345309</v>
      </c>
      <c r="K79" s="64">
        <f>IF((K44=0),"-",(K24/((K44+L44)/2)*100))</f>
        <v>5.339805825242718</v>
      </c>
      <c r="L79" s="64" t="s">
        <v>12</v>
      </c>
      <c r="M79" s="64">
        <v>20.9</v>
      </c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17.066322313242694</v>
      </c>
      <c r="J80" s="64">
        <f>IF((J44=0),"-",((J17+J18)/((J44+J45+J46+J48+K44+K45+K46+K48)/2)*100))</f>
        <v>15.163156416736879</v>
      </c>
      <c r="K80" s="64">
        <f>IF((K44=0),"-",((K17+K18)/((K44+K45+K46+K48+L44+L45+L46+L48)/2)*100))</f>
        <v>6.8350668647845465</v>
      </c>
      <c r="L80" s="64" t="s">
        <v>12</v>
      </c>
      <c r="M80" s="64">
        <v>20.4</v>
      </c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0" ref="G81:M81">IF(G44=0,"-",((G44+G45)/G52*100))</f>
        <v>65.42084544005999</v>
      </c>
      <c r="H81" s="122">
        <f t="shared" si="20"/>
        <v>50.73785010733432</v>
      </c>
      <c r="I81" s="81">
        <f t="shared" si="20"/>
        <v>61.127761673135815</v>
      </c>
      <c r="J81" s="112">
        <f t="shared" si="20"/>
        <v>55.438248889336975</v>
      </c>
      <c r="K81" s="112">
        <f t="shared" si="20"/>
        <v>55.643044619422575</v>
      </c>
      <c r="L81" s="112">
        <f t="shared" si="20"/>
        <v>51.94805194805194</v>
      </c>
      <c r="M81" s="112">
        <f t="shared" si="20"/>
        <v>43.24324324324324</v>
      </c>
      <c r="N81" s="17"/>
    </row>
    <row r="82" spans="1:14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1" ref="G82:M82">IF(G48=0,"-",(G48+G46-G40-G38-G34))</f>
        <v>38.81399999999999</v>
      </c>
      <c r="H82" s="123">
        <f t="shared" si="21"/>
        <v>99.008</v>
      </c>
      <c r="I82" s="78">
        <f t="shared" si="21"/>
        <v>40.271</v>
      </c>
      <c r="J82" s="1">
        <f t="shared" si="21"/>
        <v>105.76100000000001</v>
      </c>
      <c r="K82" s="1">
        <f t="shared" si="21"/>
        <v>104</v>
      </c>
      <c r="L82" s="1">
        <f t="shared" si="21"/>
        <v>130</v>
      </c>
      <c r="M82" s="1">
        <f t="shared" si="21"/>
        <v>30</v>
      </c>
      <c r="N82" s="17"/>
    </row>
    <row r="83" spans="1:13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2" ref="G83:M83">IF((G44=0),"-",((G48+G46)/(G44+G45)))</f>
        <v>0.21676668544393035</v>
      </c>
      <c r="H83" s="124">
        <f t="shared" si="22"/>
        <v>0.501917022776928</v>
      </c>
      <c r="I83" s="79">
        <f t="shared" si="22"/>
        <v>0.3061401511092059</v>
      </c>
      <c r="J83" s="3">
        <f t="shared" si="22"/>
        <v>0.4952044342181211</v>
      </c>
      <c r="K83" s="3">
        <f t="shared" si="22"/>
        <v>0.5754716981132075</v>
      </c>
      <c r="L83" s="3">
        <f t="shared" si="22"/>
        <v>0.695</v>
      </c>
      <c r="M83" s="3">
        <f t="shared" si="22"/>
        <v>0.4270833333333333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119</v>
      </c>
      <c r="J84" s="25">
        <v>100</v>
      </c>
      <c r="K84" s="25">
        <v>91</v>
      </c>
      <c r="L84" s="25" t="s">
        <v>105</v>
      </c>
      <c r="M84" s="25">
        <v>72</v>
      </c>
    </row>
    <row r="85" spans="1:13" ht="15" customHeight="1">
      <c r="A85" s="7" t="s">
        <v>109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110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83:B83"/>
    <mergeCell ref="A67:B67"/>
    <mergeCell ref="A68:B68"/>
    <mergeCell ref="A77:B77"/>
    <mergeCell ref="A78:B78"/>
    <mergeCell ref="A1:M1"/>
    <mergeCell ref="A58:B58"/>
    <mergeCell ref="A59:B59"/>
    <mergeCell ref="A60:B60"/>
    <mergeCell ref="A61:B61"/>
    <mergeCell ref="A69:B69"/>
    <mergeCell ref="A66:B66"/>
    <mergeCell ref="A62:B62"/>
    <mergeCell ref="A63:B63"/>
    <mergeCell ref="A64:B64"/>
    <mergeCell ref="A65:B65"/>
    <mergeCell ref="A84:B84"/>
    <mergeCell ref="A80:B80"/>
    <mergeCell ref="A79:B79"/>
    <mergeCell ref="A81:B81"/>
    <mergeCell ref="A82:B82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/>
      <c r="K5" s="72"/>
      <c r="L5" s="72"/>
    </row>
    <row r="6" ht="1.5" customHeight="1"/>
    <row r="7" spans="1:12" ht="15" customHeight="1">
      <c r="A7" s="35" t="s">
        <v>14</v>
      </c>
      <c r="B7" s="10"/>
      <c r="C7" s="10"/>
      <c r="D7" s="10"/>
      <c r="E7" s="86">
        <v>428.744</v>
      </c>
      <c r="F7" s="61">
        <v>342.8430000000001</v>
      </c>
      <c r="G7" s="86">
        <v>834.302</v>
      </c>
      <c r="H7" s="61">
        <v>696.1840000000001</v>
      </c>
      <c r="I7" s="86">
        <v>1360.4160000000002</v>
      </c>
      <c r="J7" s="61">
        <v>1535.6390000000001</v>
      </c>
      <c r="K7" s="61">
        <v>1571</v>
      </c>
      <c r="L7" s="61">
        <v>1448</v>
      </c>
    </row>
    <row r="8" spans="1:12" ht="15" customHeight="1">
      <c r="A8" s="35" t="s">
        <v>15</v>
      </c>
      <c r="B8" s="4"/>
      <c r="C8" s="4"/>
      <c r="D8" s="4"/>
      <c r="E8" s="85">
        <v>-391.939</v>
      </c>
      <c r="F8" s="55">
        <v>-310.683</v>
      </c>
      <c r="G8" s="85">
        <v>-758.821</v>
      </c>
      <c r="H8" s="55">
        <v>-637.773</v>
      </c>
      <c r="I8" s="85">
        <v>-1233.259</v>
      </c>
      <c r="J8" s="55">
        <v>-1365.814</v>
      </c>
      <c r="K8" s="55">
        <v>-1376</v>
      </c>
      <c r="L8" s="55">
        <v>-1296</v>
      </c>
    </row>
    <row r="9" spans="1:12" ht="15" customHeight="1">
      <c r="A9" s="35" t="s">
        <v>16</v>
      </c>
      <c r="B9" s="4"/>
      <c r="C9" s="4"/>
      <c r="D9" s="4"/>
      <c r="E9" s="85">
        <v>-4.159000000000001</v>
      </c>
      <c r="F9" s="55">
        <v>-1.125</v>
      </c>
      <c r="G9" s="85">
        <v>-4.373</v>
      </c>
      <c r="H9" s="55">
        <v>-0.565</v>
      </c>
      <c r="I9" s="85">
        <v>-5.359999999999999</v>
      </c>
      <c r="J9" s="55">
        <v>-3.444</v>
      </c>
      <c r="K9" s="55">
        <v>6</v>
      </c>
      <c r="L9" s="55">
        <v>-1</v>
      </c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32.64600000000001</v>
      </c>
      <c r="F12" s="61">
        <f aca="true" t="shared" si="0" ref="F12:L12">SUM(F7:F11)</f>
        <v>31.035000000000082</v>
      </c>
      <c r="G12" s="86">
        <f>SUM(G7:G11)</f>
        <v>71.10799999999999</v>
      </c>
      <c r="H12" s="61">
        <f>SUM(H7:H11)</f>
        <v>57.84600000000006</v>
      </c>
      <c r="I12" s="86">
        <f>SUM(I7:I11)</f>
        <v>121.79700000000015</v>
      </c>
      <c r="J12" s="61">
        <f t="shared" si="0"/>
        <v>166.38100000000006</v>
      </c>
      <c r="K12" s="61">
        <f t="shared" si="0"/>
        <v>201</v>
      </c>
      <c r="L12" s="61">
        <f t="shared" si="0"/>
        <v>151</v>
      </c>
    </row>
    <row r="13" spans="1:12" ht="15" customHeight="1">
      <c r="A13" s="36" t="s">
        <v>96</v>
      </c>
      <c r="B13" s="29"/>
      <c r="C13" s="29"/>
      <c r="D13" s="29"/>
      <c r="E13" s="83">
        <v>-9.974</v>
      </c>
      <c r="F13" s="57">
        <v>-10.347</v>
      </c>
      <c r="G13" s="83">
        <v>-20.352</v>
      </c>
      <c r="H13" s="57">
        <v>-19.657</v>
      </c>
      <c r="I13" s="83">
        <v>-35.581</v>
      </c>
      <c r="J13" s="57">
        <v>-36.123000000000005</v>
      </c>
      <c r="K13" s="57">
        <v>-40</v>
      </c>
      <c r="L13" s="57">
        <v>-44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22.672000000000008</v>
      </c>
      <c r="F14" s="61">
        <f aca="true" t="shared" si="1" ref="F14:L14">SUM(F12:F13)</f>
        <v>20.68800000000008</v>
      </c>
      <c r="G14" s="86">
        <f>SUM(G12:G13)</f>
        <v>50.755999999999986</v>
      </c>
      <c r="H14" s="61">
        <f>SUM(H12:H13)</f>
        <v>38.189000000000064</v>
      </c>
      <c r="I14" s="86">
        <f>SUM(I12:I13)</f>
        <v>86.21600000000015</v>
      </c>
      <c r="J14" s="61">
        <f t="shared" si="1"/>
        <v>130.25800000000004</v>
      </c>
      <c r="K14" s="61">
        <f t="shared" si="1"/>
        <v>161</v>
      </c>
      <c r="L14" s="61">
        <f t="shared" si="1"/>
        <v>107</v>
      </c>
    </row>
    <row r="15" spans="1:12" ht="15" customHeight="1">
      <c r="A15" s="35" t="s">
        <v>20</v>
      </c>
      <c r="B15" s="5"/>
      <c r="C15" s="5"/>
      <c r="D15" s="5"/>
      <c r="E15" s="85">
        <v>-0.567</v>
      </c>
      <c r="F15" s="55"/>
      <c r="G15" s="85">
        <v>-0.912</v>
      </c>
      <c r="H15" s="55"/>
      <c r="I15" s="85"/>
      <c r="J15" s="55"/>
      <c r="K15" s="55"/>
      <c r="L15" s="55"/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22.105000000000008</v>
      </c>
      <c r="F17" s="61">
        <f aca="true" t="shared" si="2" ref="F17:L17">SUM(F14:F16)</f>
        <v>20.68800000000008</v>
      </c>
      <c r="G17" s="86">
        <f>SUM(G14:G16)</f>
        <v>49.84399999999999</v>
      </c>
      <c r="H17" s="61">
        <f>SUM(H14:H16)</f>
        <v>38.189000000000064</v>
      </c>
      <c r="I17" s="86">
        <f>SUM(I14:I16)</f>
        <v>86.21600000000015</v>
      </c>
      <c r="J17" s="61">
        <f t="shared" si="2"/>
        <v>130.25800000000004</v>
      </c>
      <c r="K17" s="61">
        <f t="shared" si="2"/>
        <v>161</v>
      </c>
      <c r="L17" s="61">
        <f t="shared" si="2"/>
        <v>107</v>
      </c>
    </row>
    <row r="18" spans="1:12" ht="15" customHeight="1">
      <c r="A18" s="35" t="s">
        <v>22</v>
      </c>
      <c r="B18" s="4"/>
      <c r="C18" s="4"/>
      <c r="D18" s="4"/>
      <c r="E18" s="85">
        <v>1.013</v>
      </c>
      <c r="F18" s="55">
        <v>-0.8940000000000002</v>
      </c>
      <c r="G18" s="85">
        <v>3.661</v>
      </c>
      <c r="H18" s="55">
        <v>0.45</v>
      </c>
      <c r="I18" s="85"/>
      <c r="J18" s="55">
        <v>12.794</v>
      </c>
      <c r="K18" s="55">
        <v>4</v>
      </c>
      <c r="L18" s="55">
        <v>2</v>
      </c>
    </row>
    <row r="19" spans="1:12" ht="15" customHeight="1">
      <c r="A19" s="36" t="s">
        <v>23</v>
      </c>
      <c r="B19" s="29"/>
      <c r="C19" s="29"/>
      <c r="D19" s="29"/>
      <c r="E19" s="83">
        <v>-0.883</v>
      </c>
      <c r="F19" s="57">
        <v>0.48400000000000004</v>
      </c>
      <c r="G19" s="83">
        <v>-4.391</v>
      </c>
      <c r="H19" s="57">
        <v>-0.7150000000000001</v>
      </c>
      <c r="I19" s="83">
        <v>-2.0730000000000004</v>
      </c>
      <c r="J19" s="57">
        <v>-6.8950000000000005</v>
      </c>
      <c r="K19" s="57">
        <v>-10</v>
      </c>
      <c r="L19" s="57">
        <v>-17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22.23500000000001</v>
      </c>
      <c r="F20" s="61">
        <f aca="true" t="shared" si="3" ref="F20:L20">SUM(F17:F19)</f>
        <v>20.27800000000008</v>
      </c>
      <c r="G20" s="86">
        <f>SUM(G17:G19)</f>
        <v>49.11399999999999</v>
      </c>
      <c r="H20" s="61">
        <f>SUM(H17:H19)</f>
        <v>37.92400000000006</v>
      </c>
      <c r="I20" s="86">
        <f>SUM(I17:I19)</f>
        <v>84.14300000000014</v>
      </c>
      <c r="J20" s="61">
        <f t="shared" si="3"/>
        <v>136.15700000000004</v>
      </c>
      <c r="K20" s="61">
        <f t="shared" si="3"/>
        <v>155</v>
      </c>
      <c r="L20" s="61">
        <f t="shared" si="3"/>
        <v>92</v>
      </c>
    </row>
    <row r="21" spans="1:12" ht="15" customHeight="1">
      <c r="A21" s="35" t="s">
        <v>24</v>
      </c>
      <c r="B21" s="4"/>
      <c r="C21" s="4"/>
      <c r="D21" s="4"/>
      <c r="E21" s="85">
        <v>-7.207999999999999</v>
      </c>
      <c r="F21" s="55">
        <v>-5.676000000000001</v>
      </c>
      <c r="G21" s="85">
        <v>-14.734</v>
      </c>
      <c r="H21" s="55">
        <v>-10.617</v>
      </c>
      <c r="I21" s="85">
        <v>-25.935000000000002</v>
      </c>
      <c r="J21" s="55">
        <v>-39.84</v>
      </c>
      <c r="K21" s="55">
        <v>-47</v>
      </c>
      <c r="L21" s="55">
        <v>-30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15.027000000000012</v>
      </c>
      <c r="F23" s="61">
        <f aca="true" t="shared" si="4" ref="F23:L23">SUM(F20:F22)</f>
        <v>14.602000000000078</v>
      </c>
      <c r="G23" s="86">
        <f>SUM(G20:G22)</f>
        <v>34.37999999999999</v>
      </c>
      <c r="H23" s="61">
        <f>SUM(H20:H22)</f>
        <v>27.307000000000063</v>
      </c>
      <c r="I23" s="86">
        <f>SUM(I20:I22)</f>
        <v>58.20800000000014</v>
      </c>
      <c r="J23" s="61">
        <f t="shared" si="4"/>
        <v>96.31700000000004</v>
      </c>
      <c r="K23" s="61">
        <f t="shared" si="4"/>
        <v>108</v>
      </c>
      <c r="L23" s="61">
        <f t="shared" si="4"/>
        <v>62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15.027000000000012</v>
      </c>
      <c r="F24" s="58">
        <f t="shared" si="5"/>
        <v>14.602000000000078</v>
      </c>
      <c r="G24" s="82">
        <f>G23-G25</f>
        <v>34.37999999999999</v>
      </c>
      <c r="H24" s="58">
        <f>H23-H25</f>
        <v>27.307000000000063</v>
      </c>
      <c r="I24" s="82">
        <f>I23-I25</f>
        <v>58.20800000000014</v>
      </c>
      <c r="J24" s="58">
        <f t="shared" si="5"/>
        <v>96.31700000000004</v>
      </c>
      <c r="K24" s="58">
        <f t="shared" si="5"/>
        <v>108</v>
      </c>
      <c r="L24" s="58">
        <f t="shared" si="5"/>
        <v>61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>
        <v>1</v>
      </c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231.8</v>
      </c>
      <c r="H31" s="55">
        <v>33.415</v>
      </c>
      <c r="I31" s="85">
        <v>230.8</v>
      </c>
      <c r="J31" s="55">
        <v>33</v>
      </c>
      <c r="K31" s="55">
        <v>23</v>
      </c>
      <c r="L31" s="55"/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10.812000000000001</v>
      </c>
      <c r="H32" s="55">
        <v>8</v>
      </c>
      <c r="I32" s="85">
        <v>12.811</v>
      </c>
      <c r="J32" s="55">
        <v>9</v>
      </c>
      <c r="K32" s="55">
        <v>12</v>
      </c>
      <c r="L32" s="55">
        <v>6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226.736</v>
      </c>
      <c r="H33" s="55">
        <v>132.51000000000002</v>
      </c>
      <c r="I33" s="85">
        <v>223.46900000000002</v>
      </c>
      <c r="J33" s="55">
        <v>138</v>
      </c>
      <c r="K33" s="55">
        <v>138</v>
      </c>
      <c r="L33" s="55">
        <v>208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23.586000000000002</v>
      </c>
      <c r="H35" s="57">
        <v>20.663</v>
      </c>
      <c r="I35" s="83">
        <v>21.175</v>
      </c>
      <c r="J35" s="57">
        <v>22</v>
      </c>
      <c r="K35" s="57">
        <v>22</v>
      </c>
      <c r="L35" s="57">
        <v>20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492.934</v>
      </c>
      <c r="H36" s="121">
        <f t="shared" si="8"/>
        <v>194.58800000000002</v>
      </c>
      <c r="I36" s="86">
        <f t="shared" si="8"/>
        <v>488.25500000000005</v>
      </c>
      <c r="J36" s="61">
        <f t="shared" si="8"/>
        <v>202</v>
      </c>
      <c r="K36" s="61">
        <f t="shared" si="8"/>
        <v>195</v>
      </c>
      <c r="L36" s="61">
        <f t="shared" si="8"/>
        <v>234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180.20100000000002</v>
      </c>
      <c r="H37" s="143">
        <v>169.716</v>
      </c>
      <c r="I37" s="85">
        <v>179.71900000000002</v>
      </c>
      <c r="J37" s="55">
        <v>187</v>
      </c>
      <c r="K37" s="55">
        <v>154</v>
      </c>
      <c r="L37" s="55">
        <v>137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413.455</v>
      </c>
      <c r="H39" s="143">
        <v>316.43100000000004</v>
      </c>
      <c r="I39" s="85">
        <v>360.305</v>
      </c>
      <c r="J39" s="55">
        <v>336</v>
      </c>
      <c r="K39" s="55">
        <v>365</v>
      </c>
      <c r="L39" s="55">
        <v>343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147.57</v>
      </c>
      <c r="H40" s="143">
        <v>201.59400000000002</v>
      </c>
      <c r="I40" s="85">
        <v>213.42700000000002</v>
      </c>
      <c r="J40" s="55">
        <v>221</v>
      </c>
      <c r="K40" s="55">
        <v>178</v>
      </c>
      <c r="L40" s="55">
        <v>163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741.2259999999999</v>
      </c>
      <c r="H42" s="138">
        <f t="shared" si="9"/>
        <v>687.7410000000001</v>
      </c>
      <c r="I42" s="91">
        <f t="shared" si="9"/>
        <v>753.451</v>
      </c>
      <c r="J42" s="92">
        <f t="shared" si="9"/>
        <v>744</v>
      </c>
      <c r="K42" s="92">
        <f t="shared" si="9"/>
        <v>697</v>
      </c>
      <c r="L42" s="92">
        <f t="shared" si="9"/>
        <v>643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1234.1599999999999</v>
      </c>
      <c r="H43" s="121">
        <f t="shared" si="10"/>
        <v>882.3290000000002</v>
      </c>
      <c r="I43" s="86">
        <f t="shared" si="10"/>
        <v>1241.7060000000001</v>
      </c>
      <c r="J43" s="61">
        <f t="shared" si="10"/>
        <v>946</v>
      </c>
      <c r="K43" s="61">
        <f t="shared" si="10"/>
        <v>892</v>
      </c>
      <c r="L43" s="61">
        <f t="shared" si="10"/>
        <v>877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534.4730000000001</v>
      </c>
      <c r="H44" s="143">
        <v>531.013</v>
      </c>
      <c r="I44" s="85">
        <v>551.114</v>
      </c>
      <c r="J44" s="55">
        <v>538</v>
      </c>
      <c r="K44" s="55">
        <v>472</v>
      </c>
      <c r="L44" s="55">
        <v>386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>
        <v>4</v>
      </c>
      <c r="I45" s="85"/>
      <c r="J45" s="55">
        <v>4</v>
      </c>
      <c r="K45" s="55">
        <v>3</v>
      </c>
      <c r="L45" s="55">
        <v>2</v>
      </c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3.9400000000000004</v>
      </c>
      <c r="H46" s="143">
        <v>5.1000000000000005</v>
      </c>
      <c r="I46" s="85">
        <v>5.1160000000000005</v>
      </c>
      <c r="J46" s="55">
        <v>3</v>
      </c>
      <c r="K46" s="55">
        <v>4</v>
      </c>
      <c r="L46" s="55">
        <v>9</v>
      </c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25.229000000000003</v>
      </c>
      <c r="H47" s="143">
        <v>24.072000000000003</v>
      </c>
      <c r="I47" s="85">
        <v>23.955000000000002</v>
      </c>
      <c r="J47" s="55">
        <v>23</v>
      </c>
      <c r="K47" s="55">
        <v>23</v>
      </c>
      <c r="L47" s="55">
        <v>19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334.091</v>
      </c>
      <c r="H48" s="143">
        <v>100.896</v>
      </c>
      <c r="I48" s="85">
        <v>352.164</v>
      </c>
      <c r="J48" s="55">
        <v>100</v>
      </c>
      <c r="K48" s="55">
        <v>128</v>
      </c>
      <c r="L48" s="55">
        <v>202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336.427</v>
      </c>
      <c r="H49" s="143">
        <v>217.24800000000002</v>
      </c>
      <c r="I49" s="85">
        <v>309.357</v>
      </c>
      <c r="J49" s="55">
        <v>278</v>
      </c>
      <c r="K49" s="55">
        <v>262</v>
      </c>
      <c r="L49" s="55">
        <v>259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1234.1600000000003</v>
      </c>
      <c r="H52" s="121">
        <f t="shared" si="11"/>
        <v>882.3290000000001</v>
      </c>
      <c r="I52" s="86">
        <f t="shared" si="11"/>
        <v>1241.7060000000001</v>
      </c>
      <c r="J52" s="61">
        <f t="shared" si="11"/>
        <v>946</v>
      </c>
      <c r="K52" s="61">
        <f t="shared" si="11"/>
        <v>892</v>
      </c>
      <c r="L52" s="61">
        <f t="shared" si="11"/>
        <v>877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18.319999999999997</v>
      </c>
      <c r="F58" s="58">
        <v>22.238999999999997</v>
      </c>
      <c r="G58" s="82">
        <v>53.299</v>
      </c>
      <c r="H58" s="58">
        <v>31.81</v>
      </c>
      <c r="I58" s="82">
        <v>89.61600000000001</v>
      </c>
      <c r="J58" s="58">
        <v>147.00000000000003</v>
      </c>
      <c r="K58" s="58">
        <v>148</v>
      </c>
      <c r="L58" s="58">
        <v>137</v>
      </c>
    </row>
    <row r="59" spans="1:12" ht="15" customHeight="1">
      <c r="A59" s="158" t="s">
        <v>49</v>
      </c>
      <c r="B59" s="158"/>
      <c r="C59" s="30"/>
      <c r="D59" s="30"/>
      <c r="E59" s="83">
        <v>9.633999999999997</v>
      </c>
      <c r="F59" s="57">
        <v>6.970000000000001</v>
      </c>
      <c r="G59" s="83">
        <v>-30.903000000000002</v>
      </c>
      <c r="H59" s="57">
        <v>6.7410000000000005</v>
      </c>
      <c r="I59" s="83">
        <v>36.305</v>
      </c>
      <c r="J59" s="57">
        <v>8</v>
      </c>
      <c r="K59" s="57">
        <v>-10</v>
      </c>
      <c r="L59" s="57">
        <v>-17</v>
      </c>
    </row>
    <row r="60" spans="1:12" ht="15" customHeight="1">
      <c r="A60" s="161" t="s">
        <v>50</v>
      </c>
      <c r="B60" s="161"/>
      <c r="C60" s="32"/>
      <c r="D60" s="32"/>
      <c r="E60" s="84">
        <f>SUM(E58:E59)</f>
        <v>27.953999999999994</v>
      </c>
      <c r="F60" s="62">
        <f aca="true" t="shared" si="14" ref="F60:L60">SUM(F58:F59)</f>
        <v>29.208999999999996</v>
      </c>
      <c r="G60" s="84">
        <f>SUM(G58:G59)</f>
        <v>22.395999999999997</v>
      </c>
      <c r="H60" s="62">
        <f>SUM(H58:H59)</f>
        <v>38.551</v>
      </c>
      <c r="I60" s="84">
        <f>SUM(I58:I59)</f>
        <v>125.92100000000002</v>
      </c>
      <c r="J60" s="62">
        <f t="shared" si="14"/>
        <v>155.00000000000003</v>
      </c>
      <c r="K60" s="62">
        <f t="shared" si="14"/>
        <v>138</v>
      </c>
      <c r="L60" s="62">
        <f t="shared" si="14"/>
        <v>120</v>
      </c>
    </row>
    <row r="61" spans="1:12" ht="15" customHeight="1">
      <c r="A61" s="157" t="s">
        <v>51</v>
      </c>
      <c r="B61" s="157"/>
      <c r="C61" s="4"/>
      <c r="D61" s="4"/>
      <c r="E61" s="85">
        <v>-11.904000000000002</v>
      </c>
      <c r="F61" s="55">
        <v>-8.404</v>
      </c>
      <c r="G61" s="85">
        <v>-20.821</v>
      </c>
      <c r="H61" s="55">
        <v>-13.931000000000001</v>
      </c>
      <c r="I61" s="85">
        <v>-24.366</v>
      </c>
      <c r="J61" s="55">
        <v>-29</v>
      </c>
      <c r="K61" s="55">
        <v>-40</v>
      </c>
      <c r="L61" s="55">
        <v>-32</v>
      </c>
    </row>
    <row r="62" spans="1:12" ht="15" customHeight="1">
      <c r="A62" s="158" t="s">
        <v>103</v>
      </c>
      <c r="B62" s="158"/>
      <c r="C62" s="29"/>
      <c r="D62" s="29"/>
      <c r="E62" s="83"/>
      <c r="F62" s="57"/>
      <c r="G62" s="83"/>
      <c r="H62" s="57"/>
      <c r="I62" s="83"/>
      <c r="J62" s="57">
        <v>5</v>
      </c>
      <c r="K62" s="57">
        <v>9</v>
      </c>
      <c r="L62" s="57"/>
    </row>
    <row r="63" spans="1:12" ht="24" customHeight="1">
      <c r="A63" s="161" t="s">
        <v>52</v>
      </c>
      <c r="B63" s="161"/>
      <c r="C63" s="33"/>
      <c r="D63" s="33"/>
      <c r="E63" s="84">
        <f>SUM(E60:E62)</f>
        <v>16.04999999999999</v>
      </c>
      <c r="F63" s="62">
        <f aca="true" t="shared" si="15" ref="F63:L63">SUM(F60:F62)</f>
        <v>20.804999999999996</v>
      </c>
      <c r="G63" s="84">
        <f>SUM(G60:G62)</f>
        <v>1.5749999999999957</v>
      </c>
      <c r="H63" s="62">
        <f>SUM(H60:H62)</f>
        <v>24.62</v>
      </c>
      <c r="I63" s="84">
        <f>SUM(I60:I62)</f>
        <v>101.55500000000002</v>
      </c>
      <c r="J63" s="62">
        <f t="shared" si="15"/>
        <v>131.00000000000003</v>
      </c>
      <c r="K63" s="62">
        <f t="shared" si="15"/>
        <v>107</v>
      </c>
      <c r="L63" s="62">
        <f t="shared" si="15"/>
        <v>88</v>
      </c>
    </row>
    <row r="64" spans="1:12" ht="15" customHeight="1">
      <c r="A64" s="158" t="s">
        <v>53</v>
      </c>
      <c r="B64" s="158"/>
      <c r="C64" s="34"/>
      <c r="D64" s="34"/>
      <c r="E64" s="83"/>
      <c r="F64" s="57">
        <v>-0.006000000000000227</v>
      </c>
      <c r="G64" s="83"/>
      <c r="H64" s="57">
        <v>-4.006</v>
      </c>
      <c r="I64" s="83">
        <v>-265.547</v>
      </c>
      <c r="J64" s="57">
        <v>-1</v>
      </c>
      <c r="K64" s="57">
        <v>-37</v>
      </c>
      <c r="L64" s="57"/>
    </row>
    <row r="65" spans="1:12" ht="15" customHeight="1">
      <c r="A65" s="161" t="s">
        <v>54</v>
      </c>
      <c r="B65" s="161"/>
      <c r="C65" s="13"/>
      <c r="D65" s="13"/>
      <c r="E65" s="86">
        <f>SUM(E63:E64)</f>
        <v>16.04999999999999</v>
      </c>
      <c r="F65" s="61">
        <f aca="true" t="shared" si="16" ref="F65:L65">SUM(F63:F64)</f>
        <v>20.798999999999996</v>
      </c>
      <c r="G65" s="86">
        <f>SUM(G63:G64)</f>
        <v>1.5749999999999957</v>
      </c>
      <c r="H65" s="61">
        <f>SUM(H63:H64)</f>
        <v>20.614</v>
      </c>
      <c r="I65" s="86">
        <f>SUM(I63:I64)</f>
        <v>-163.99200000000002</v>
      </c>
      <c r="J65" s="61">
        <f t="shared" si="16"/>
        <v>130.00000000000003</v>
      </c>
      <c r="K65" s="61">
        <f t="shared" si="16"/>
        <v>70</v>
      </c>
      <c r="L65" s="61">
        <f t="shared" si="16"/>
        <v>88</v>
      </c>
    </row>
    <row r="66" spans="1:12" ht="15" customHeight="1">
      <c r="A66" s="157" t="s">
        <v>55</v>
      </c>
      <c r="B66" s="157"/>
      <c r="C66" s="4"/>
      <c r="D66" s="4"/>
      <c r="E66" s="85">
        <v>-1.663999999999998</v>
      </c>
      <c r="F66" s="55">
        <v>-5.596</v>
      </c>
      <c r="G66" s="85">
        <v>-24.849</v>
      </c>
      <c r="H66" s="55">
        <v>1.092</v>
      </c>
      <c r="I66" s="85">
        <v>201.90300000000002</v>
      </c>
      <c r="J66" s="55">
        <v>-46</v>
      </c>
      <c r="K66" s="55">
        <v>-32</v>
      </c>
      <c r="L66" s="55">
        <v>14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>
        <v>1</v>
      </c>
      <c r="L67" s="55">
        <v>5</v>
      </c>
    </row>
    <row r="68" spans="1:12" ht="15" customHeight="1">
      <c r="A68" s="157" t="s">
        <v>57</v>
      </c>
      <c r="B68" s="157"/>
      <c r="C68" s="4"/>
      <c r="D68" s="4"/>
      <c r="E68" s="85">
        <v>-42.696000000000005</v>
      </c>
      <c r="F68" s="55">
        <v>-42.696000000000005</v>
      </c>
      <c r="G68" s="85">
        <v>-42.696000000000005</v>
      </c>
      <c r="H68" s="55">
        <v>-42.696000000000005</v>
      </c>
      <c r="I68" s="85">
        <v>-42.696000000000005</v>
      </c>
      <c r="J68" s="55">
        <v>-43</v>
      </c>
      <c r="K68" s="55">
        <v>-27</v>
      </c>
      <c r="L68" s="55">
        <v>-23</v>
      </c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/>
      <c r="K69" s="57">
        <v>1</v>
      </c>
      <c r="L69" s="57"/>
    </row>
    <row r="70" spans="1:12" ht="15" customHeight="1">
      <c r="A70" s="40" t="s">
        <v>59</v>
      </c>
      <c r="B70" s="40"/>
      <c r="C70" s="27"/>
      <c r="D70" s="27"/>
      <c r="E70" s="87">
        <f>SUM(E66:E69)</f>
        <v>-44.36</v>
      </c>
      <c r="F70" s="59">
        <f aca="true" t="shared" si="17" ref="F70:L70">SUM(F66:F69)</f>
        <v>-48.292</v>
      </c>
      <c r="G70" s="87">
        <f>SUM(G66:G69)</f>
        <v>-67.545</v>
      </c>
      <c r="H70" s="59">
        <f>SUM(H66:H69)</f>
        <v>-41.604000000000006</v>
      </c>
      <c r="I70" s="87">
        <f>SUM(I66:I69)</f>
        <v>159.20700000000002</v>
      </c>
      <c r="J70" s="59">
        <f t="shared" si="17"/>
        <v>-89</v>
      </c>
      <c r="K70" s="59">
        <f t="shared" si="17"/>
        <v>-57</v>
      </c>
      <c r="L70" s="59">
        <f t="shared" si="17"/>
        <v>-4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-28.31000000000001</v>
      </c>
      <c r="F71" s="61">
        <f aca="true" t="shared" si="18" ref="F71:L71">SUM(F70+F65)</f>
        <v>-27.493000000000006</v>
      </c>
      <c r="G71" s="86">
        <f>SUM(G70+G65)</f>
        <v>-65.97</v>
      </c>
      <c r="H71" s="61">
        <f>SUM(H70+H65)</f>
        <v>-20.990000000000006</v>
      </c>
      <c r="I71" s="86">
        <f>SUM(I70+I65)</f>
        <v>-4.784999999999997</v>
      </c>
      <c r="J71" s="61">
        <f t="shared" si="18"/>
        <v>41.00000000000003</v>
      </c>
      <c r="K71" s="61">
        <f t="shared" si="18"/>
        <v>13</v>
      </c>
      <c r="L71" s="61">
        <f t="shared" si="18"/>
        <v>84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>
        <f>IF(E$5=0,"",E$5)</f>
      </c>
      <c r="F75" s="72">
        <f aca="true" t="shared" si="20" ref="F75:L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>
        <f t="shared" si="20"/>
      </c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5.288004030377103</v>
      </c>
      <c r="F77" s="63">
        <f>IF(F14=0,"-",IF(F7=0,"-",F14/F7))*100</f>
        <v>6.034248912767674</v>
      </c>
      <c r="G77" s="77">
        <f>IF(G14=0,"-",IF(G7=0,"-",G14/G7))*100</f>
        <v>6.0836483671380375</v>
      </c>
      <c r="H77" s="63">
        <f>IF(H14=0,"-",IF(H7=0,"-",H14/H7))*100</f>
        <v>5.485475104282784</v>
      </c>
      <c r="I77" s="77">
        <f>IF(I14=0,"-",IF(I7=0,"-",I14/I7))*100</f>
        <v>6.337473243478476</v>
      </c>
      <c r="J77" s="63">
        <f>IF(J14=0,"-",IF(J7=0,"-",J14/J7)*100)</f>
        <v>8.482332110606725</v>
      </c>
      <c r="K77" s="63">
        <f>IF(K14=0,"-",IF(K7=0,"-",K14/K7)*100)</f>
        <v>10.248249522597073</v>
      </c>
      <c r="L77" s="63">
        <f>IF(L14=0,"-",IF(L7=0,"-",L14/L7)*100)</f>
        <v>7.38950276243094</v>
      </c>
    </row>
    <row r="78" spans="1:12" ht="15" customHeight="1">
      <c r="A78" s="157" t="s">
        <v>63</v>
      </c>
      <c r="B78" s="157"/>
      <c r="C78" s="10"/>
      <c r="D78" s="10"/>
      <c r="E78" s="77">
        <f aca="true" t="shared" si="21" ref="E78:L78">IF(E20=0,"-",IF(E7=0,"-",E20/E7)*100)</f>
        <v>5.186078405761949</v>
      </c>
      <c r="F78" s="63">
        <f t="shared" si="21"/>
        <v>5.914660646418354</v>
      </c>
      <c r="G78" s="77">
        <f>IF(G20=0,"-",IF(G7=0,"-",G20/G7)*100)</f>
        <v>5.886837140507872</v>
      </c>
      <c r="H78" s="63">
        <f>IF(H20=0,"-",IF(H7=0,"-",H20/H7)*100)</f>
        <v>5.447410454707384</v>
      </c>
      <c r="I78" s="77">
        <f>IF(I20=0,"-",IF(I7=0,"-",I20/I7)*100)</f>
        <v>6.185093383200443</v>
      </c>
      <c r="J78" s="63">
        <f t="shared" si="21"/>
        <v>8.866471872621107</v>
      </c>
      <c r="K78" s="63">
        <f>IF(K20=0,"-",IF(K7=0,"-",K20/K7)*100)</f>
        <v>9.866327180140038</v>
      </c>
      <c r="L78" s="63">
        <f t="shared" si="21"/>
        <v>6.353591160220995</v>
      </c>
    </row>
    <row r="79" spans="1:12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10.68905550750429</v>
      </c>
      <c r="J79" s="64">
        <f>IF((J44=0),"-",(J24/((J44+K44)/2)*100))</f>
        <v>19.07267326732674</v>
      </c>
      <c r="K79" s="64">
        <f>IF((K44=0),"-",(K24/((K44+L44)/2)*100))</f>
        <v>25.174825174825177</v>
      </c>
      <c r="L79" s="64">
        <v>16.8</v>
      </c>
    </row>
    <row r="80" spans="1:12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11.100338999635657</v>
      </c>
      <c r="J80" s="64">
        <f>IF((J44=0),"-",((J17+J18)/((J44+J45+J46+J48+K44+K45+K46+K48)/2)*100))</f>
        <v>22.85175718849841</v>
      </c>
      <c r="K80" s="64">
        <f>IF((K44=0),"-",((K17+K18)/((K44+K45+K46+K48+L44+L45+L46+L48)/2)*100))</f>
        <v>27.363184079601986</v>
      </c>
      <c r="L80" s="64">
        <v>19.3</v>
      </c>
    </row>
    <row r="81" spans="1:12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2" ref="G81:L81">IF(G44=0,"-",((G44+G45)/G52*100))</f>
        <v>43.30662150774616</v>
      </c>
      <c r="H81" s="122">
        <f t="shared" si="22"/>
        <v>60.636451935729184</v>
      </c>
      <c r="I81" s="81">
        <f t="shared" si="22"/>
        <v>44.383614156652214</v>
      </c>
      <c r="J81" s="112">
        <f t="shared" si="22"/>
        <v>57.2938689217759</v>
      </c>
      <c r="K81" s="112">
        <f t="shared" si="22"/>
        <v>53.25112107623319</v>
      </c>
      <c r="L81" s="112">
        <f t="shared" si="22"/>
        <v>44.241733181299885</v>
      </c>
    </row>
    <row r="82" spans="1:12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3" ref="G82:L82">IF(G48=0,"-",(G48+G46-G40-G38-G34))</f>
        <v>190.461</v>
      </c>
      <c r="H82" s="123">
        <f t="shared" si="23"/>
        <v>-95.59800000000003</v>
      </c>
      <c r="I82" s="78">
        <f t="shared" si="23"/>
        <v>143.85299999999995</v>
      </c>
      <c r="J82" s="1">
        <f t="shared" si="23"/>
        <v>-118</v>
      </c>
      <c r="K82" s="1">
        <f t="shared" si="23"/>
        <v>-46</v>
      </c>
      <c r="L82" s="1">
        <f t="shared" si="23"/>
        <v>48</v>
      </c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4" ref="G83:L83">IF((G44=0),"-",((G48+G46)/(G44+G45)))</f>
        <v>0.6324566442084071</v>
      </c>
      <c r="H83" s="124">
        <f t="shared" si="24"/>
        <v>0.19811855039036433</v>
      </c>
      <c r="I83" s="79">
        <f t="shared" si="24"/>
        <v>0.6482869243024129</v>
      </c>
      <c r="J83" s="3">
        <f t="shared" si="24"/>
        <v>0.1900369003690037</v>
      </c>
      <c r="K83" s="3">
        <f t="shared" si="24"/>
        <v>0.27789473684210525</v>
      </c>
      <c r="L83" s="3">
        <f t="shared" si="24"/>
        <v>0.5438144329896907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906</v>
      </c>
      <c r="J84" s="25">
        <v>973</v>
      </c>
      <c r="K84" s="25">
        <v>968</v>
      </c>
      <c r="L84" s="25">
        <v>952</v>
      </c>
    </row>
    <row r="85" spans="1:12" ht="1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 t="s">
        <v>11</v>
      </c>
      <c r="H5" s="72" t="s">
        <v>11</v>
      </c>
      <c r="I5" s="72" t="s">
        <v>71</v>
      </c>
      <c r="J5" s="72" t="s">
        <v>71</v>
      </c>
      <c r="K5" s="72"/>
      <c r="L5" s="72"/>
    </row>
    <row r="6" ht="1.5" customHeight="1"/>
    <row r="7" spans="1:15" ht="15" customHeight="1">
      <c r="A7" s="35" t="s">
        <v>14</v>
      </c>
      <c r="B7" s="10"/>
      <c r="C7" s="10"/>
      <c r="D7" s="10"/>
      <c r="E7" s="86">
        <v>1384.208</v>
      </c>
      <c r="F7" s="61">
        <v>1294.3920000000003</v>
      </c>
      <c r="G7" s="86">
        <v>2481.764</v>
      </c>
      <c r="H7" s="61">
        <v>2234.675</v>
      </c>
      <c r="I7" s="86">
        <v>5025.852</v>
      </c>
      <c r="J7" s="61">
        <v>5638.944</v>
      </c>
      <c r="K7" s="61">
        <v>5056.599</v>
      </c>
      <c r="L7" s="61">
        <v>3285</v>
      </c>
      <c r="M7" s="45"/>
      <c r="N7" s="45"/>
      <c r="O7" s="45"/>
    </row>
    <row r="8" spans="1:15" ht="15" customHeight="1">
      <c r="A8" s="35" t="s">
        <v>15</v>
      </c>
      <c r="B8" s="4"/>
      <c r="C8" s="4"/>
      <c r="D8" s="4"/>
      <c r="E8" s="85">
        <v>-1188.27</v>
      </c>
      <c r="F8" s="55">
        <v>-1165.9489999999998</v>
      </c>
      <c r="G8" s="85">
        <v>-2228.483</v>
      </c>
      <c r="H8" s="55">
        <v>-2103.396</v>
      </c>
      <c r="I8" s="85">
        <v>-4530.801000000001</v>
      </c>
      <c r="J8" s="55">
        <v>-5167.662</v>
      </c>
      <c r="K8" s="55">
        <v>-4509.736</v>
      </c>
      <c r="L8" s="55">
        <v>-2837</v>
      </c>
      <c r="M8" s="45"/>
      <c r="N8" s="45"/>
      <c r="O8" s="45"/>
    </row>
    <row r="9" spans="1:15" ht="15" customHeight="1">
      <c r="A9" s="35" t="s">
        <v>16</v>
      </c>
      <c r="B9" s="4"/>
      <c r="C9" s="4"/>
      <c r="D9" s="4"/>
      <c r="E9" s="85">
        <v>1.1540000000000015</v>
      </c>
      <c r="F9" s="55">
        <v>2.6850000000000014</v>
      </c>
      <c r="G9" s="85">
        <v>4.867000000000001</v>
      </c>
      <c r="H9" s="55">
        <v>7.715000000000001</v>
      </c>
      <c r="I9" s="85">
        <v>12.081999999999997</v>
      </c>
      <c r="J9" s="55">
        <v>-6.345000000000001</v>
      </c>
      <c r="K9" s="55">
        <v>46.142</v>
      </c>
      <c r="L9" s="55"/>
      <c r="M9" s="45"/>
      <c r="N9" s="45"/>
      <c r="O9" s="45"/>
    </row>
    <row r="10" spans="1:15" ht="15" customHeight="1">
      <c r="A10" s="35" t="s">
        <v>17</v>
      </c>
      <c r="B10" s="4"/>
      <c r="C10" s="4"/>
      <c r="D10" s="4"/>
      <c r="E10" s="85">
        <v>0.472</v>
      </c>
      <c r="F10" s="55">
        <v>-1.248</v>
      </c>
      <c r="G10" s="85">
        <v>0.886</v>
      </c>
      <c r="H10" s="55">
        <v>-1.248</v>
      </c>
      <c r="I10" s="85">
        <v>0.7070000000000001</v>
      </c>
      <c r="J10" s="55">
        <v>-1.091</v>
      </c>
      <c r="K10" s="55">
        <v>1.063</v>
      </c>
      <c r="L10" s="55"/>
      <c r="M10" s="45"/>
      <c r="N10" s="45"/>
      <c r="O10" s="45"/>
    </row>
    <row r="11" spans="1:15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>
        <v>20</v>
      </c>
      <c r="M11" s="45"/>
      <c r="N11" s="45"/>
      <c r="O11" s="45"/>
    </row>
    <row r="12" spans="1:15" ht="15" customHeight="1">
      <c r="A12" s="14" t="s">
        <v>1</v>
      </c>
      <c r="B12" s="14"/>
      <c r="C12" s="14"/>
      <c r="D12" s="14"/>
      <c r="E12" s="86">
        <f>SUM(E7:E11)</f>
        <v>197.5640000000001</v>
      </c>
      <c r="F12" s="61">
        <f aca="true" t="shared" si="0" ref="F12:L12">SUM(F7:F11)</f>
        <v>129.88000000000045</v>
      </c>
      <c r="G12" s="86">
        <f>SUM(G7:G11)</f>
        <v>259.034</v>
      </c>
      <c r="H12" s="61">
        <f>SUM(H7:H11)</f>
        <v>137.746</v>
      </c>
      <c r="I12" s="86">
        <f>SUM(I7:I11)</f>
        <v>507.83999999999855</v>
      </c>
      <c r="J12" s="61">
        <f t="shared" si="0"/>
        <v>463.8460000000001</v>
      </c>
      <c r="K12" s="61">
        <f t="shared" si="0"/>
        <v>594.0680000000003</v>
      </c>
      <c r="L12" s="61">
        <f t="shared" si="0"/>
        <v>468</v>
      </c>
      <c r="M12" s="45"/>
      <c r="N12" s="45"/>
      <c r="O12" s="45"/>
    </row>
    <row r="13" spans="1:15" ht="15" customHeight="1">
      <c r="A13" s="36" t="s">
        <v>96</v>
      </c>
      <c r="B13" s="29"/>
      <c r="C13" s="29"/>
      <c r="D13" s="29"/>
      <c r="E13" s="83">
        <v>-32.932</v>
      </c>
      <c r="F13" s="57">
        <v>-34.83800000000001</v>
      </c>
      <c r="G13" s="83">
        <v>-65.20200000000001</v>
      </c>
      <c r="H13" s="57">
        <v>-69.74000000000001</v>
      </c>
      <c r="I13" s="83">
        <v>-160.04000000000002</v>
      </c>
      <c r="J13" s="57">
        <v>-141.215</v>
      </c>
      <c r="K13" s="57">
        <v>-113.174</v>
      </c>
      <c r="L13" s="57">
        <v>-78</v>
      </c>
      <c r="M13" s="45"/>
      <c r="N13" s="45"/>
      <c r="O13" s="45"/>
    </row>
    <row r="14" spans="1:15" ht="15" customHeight="1">
      <c r="A14" s="14" t="s">
        <v>2</v>
      </c>
      <c r="B14" s="14"/>
      <c r="C14" s="14"/>
      <c r="D14" s="14"/>
      <c r="E14" s="86">
        <f>SUM(E12:E13)</f>
        <v>164.63200000000012</v>
      </c>
      <c r="F14" s="61">
        <f aca="true" t="shared" si="1" ref="F14:L14">SUM(F12:F13)</f>
        <v>95.04200000000044</v>
      </c>
      <c r="G14" s="86">
        <f>SUM(G12:G13)</f>
        <v>193.832</v>
      </c>
      <c r="H14" s="61">
        <f>SUM(H12:H13)</f>
        <v>68.006</v>
      </c>
      <c r="I14" s="86">
        <f>SUM(I12:I13)</f>
        <v>347.79999999999853</v>
      </c>
      <c r="J14" s="61">
        <f t="shared" si="1"/>
        <v>322.6310000000001</v>
      </c>
      <c r="K14" s="61">
        <f t="shared" si="1"/>
        <v>480.89400000000035</v>
      </c>
      <c r="L14" s="61">
        <f t="shared" si="1"/>
        <v>390</v>
      </c>
      <c r="M14" s="45"/>
      <c r="N14" s="45"/>
      <c r="O14" s="45"/>
    </row>
    <row r="15" spans="1:15" ht="15" customHeight="1">
      <c r="A15" s="35" t="s">
        <v>20</v>
      </c>
      <c r="B15" s="5"/>
      <c r="C15" s="5"/>
      <c r="D15" s="5"/>
      <c r="E15" s="85">
        <v>-1.7570000000000001</v>
      </c>
      <c r="F15" s="55">
        <v>-1.7580000000000002</v>
      </c>
      <c r="G15" s="85">
        <v>-3.5140000000000002</v>
      </c>
      <c r="H15" s="55">
        <v>-3.5140000000000002</v>
      </c>
      <c r="I15" s="85">
        <v>-7.0280000000000005</v>
      </c>
      <c r="J15" s="55">
        <v>-7.027</v>
      </c>
      <c r="K15" s="55">
        <v>-5.2700000000000005</v>
      </c>
      <c r="L15" s="55">
        <v>-6</v>
      </c>
      <c r="M15" s="45"/>
      <c r="N15" s="45"/>
      <c r="O15" s="45"/>
    </row>
    <row r="16" spans="1:15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3</v>
      </c>
      <c r="B17" s="14"/>
      <c r="C17" s="14"/>
      <c r="D17" s="14"/>
      <c r="E17" s="86">
        <f>SUM(E14:E16)</f>
        <v>162.8750000000001</v>
      </c>
      <c r="F17" s="61">
        <f aca="true" t="shared" si="2" ref="F17:L17">SUM(F14:F16)</f>
        <v>93.28400000000045</v>
      </c>
      <c r="G17" s="86">
        <f>SUM(G14:G16)</f>
        <v>190.31799999999998</v>
      </c>
      <c r="H17" s="61">
        <f>SUM(H14:H16)</f>
        <v>64.492</v>
      </c>
      <c r="I17" s="86">
        <f>SUM(I14:I16)</f>
        <v>340.7719999999985</v>
      </c>
      <c r="J17" s="61">
        <f t="shared" si="2"/>
        <v>315.6040000000001</v>
      </c>
      <c r="K17" s="61">
        <f t="shared" si="2"/>
        <v>475.62400000000036</v>
      </c>
      <c r="L17" s="61">
        <f t="shared" si="2"/>
        <v>384</v>
      </c>
      <c r="M17" s="45"/>
      <c r="N17" s="45"/>
      <c r="O17" s="45"/>
    </row>
    <row r="18" spans="1:15" ht="15" customHeight="1">
      <c r="A18" s="35" t="s">
        <v>22</v>
      </c>
      <c r="B18" s="4"/>
      <c r="C18" s="4"/>
      <c r="D18" s="4"/>
      <c r="E18" s="85">
        <v>10.615000000000002</v>
      </c>
      <c r="F18" s="55">
        <v>2.9719999999999995</v>
      </c>
      <c r="G18" s="85">
        <v>19.943</v>
      </c>
      <c r="H18" s="55">
        <v>7.445</v>
      </c>
      <c r="I18" s="85">
        <v>18.274</v>
      </c>
      <c r="J18" s="55">
        <v>9.612</v>
      </c>
      <c r="K18" s="55">
        <v>11.683</v>
      </c>
      <c r="L18" s="55"/>
      <c r="M18" s="45"/>
      <c r="N18" s="45"/>
      <c r="O18" s="45"/>
    </row>
    <row r="19" spans="1:15" ht="15" customHeight="1">
      <c r="A19" s="36" t="s">
        <v>23</v>
      </c>
      <c r="B19" s="29"/>
      <c r="C19" s="29"/>
      <c r="D19" s="29" t="s">
        <v>72</v>
      </c>
      <c r="E19" s="83">
        <v>-40.45</v>
      </c>
      <c r="F19" s="57">
        <v>-38.50000000000001</v>
      </c>
      <c r="G19" s="83">
        <v>-72.04599999999999</v>
      </c>
      <c r="H19" s="57">
        <v>-86.453</v>
      </c>
      <c r="I19" s="83">
        <v>-169.895</v>
      </c>
      <c r="J19" s="57">
        <v>-218.072</v>
      </c>
      <c r="K19" s="57">
        <v>-175.505</v>
      </c>
      <c r="L19" s="57">
        <v>-112</v>
      </c>
      <c r="M19" s="45"/>
      <c r="N19" s="45"/>
      <c r="O19" s="45"/>
    </row>
    <row r="20" spans="1:15" ht="15" customHeight="1">
      <c r="A20" s="14" t="s">
        <v>4</v>
      </c>
      <c r="B20" s="14"/>
      <c r="C20" s="14"/>
      <c r="D20" s="14"/>
      <c r="E20" s="86">
        <f>SUM(E17:E19)</f>
        <v>133.04000000000013</v>
      </c>
      <c r="F20" s="61">
        <f aca="true" t="shared" si="3" ref="F20:L20">SUM(F17:F19)</f>
        <v>57.756000000000434</v>
      </c>
      <c r="G20" s="86">
        <f>SUM(G17:G19)</f>
        <v>138.215</v>
      </c>
      <c r="H20" s="61">
        <f>SUM(H17:H19)</f>
        <v>-14.515999999999991</v>
      </c>
      <c r="I20" s="86">
        <f>SUM(I17:I19)</f>
        <v>189.1509999999985</v>
      </c>
      <c r="J20" s="61">
        <f t="shared" si="3"/>
        <v>107.14400000000012</v>
      </c>
      <c r="K20" s="61">
        <f t="shared" si="3"/>
        <v>311.80200000000036</v>
      </c>
      <c r="L20" s="61">
        <f t="shared" si="3"/>
        <v>272</v>
      </c>
      <c r="M20" s="45"/>
      <c r="N20" s="45"/>
      <c r="O20" s="45"/>
    </row>
    <row r="21" spans="1:15" ht="15" customHeight="1">
      <c r="A21" s="35" t="s">
        <v>24</v>
      </c>
      <c r="B21" s="4"/>
      <c r="C21" s="4"/>
      <c r="D21" s="4"/>
      <c r="E21" s="85">
        <v>-34.281</v>
      </c>
      <c r="F21" s="55">
        <v>-9.509</v>
      </c>
      <c r="G21" s="85">
        <v>-38.123</v>
      </c>
      <c r="H21" s="55">
        <v>12.227</v>
      </c>
      <c r="I21" s="85">
        <v>-73.25399999999999</v>
      </c>
      <c r="J21" s="55">
        <v>36.583</v>
      </c>
      <c r="K21" s="55">
        <v>-80.96000000000001</v>
      </c>
      <c r="L21" s="55">
        <v>-73</v>
      </c>
      <c r="M21" s="45"/>
      <c r="N21" s="45"/>
      <c r="O21" s="45"/>
    </row>
    <row r="22" spans="1:15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25</v>
      </c>
      <c r="B23" s="15"/>
      <c r="C23" s="15"/>
      <c r="D23" s="15"/>
      <c r="E23" s="86">
        <f>SUM(E20:E22)</f>
        <v>98.75900000000013</v>
      </c>
      <c r="F23" s="61">
        <f aca="true" t="shared" si="4" ref="F23:L23">SUM(F20:F22)</f>
        <v>48.24700000000043</v>
      </c>
      <c r="G23" s="86">
        <f>SUM(G20:G22)</f>
        <v>100.09200000000001</v>
      </c>
      <c r="H23" s="61">
        <f>SUM(H20:H22)</f>
        <v>-2.288999999999991</v>
      </c>
      <c r="I23" s="86">
        <f>SUM(I20:I22)</f>
        <v>115.89699999999851</v>
      </c>
      <c r="J23" s="61">
        <f t="shared" si="4"/>
        <v>143.72700000000012</v>
      </c>
      <c r="K23" s="61">
        <f t="shared" si="4"/>
        <v>230.84200000000035</v>
      </c>
      <c r="L23" s="61">
        <f t="shared" si="4"/>
        <v>199</v>
      </c>
      <c r="M23" s="45"/>
      <c r="N23" s="45"/>
      <c r="O23" s="45"/>
    </row>
    <row r="24" spans="1:15" ht="15" customHeight="1">
      <c r="A24" s="35" t="s">
        <v>26</v>
      </c>
      <c r="B24" s="4"/>
      <c r="C24" s="4"/>
      <c r="D24" s="4"/>
      <c r="E24" s="82">
        <f aca="true" t="shared" si="5" ref="E24:L24">E23-E25</f>
        <v>98.42500000000013</v>
      </c>
      <c r="F24" s="58">
        <f t="shared" si="5"/>
        <v>47.350000000000435</v>
      </c>
      <c r="G24" s="82">
        <f>G23-G25</f>
        <v>102.302</v>
      </c>
      <c r="H24" s="58">
        <f>H23-H25</f>
        <v>8.87900000000001</v>
      </c>
      <c r="I24" s="82">
        <f t="shared" si="5"/>
        <v>117.93899999999852</v>
      </c>
      <c r="J24" s="58">
        <f t="shared" si="5"/>
        <v>110.1590000000001</v>
      </c>
      <c r="K24" s="58">
        <f t="shared" si="5"/>
        <v>190.61800000000034</v>
      </c>
      <c r="L24" s="58">
        <f t="shared" si="5"/>
        <v>165</v>
      </c>
      <c r="M24" s="45"/>
      <c r="N24" s="45"/>
      <c r="O24" s="45"/>
    </row>
    <row r="25" spans="1:15" ht="15" customHeight="1">
      <c r="A25" s="35" t="s">
        <v>115</v>
      </c>
      <c r="B25" s="4"/>
      <c r="C25" s="4"/>
      <c r="D25" s="4"/>
      <c r="E25" s="85">
        <v>0.3340000000000001</v>
      </c>
      <c r="F25" s="55">
        <v>0.8970000000000002</v>
      </c>
      <c r="G25" s="85">
        <v>-2.21</v>
      </c>
      <c r="H25" s="55">
        <v>-11.168000000000001</v>
      </c>
      <c r="I25" s="85">
        <v>-2.0420000000000003</v>
      </c>
      <c r="J25" s="55">
        <v>33.568000000000005</v>
      </c>
      <c r="K25" s="55">
        <v>40.224000000000004</v>
      </c>
      <c r="L25" s="55">
        <v>34</v>
      </c>
      <c r="M25" s="45"/>
      <c r="N25" s="45"/>
      <c r="O25" s="4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/>
      <c r="H29" s="89"/>
      <c r="I29" s="89"/>
      <c r="J29" s="89"/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3263.694</v>
      </c>
      <c r="H31" s="55">
        <v>3539.163</v>
      </c>
      <c r="I31" s="85">
        <v>3422.685</v>
      </c>
      <c r="J31" s="55">
        <v>3537.8390000000004</v>
      </c>
      <c r="K31" s="55">
        <v>3322.1490000000003</v>
      </c>
      <c r="L31" s="55">
        <v>2048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49.92400000000001</v>
      </c>
      <c r="H32" s="55">
        <v>66.89300000000004</v>
      </c>
      <c r="I32" s="85">
        <v>60.635999999999996</v>
      </c>
      <c r="J32" s="55">
        <v>69.23800000000001</v>
      </c>
      <c r="K32" s="55">
        <v>52.342000000000006</v>
      </c>
      <c r="L32" s="55">
        <v>42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767.4950000000001</v>
      </c>
      <c r="H33" s="55">
        <v>900.8720000000001</v>
      </c>
      <c r="I33" s="85">
        <v>839.184</v>
      </c>
      <c r="J33" s="55">
        <v>951.245</v>
      </c>
      <c r="K33" s="55">
        <v>1070.284</v>
      </c>
      <c r="L33" s="55">
        <v>650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>
        <v>24.419</v>
      </c>
      <c r="H34" s="55">
        <v>52.669000000000004</v>
      </c>
      <c r="I34" s="85">
        <v>34.436</v>
      </c>
      <c r="J34" s="55">
        <v>51.760000000000005</v>
      </c>
      <c r="K34" s="55">
        <v>7.529000000000001</v>
      </c>
      <c r="L34" s="55">
        <v>2</v>
      </c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84.00600000000001</v>
      </c>
      <c r="H35" s="57">
        <v>145.02800000000002</v>
      </c>
      <c r="I35" s="83">
        <v>103.373</v>
      </c>
      <c r="J35" s="57">
        <v>141.56500000000003</v>
      </c>
      <c r="K35" s="57">
        <v>37.944</v>
      </c>
      <c r="L35" s="57">
        <v>13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4189.5380000000005</v>
      </c>
      <c r="H36" s="121">
        <f t="shared" si="8"/>
        <v>4704.625</v>
      </c>
      <c r="I36" s="86">
        <f t="shared" si="8"/>
        <v>4460.313999999999</v>
      </c>
      <c r="J36" s="61">
        <f t="shared" si="8"/>
        <v>4751.647</v>
      </c>
      <c r="K36" s="61">
        <f t="shared" si="8"/>
        <v>4490.248000000001</v>
      </c>
      <c r="L36" s="61">
        <f t="shared" si="8"/>
        <v>2755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619.5129999999999</v>
      </c>
      <c r="H37" s="143">
        <v>591.136</v>
      </c>
      <c r="I37" s="85">
        <v>536.5340000000001</v>
      </c>
      <c r="J37" s="55">
        <v>674.01</v>
      </c>
      <c r="K37" s="55">
        <v>822.856</v>
      </c>
      <c r="L37" s="55">
        <v>505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>
        <v>0.009000000000000001</v>
      </c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821.188</v>
      </c>
      <c r="H39" s="143">
        <v>919.1510000000001</v>
      </c>
      <c r="I39" s="85">
        <v>616.0400000000001</v>
      </c>
      <c r="J39" s="55">
        <v>653.8480000000001</v>
      </c>
      <c r="K39" s="55">
        <v>739.832</v>
      </c>
      <c r="L39" s="55">
        <v>474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396.571</v>
      </c>
      <c r="H40" s="143">
        <v>457.088</v>
      </c>
      <c r="I40" s="85">
        <v>618.087</v>
      </c>
      <c r="J40" s="55">
        <v>341.24</v>
      </c>
      <c r="K40" s="55">
        <v>355.91900000000004</v>
      </c>
      <c r="L40" s="55">
        <v>132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1837.272</v>
      </c>
      <c r="H42" s="138">
        <f t="shared" si="9"/>
        <v>1967.375</v>
      </c>
      <c r="I42" s="91">
        <f t="shared" si="9"/>
        <v>1770.661</v>
      </c>
      <c r="J42" s="92">
        <f t="shared" si="9"/>
        <v>1669.1070000000002</v>
      </c>
      <c r="K42" s="92">
        <f t="shared" si="9"/>
        <v>1918.6070000000002</v>
      </c>
      <c r="L42" s="92">
        <f t="shared" si="9"/>
        <v>1111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6026.81</v>
      </c>
      <c r="H43" s="121">
        <f t="shared" si="10"/>
        <v>6672</v>
      </c>
      <c r="I43" s="86">
        <f t="shared" si="10"/>
        <v>6230.974999999999</v>
      </c>
      <c r="J43" s="61">
        <f t="shared" si="10"/>
        <v>6420.754</v>
      </c>
      <c r="K43" s="61">
        <f t="shared" si="10"/>
        <v>6408.855000000001</v>
      </c>
      <c r="L43" s="61">
        <f t="shared" si="10"/>
        <v>3866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2256.9140000000007</v>
      </c>
      <c r="H44" s="143">
        <v>1996.114</v>
      </c>
      <c r="I44" s="85">
        <v>2208.351</v>
      </c>
      <c r="J44" s="55">
        <v>1587.8610000000003</v>
      </c>
      <c r="K44" s="55">
        <v>1284.518</v>
      </c>
      <c r="L44" s="55">
        <v>914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>
        <v>30.218</v>
      </c>
      <c r="H45" s="143">
        <v>357.802</v>
      </c>
      <c r="I45" s="85">
        <v>207.901</v>
      </c>
      <c r="J45" s="55">
        <v>375.608</v>
      </c>
      <c r="K45" s="55">
        <v>251.59</v>
      </c>
      <c r="L45" s="55">
        <v>173</v>
      </c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7.926</v>
      </c>
      <c r="H46" s="143">
        <v>6.7</v>
      </c>
      <c r="I46" s="85">
        <v>7.714</v>
      </c>
      <c r="J46" s="55"/>
      <c r="K46" s="55">
        <v>2</v>
      </c>
      <c r="L46" s="55"/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100.418</v>
      </c>
      <c r="H47" s="143">
        <v>131.775</v>
      </c>
      <c r="I47" s="85">
        <v>119.45</v>
      </c>
      <c r="J47" s="55">
        <v>156</v>
      </c>
      <c r="K47" s="55">
        <v>122.37700000000001</v>
      </c>
      <c r="L47" s="55">
        <v>65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2449.3949999999995</v>
      </c>
      <c r="H48" s="143">
        <v>3091.0139999999997</v>
      </c>
      <c r="I48" s="85">
        <v>2637.09</v>
      </c>
      <c r="J48" s="55">
        <v>3324.589</v>
      </c>
      <c r="K48" s="55">
        <v>2999.0460000000003</v>
      </c>
      <c r="L48" s="55">
        <v>1960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1168.672</v>
      </c>
      <c r="H49" s="143">
        <v>1088.595</v>
      </c>
      <c r="I49" s="85">
        <v>1042.586</v>
      </c>
      <c r="J49" s="55">
        <v>943.94</v>
      </c>
      <c r="K49" s="55">
        <v>1700.1090000000002</v>
      </c>
      <c r="L49" s="55">
        <v>710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>
        <v>13.267000000000001</v>
      </c>
      <c r="H50" s="143"/>
      <c r="I50" s="85">
        <v>7.883</v>
      </c>
      <c r="J50" s="55">
        <v>32.756</v>
      </c>
      <c r="K50" s="55">
        <v>49.215</v>
      </c>
      <c r="L50" s="55">
        <v>44</v>
      </c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6026.8099999999995</v>
      </c>
      <c r="H52" s="121">
        <f t="shared" si="11"/>
        <v>6672</v>
      </c>
      <c r="I52" s="86">
        <f t="shared" si="11"/>
        <v>6230.974999999999</v>
      </c>
      <c r="J52" s="61">
        <f t="shared" si="11"/>
        <v>6420.754</v>
      </c>
      <c r="K52" s="61">
        <f t="shared" si="11"/>
        <v>6408.8550000000005</v>
      </c>
      <c r="L52" s="61">
        <f t="shared" si="11"/>
        <v>3866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/>
      <c r="H56" s="89"/>
      <c r="I56" s="89"/>
      <c r="J56" s="89"/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159.037</v>
      </c>
      <c r="F58" s="58">
        <v>82.69500000000001</v>
      </c>
      <c r="G58" s="82">
        <v>178.23700000000002</v>
      </c>
      <c r="H58" s="58">
        <v>32.087</v>
      </c>
      <c r="I58" s="82">
        <v>209.26000000000002</v>
      </c>
      <c r="J58" s="58">
        <v>164.977</v>
      </c>
      <c r="K58" s="58">
        <v>385.27600000000007</v>
      </c>
      <c r="L58" s="58">
        <v>298</v>
      </c>
    </row>
    <row r="59" spans="1:12" ht="15" customHeight="1">
      <c r="A59" s="158" t="s">
        <v>49</v>
      </c>
      <c r="B59" s="158"/>
      <c r="C59" s="30"/>
      <c r="D59" s="30"/>
      <c r="E59" s="83">
        <v>-53.476000000000006</v>
      </c>
      <c r="F59" s="57">
        <v>102.60100000000004</v>
      </c>
      <c r="G59" s="83">
        <v>-291.054</v>
      </c>
      <c r="H59" s="57">
        <v>-49.41599999999999</v>
      </c>
      <c r="I59" s="83">
        <v>300.28200000000004</v>
      </c>
      <c r="J59" s="57">
        <v>183.03100000000003</v>
      </c>
      <c r="K59" s="57">
        <v>-181.175</v>
      </c>
      <c r="L59" s="57">
        <v>-3</v>
      </c>
    </row>
    <row r="60" spans="1:12" ht="15">
      <c r="A60" s="161" t="s">
        <v>50</v>
      </c>
      <c r="B60" s="161"/>
      <c r="C60" s="32"/>
      <c r="D60" s="32"/>
      <c r="E60" s="84">
        <f>SUM(E58:E59)</f>
        <v>105.561</v>
      </c>
      <c r="F60" s="62">
        <f aca="true" t="shared" si="14" ref="F60:L60">SUM(F58:F59)</f>
        <v>185.29600000000005</v>
      </c>
      <c r="G60" s="84">
        <f>SUM(G58:G59)</f>
        <v>-112.81699999999995</v>
      </c>
      <c r="H60" s="62">
        <f>SUM(H58:H59)</f>
        <v>-17.328999999999986</v>
      </c>
      <c r="I60" s="84">
        <f>SUM(I58:I59)</f>
        <v>509.54200000000003</v>
      </c>
      <c r="J60" s="62">
        <f t="shared" si="14"/>
        <v>348.00800000000004</v>
      </c>
      <c r="K60" s="62">
        <f t="shared" si="14"/>
        <v>204.10100000000006</v>
      </c>
      <c r="L60" s="62">
        <f t="shared" si="14"/>
        <v>295</v>
      </c>
    </row>
    <row r="61" spans="1:12" ht="15" customHeight="1">
      <c r="A61" s="157" t="s">
        <v>51</v>
      </c>
      <c r="B61" s="157"/>
      <c r="C61" s="4"/>
      <c r="D61" s="4"/>
      <c r="E61" s="85">
        <v>-10.906999999999998</v>
      </c>
      <c r="F61" s="55">
        <v>-15.088000000000003</v>
      </c>
      <c r="G61" s="85">
        <v>-27.458000000000002</v>
      </c>
      <c r="H61" s="55">
        <v>-35.537000000000006</v>
      </c>
      <c r="I61" s="85">
        <v>-84.307</v>
      </c>
      <c r="J61" s="55">
        <v>-205.237</v>
      </c>
      <c r="K61" s="55">
        <v>-224</v>
      </c>
      <c r="L61" s="55">
        <v>-177</v>
      </c>
    </row>
    <row r="62" spans="1:12" ht="15" customHeight="1">
      <c r="A62" s="158" t="s">
        <v>103</v>
      </c>
      <c r="B62" s="158"/>
      <c r="C62" s="29"/>
      <c r="D62" s="29"/>
      <c r="E62" s="83">
        <v>1.205</v>
      </c>
      <c r="F62" s="57">
        <v>0.49600000000000044</v>
      </c>
      <c r="G62" s="83">
        <v>1.235</v>
      </c>
      <c r="H62" s="57">
        <v>9.436</v>
      </c>
      <c r="I62" s="83">
        <v>24.211</v>
      </c>
      <c r="J62" s="57">
        <v>175.709</v>
      </c>
      <c r="K62" s="57">
        <v>31.568</v>
      </c>
      <c r="L62" s="57">
        <v>1</v>
      </c>
    </row>
    <row r="63" spans="1:12" ht="24" customHeight="1">
      <c r="A63" s="161" t="s">
        <v>52</v>
      </c>
      <c r="B63" s="161"/>
      <c r="C63" s="33"/>
      <c r="D63" s="33"/>
      <c r="E63" s="84">
        <f>SUM(E60:E62)</f>
        <v>95.85900000000001</v>
      </c>
      <c r="F63" s="62">
        <f aca="true" t="shared" si="15" ref="F63:L63">SUM(F60:F62)</f>
        <v>170.70400000000006</v>
      </c>
      <c r="G63" s="84">
        <f>SUM(G60:G62)</f>
        <v>-139.03999999999994</v>
      </c>
      <c r="H63" s="62">
        <f>SUM(H60:H62)</f>
        <v>-43.42999999999999</v>
      </c>
      <c r="I63" s="84">
        <f>SUM(I60:I62)</f>
        <v>449.446</v>
      </c>
      <c r="J63" s="62">
        <f t="shared" si="15"/>
        <v>318.48</v>
      </c>
      <c r="K63" s="62">
        <f t="shared" si="15"/>
        <v>11.669000000000057</v>
      </c>
      <c r="L63" s="62">
        <f t="shared" si="15"/>
        <v>119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>
        <v>-4.015000000000001</v>
      </c>
      <c r="I64" s="83">
        <v>-126.60000000000001</v>
      </c>
      <c r="J64" s="57">
        <v>-34.565999999999995</v>
      </c>
      <c r="K64" s="57">
        <v>-614</v>
      </c>
      <c r="L64" s="57">
        <v>-467</v>
      </c>
    </row>
    <row r="65" spans="1:12" ht="15">
      <c r="A65" s="161" t="s">
        <v>54</v>
      </c>
      <c r="B65" s="161"/>
      <c r="C65" s="13"/>
      <c r="D65" s="13"/>
      <c r="E65" s="86">
        <f>SUM(E63:E64)</f>
        <v>95.85900000000001</v>
      </c>
      <c r="F65" s="61">
        <f aca="true" t="shared" si="16" ref="F65:L65">SUM(F63:F64)</f>
        <v>170.70400000000006</v>
      </c>
      <c r="G65" s="86">
        <f>SUM(G63:G64)</f>
        <v>-139.03999999999994</v>
      </c>
      <c r="H65" s="61">
        <f>SUM(H63:H64)</f>
        <v>-47.44499999999999</v>
      </c>
      <c r="I65" s="86">
        <f>SUM(I63:I64)</f>
        <v>322.846</v>
      </c>
      <c r="J65" s="61">
        <f t="shared" si="16"/>
        <v>283.91400000000004</v>
      </c>
      <c r="K65" s="61">
        <f t="shared" si="16"/>
        <v>-602.3309999999999</v>
      </c>
      <c r="L65" s="61">
        <f t="shared" si="16"/>
        <v>-348</v>
      </c>
    </row>
    <row r="66" spans="1:12" ht="15" customHeight="1">
      <c r="A66" s="157" t="s">
        <v>55</v>
      </c>
      <c r="B66" s="157"/>
      <c r="C66" s="4"/>
      <c r="D66" s="4"/>
      <c r="E66" s="85">
        <v>-5.100999999999999</v>
      </c>
      <c r="F66" s="55">
        <v>-310.577</v>
      </c>
      <c r="G66" s="85">
        <v>-39.066</v>
      </c>
      <c r="H66" s="55">
        <v>-235.683</v>
      </c>
      <c r="I66" s="85">
        <v>-607.261</v>
      </c>
      <c r="J66" s="55">
        <v>-521.008</v>
      </c>
      <c r="K66" s="55">
        <v>640.235</v>
      </c>
      <c r="L66" s="55">
        <v>182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>
        <v>592.8240000000001</v>
      </c>
      <c r="J67" s="55">
        <v>88.2</v>
      </c>
      <c r="K67" s="55">
        <v>29.966</v>
      </c>
      <c r="L67" s="55">
        <v>28</v>
      </c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>
        <v>-15.766000000000002</v>
      </c>
      <c r="F69" s="57"/>
      <c r="G69" s="83">
        <v>-32.983000000000004</v>
      </c>
      <c r="H69" s="57">
        <v>400</v>
      </c>
      <c r="I69" s="83">
        <v>-23.136000000000003</v>
      </c>
      <c r="J69" s="57">
        <v>115</v>
      </c>
      <c r="K69" s="57">
        <v>145.695</v>
      </c>
      <c r="L69" s="57"/>
    </row>
    <row r="70" spans="1:12" ht="15" customHeight="1">
      <c r="A70" s="40" t="s">
        <v>59</v>
      </c>
      <c r="B70" s="40"/>
      <c r="C70" s="27"/>
      <c r="D70" s="27"/>
      <c r="E70" s="87">
        <f>SUM(E66:E69)</f>
        <v>-20.867</v>
      </c>
      <c r="F70" s="59">
        <f aca="true" t="shared" si="17" ref="F70:L70">SUM(F66:F69)</f>
        <v>-310.577</v>
      </c>
      <c r="G70" s="87">
        <f>SUM(G66:G69)</f>
        <v>-72.049</v>
      </c>
      <c r="H70" s="59">
        <f>SUM(H66:H69)</f>
        <v>164.317</v>
      </c>
      <c r="I70" s="87">
        <f>SUM(I66:I69)</f>
        <v>-37.5729999999999</v>
      </c>
      <c r="J70" s="59">
        <f t="shared" si="17"/>
        <v>-317.80800000000005</v>
      </c>
      <c r="K70" s="59">
        <f t="shared" si="17"/>
        <v>815.896</v>
      </c>
      <c r="L70" s="59">
        <f t="shared" si="17"/>
        <v>210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74.992</v>
      </c>
      <c r="F71" s="61">
        <f aca="true" t="shared" si="18" ref="F71:L71">SUM(F70+F65)</f>
        <v>-139.87299999999993</v>
      </c>
      <c r="G71" s="86">
        <f>SUM(G70+G65)</f>
        <v>-211.08899999999994</v>
      </c>
      <c r="H71" s="61">
        <f>SUM(H70+H65)</f>
        <v>116.87200000000001</v>
      </c>
      <c r="I71" s="86">
        <f>SUM(I70+I65)</f>
        <v>285.2730000000001</v>
      </c>
      <c r="J71" s="61">
        <f t="shared" si="18"/>
        <v>-33.894000000000005</v>
      </c>
      <c r="K71" s="61">
        <f t="shared" si="18"/>
        <v>213.56500000000005</v>
      </c>
      <c r="L71" s="61">
        <f t="shared" si="18"/>
        <v>-138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>
        <f>IF(K$5=0,"",K$5)</f>
      </c>
      <c r="L75" s="72">
        <f>IF(L$5=0,"",L$5)</f>
      </c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11.893588246853081</v>
      </c>
      <c r="F77" s="63">
        <f>IF(F14=0,"-",IF(F7=0,"-",F14/F7))*100</f>
        <v>7.342597914696662</v>
      </c>
      <c r="G77" s="118">
        <f>IF(G14=0,"-",IF(G7=0,"-",G14/G7))*100</f>
        <v>7.810251095591683</v>
      </c>
      <c r="H77" s="63">
        <f>IF(H14=0,"-",IF(H7=0,"-",H14/H7))*100</f>
        <v>3.043216575117187</v>
      </c>
      <c r="I77" s="118">
        <f>IF(I14=0,"-",IF(I7=0,"-",I14/I7))*100</f>
        <v>6.920219696083342</v>
      </c>
      <c r="J77" s="63">
        <f>IF(J14=0,"-",IF(J7=0,"-",J14/J7)*100)</f>
        <v>5.721479057071679</v>
      </c>
      <c r="K77" s="63">
        <f>IF(K14=0,"-",IF(K7=0,"-",K14/K7)*100)</f>
        <v>9.510226142116476</v>
      </c>
      <c r="L77" s="63">
        <f>IF(L14=0,"-",IF(L7=0,"-",L14/L7)*100)</f>
        <v>11.87214611872146</v>
      </c>
    </row>
    <row r="78" spans="1:15" ht="15" customHeight="1">
      <c r="A78" s="157" t="s">
        <v>63</v>
      </c>
      <c r="B78" s="157"/>
      <c r="C78" s="10"/>
      <c r="D78" s="10"/>
      <c r="E78" s="77">
        <f aca="true" t="shared" si="20" ref="E78:L78">IF(E20=0,"-",IF(E7=0,"-",E20/E7)*100)</f>
        <v>9.611272294337276</v>
      </c>
      <c r="F78" s="63">
        <f t="shared" si="20"/>
        <v>4.462017688613683</v>
      </c>
      <c r="G78" s="77">
        <f>IF(G20=0,"-",IF(G7=0,"-",G20/G7)*100)</f>
        <v>5.569224148629766</v>
      </c>
      <c r="H78" s="63">
        <f>IF(H20=0,"-",IF(H7=0,"-",H20/H7)*100)</f>
        <v>-0.6495799165426736</v>
      </c>
      <c r="I78" s="77">
        <f t="shared" si="20"/>
        <v>3.763560884801194</v>
      </c>
      <c r="J78" s="63">
        <f t="shared" si="20"/>
        <v>1.9000720702315916</v>
      </c>
      <c r="K78" s="63">
        <f>IF(K20=0,"-",IF(K7=0,"-",K20/K7)*100)</f>
        <v>6.166239403203623</v>
      </c>
      <c r="L78" s="63">
        <f t="shared" si="20"/>
        <v>8.280060882800608</v>
      </c>
      <c r="M78" s="17"/>
      <c r="N78" s="17"/>
      <c r="O78" s="17"/>
    </row>
    <row r="79" spans="1:15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6.213509677541639</v>
      </c>
      <c r="J79" s="64">
        <f>IF((J44=0),"-",(J24/((J44+K44)/2)*100))</f>
        <v>7.67022736205773</v>
      </c>
      <c r="K79" s="64">
        <f>IF((K44=0),"-",(K24/((K44+L44)/2)*100))</f>
        <v>17.340590343131176</v>
      </c>
      <c r="L79" s="64">
        <v>17.6</v>
      </c>
      <c r="M79" s="17"/>
      <c r="N79" s="17"/>
      <c r="O79" s="17"/>
    </row>
    <row r="80" spans="1:15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6.938680934425855</v>
      </c>
      <c r="J80" s="64">
        <f>IF((J44=0),"-",((J17+J18)/((J44+J45+J46+J48+K44+K45+K46+K48)/2)*100))</f>
        <v>6.6200301835726325</v>
      </c>
      <c r="K80" s="64">
        <f>IF((K44=0),"-",((K17+K18)/((K44+K45+K46+K48+L44+L45+L46+L48)/2)*100))</f>
        <v>12.85066205142987</v>
      </c>
      <c r="L80" s="64">
        <v>14</v>
      </c>
      <c r="M80" s="17"/>
      <c r="N80" s="17"/>
      <c r="O80" s="17"/>
    </row>
    <row r="81" spans="1:15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1" ref="G81:L81">IF(G44=0,"-",((G44+G45)/G52*100))</f>
        <v>37.949296559871655</v>
      </c>
      <c r="H81" s="122">
        <f t="shared" si="21"/>
        <v>35.280515587529976</v>
      </c>
      <c r="I81" s="81">
        <f t="shared" si="21"/>
        <v>38.77807245254555</v>
      </c>
      <c r="J81" s="112">
        <f t="shared" si="21"/>
        <v>30.58003779618407</v>
      </c>
      <c r="K81" s="112">
        <f t="shared" si="21"/>
        <v>23.96852479889153</v>
      </c>
      <c r="L81" s="112">
        <f t="shared" si="21"/>
        <v>28.116916709777545</v>
      </c>
      <c r="M81" s="17"/>
      <c r="N81" s="17"/>
      <c r="O81" s="17"/>
    </row>
    <row r="82" spans="1:15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2" ref="G82:L82">IF(G48=0,"-",(G48+G46-G40-G38-G34))</f>
        <v>2036.3309999999994</v>
      </c>
      <c r="H82" s="123">
        <f t="shared" si="22"/>
        <v>2587.9569999999994</v>
      </c>
      <c r="I82" s="78">
        <f t="shared" si="22"/>
        <v>1992.2810000000002</v>
      </c>
      <c r="J82" s="1">
        <f t="shared" si="22"/>
        <v>2931.58</v>
      </c>
      <c r="K82" s="1">
        <f t="shared" si="22"/>
        <v>2637.5980000000004</v>
      </c>
      <c r="L82" s="1">
        <f t="shared" si="22"/>
        <v>1826</v>
      </c>
      <c r="M82" s="17"/>
      <c r="N82" s="17"/>
      <c r="O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3" ref="G83:L83">IF((G44=0),"-",((G48+G46)/(G44+G45)))</f>
        <v>1.0744115337461935</v>
      </c>
      <c r="H83" s="124">
        <f t="shared" si="23"/>
        <v>1.3159832381444365</v>
      </c>
      <c r="I83" s="79">
        <f t="shared" si="23"/>
        <v>1.0945894716279594</v>
      </c>
      <c r="J83" s="3">
        <f t="shared" si="23"/>
        <v>1.69322204730505</v>
      </c>
      <c r="K83" s="3">
        <f t="shared" si="23"/>
        <v>1.953668622258331</v>
      </c>
      <c r="L83" s="3">
        <f t="shared" si="23"/>
        <v>1.8031278748850046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3604</v>
      </c>
      <c r="J84" s="25">
        <v>4115</v>
      </c>
      <c r="K84" s="25">
        <v>3591</v>
      </c>
      <c r="L84" s="25">
        <v>2123</v>
      </c>
    </row>
    <row r="85" spans="1:12" ht="15" customHeight="1">
      <c r="A85" s="7" t="s">
        <v>146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145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78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81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 t="s">
        <v>11</v>
      </c>
      <c r="H5" s="72"/>
      <c r="I5" s="72"/>
      <c r="J5" s="72"/>
      <c r="K5" s="72"/>
      <c r="L5" s="72" t="s">
        <v>132</v>
      </c>
    </row>
    <row r="6" ht="1.5" customHeight="1"/>
    <row r="7" spans="1:12" ht="15" customHeight="1">
      <c r="A7" s="35" t="s">
        <v>14</v>
      </c>
      <c r="B7" s="10"/>
      <c r="C7" s="10"/>
      <c r="D7" s="10"/>
      <c r="E7" s="86">
        <v>147.828</v>
      </c>
      <c r="F7" s="61">
        <v>161.16799999999998</v>
      </c>
      <c r="G7" s="86">
        <v>315.291</v>
      </c>
      <c r="H7" s="61">
        <v>349.272</v>
      </c>
      <c r="I7" s="86">
        <v>858.519</v>
      </c>
      <c r="J7" s="61">
        <v>905.6610000000001</v>
      </c>
      <c r="K7" s="61">
        <v>812</v>
      </c>
      <c r="L7" s="61">
        <v>905</v>
      </c>
    </row>
    <row r="8" spans="1:12" ht="15" customHeight="1">
      <c r="A8" s="35" t="s">
        <v>15</v>
      </c>
      <c r="B8" s="4"/>
      <c r="C8" s="4"/>
      <c r="D8" s="4"/>
      <c r="E8" s="85">
        <v>-145.35099999999997</v>
      </c>
      <c r="F8" s="55">
        <v>-154.786</v>
      </c>
      <c r="G8" s="85">
        <v>-297.672</v>
      </c>
      <c r="H8" s="55">
        <v>-327.46099999999996</v>
      </c>
      <c r="I8" s="85">
        <v>-744.559</v>
      </c>
      <c r="J8" s="55">
        <v>-819.912</v>
      </c>
      <c r="K8" s="55">
        <v>-742</v>
      </c>
      <c r="L8" s="55">
        <v>-793</v>
      </c>
    </row>
    <row r="9" spans="1:12" ht="15" customHeight="1">
      <c r="A9" s="35" t="s">
        <v>16</v>
      </c>
      <c r="B9" s="4"/>
      <c r="C9" s="4"/>
      <c r="D9" s="4"/>
      <c r="E9" s="85">
        <v>1.782</v>
      </c>
      <c r="F9" s="55"/>
      <c r="G9" s="85">
        <v>3.571</v>
      </c>
      <c r="H9" s="55"/>
      <c r="I9" s="85">
        <v>8.058</v>
      </c>
      <c r="J9" s="55"/>
      <c r="K9" s="55"/>
      <c r="L9" s="55"/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18</v>
      </c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4.259000000000032</v>
      </c>
      <c r="F12" s="61">
        <f aca="true" t="shared" si="0" ref="F12:L12">SUM(F7:F11)</f>
        <v>6.381999999999977</v>
      </c>
      <c r="G12" s="86">
        <f>SUM(G7:G11)</f>
        <v>21.189999999999973</v>
      </c>
      <c r="H12" s="61">
        <f>SUM(H7:H11)</f>
        <v>21.811000000000035</v>
      </c>
      <c r="I12" s="86">
        <f>SUM(I7:I11)</f>
        <v>122.01800000000003</v>
      </c>
      <c r="J12" s="61">
        <f t="shared" si="0"/>
        <v>85.74900000000002</v>
      </c>
      <c r="K12" s="61">
        <f t="shared" si="0"/>
        <v>88</v>
      </c>
      <c r="L12" s="61">
        <f t="shared" si="0"/>
        <v>112</v>
      </c>
    </row>
    <row r="13" spans="1:12" ht="15" customHeight="1">
      <c r="A13" s="36" t="s">
        <v>96</v>
      </c>
      <c r="B13" s="29"/>
      <c r="C13" s="29"/>
      <c r="D13" s="29"/>
      <c r="E13" s="83">
        <v>-12.38</v>
      </c>
      <c r="F13" s="57">
        <v>-12.179</v>
      </c>
      <c r="G13" s="83">
        <v>-24.586000000000002</v>
      </c>
      <c r="H13" s="57">
        <v>-24.564</v>
      </c>
      <c r="I13" s="83">
        <v>-48.814</v>
      </c>
      <c r="J13" s="57">
        <v>-46.855000000000004</v>
      </c>
      <c r="K13" s="57">
        <v>-41</v>
      </c>
      <c r="L13" s="57">
        <v>-35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-8.120999999999968</v>
      </c>
      <c r="F14" s="61">
        <f aca="true" t="shared" si="1" ref="F14:L14">SUM(F12:F13)</f>
        <v>-5.797000000000024</v>
      </c>
      <c r="G14" s="86">
        <f>SUM(G12:G13)</f>
        <v>-3.396000000000029</v>
      </c>
      <c r="H14" s="61">
        <f>SUM(H12:H13)</f>
        <v>-2.7529999999999646</v>
      </c>
      <c r="I14" s="86">
        <f>SUM(I12:I13)</f>
        <v>73.20400000000004</v>
      </c>
      <c r="J14" s="61">
        <f t="shared" si="1"/>
        <v>38.89400000000002</v>
      </c>
      <c r="K14" s="61">
        <f t="shared" si="1"/>
        <v>47</v>
      </c>
      <c r="L14" s="61">
        <f t="shared" si="1"/>
        <v>77</v>
      </c>
    </row>
    <row r="15" spans="1:12" ht="15" customHeight="1">
      <c r="A15" s="35" t="s">
        <v>20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-8.120999999999968</v>
      </c>
      <c r="F17" s="61">
        <f aca="true" t="shared" si="2" ref="F17:L17">SUM(F14:F16)</f>
        <v>-5.797000000000024</v>
      </c>
      <c r="G17" s="86">
        <f>SUM(G14:G16)</f>
        <v>-3.396000000000029</v>
      </c>
      <c r="H17" s="61">
        <f>SUM(H14:H16)</f>
        <v>-2.7529999999999646</v>
      </c>
      <c r="I17" s="86">
        <f>SUM(I14:I16)</f>
        <v>73.20400000000004</v>
      </c>
      <c r="J17" s="61">
        <f t="shared" si="2"/>
        <v>38.89400000000002</v>
      </c>
      <c r="K17" s="61">
        <f t="shared" si="2"/>
        <v>47</v>
      </c>
      <c r="L17" s="61">
        <f t="shared" si="2"/>
        <v>77</v>
      </c>
    </row>
    <row r="18" spans="1:12" ht="15" customHeight="1">
      <c r="A18" s="35" t="s">
        <v>22</v>
      </c>
      <c r="B18" s="4"/>
      <c r="C18" s="4"/>
      <c r="D18" s="4"/>
      <c r="E18" s="85">
        <v>1.6149999999999993</v>
      </c>
      <c r="F18" s="55">
        <v>-24.026999999999997</v>
      </c>
      <c r="G18" s="85">
        <v>4.393</v>
      </c>
      <c r="H18" s="55">
        <v>11.558000000000002</v>
      </c>
      <c r="I18" s="85">
        <v>88.56500000000001</v>
      </c>
      <c r="J18" s="55">
        <v>13.364</v>
      </c>
      <c r="K18" s="55">
        <v>8</v>
      </c>
      <c r="L18" s="55">
        <v>12</v>
      </c>
    </row>
    <row r="19" spans="1:12" ht="15" customHeight="1">
      <c r="A19" s="36" t="s">
        <v>23</v>
      </c>
      <c r="B19" s="29"/>
      <c r="C19" s="29"/>
      <c r="D19" s="29" t="s">
        <v>72</v>
      </c>
      <c r="E19" s="83">
        <v>-16.054000000000002</v>
      </c>
      <c r="F19" s="57">
        <v>14.243</v>
      </c>
      <c r="G19" s="83">
        <v>-26.467</v>
      </c>
      <c r="H19" s="57">
        <v>2.725</v>
      </c>
      <c r="I19" s="83">
        <v>-69.82600000000001</v>
      </c>
      <c r="J19" s="57">
        <v>-71.127</v>
      </c>
      <c r="K19" s="57">
        <v>-46</v>
      </c>
      <c r="L19" s="57">
        <v>-44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-22.55999999999997</v>
      </c>
      <c r="F20" s="61">
        <f aca="true" t="shared" si="3" ref="F20:L20">SUM(F17:F19)</f>
        <v>-15.581000000000019</v>
      </c>
      <c r="G20" s="86">
        <f>SUM(G17:G19)</f>
        <v>-25.470000000000027</v>
      </c>
      <c r="H20" s="61">
        <f>SUM(H17:H19)</f>
        <v>11.530000000000037</v>
      </c>
      <c r="I20" s="86">
        <f>SUM(I17:I19)</f>
        <v>91.94300000000005</v>
      </c>
      <c r="J20" s="61">
        <f t="shared" si="3"/>
        <v>-18.86899999999997</v>
      </c>
      <c r="K20" s="61">
        <f t="shared" si="3"/>
        <v>9</v>
      </c>
      <c r="L20" s="61">
        <f t="shared" si="3"/>
        <v>45</v>
      </c>
    </row>
    <row r="21" spans="1:12" ht="15" customHeight="1">
      <c r="A21" s="35" t="s">
        <v>24</v>
      </c>
      <c r="B21" s="4"/>
      <c r="C21" s="4"/>
      <c r="D21" s="4"/>
      <c r="E21" s="85">
        <v>8.079</v>
      </c>
      <c r="F21" s="55">
        <v>4.747000000000001</v>
      </c>
      <c r="G21" s="85">
        <v>10.119</v>
      </c>
      <c r="H21" s="55">
        <v>-1.877</v>
      </c>
      <c r="I21" s="85">
        <v>-16.925</v>
      </c>
      <c r="J21" s="55">
        <v>13.727</v>
      </c>
      <c r="K21" s="55">
        <v>3</v>
      </c>
      <c r="L21" s="55">
        <v>-8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-14.48099999999997</v>
      </c>
      <c r="F23" s="61">
        <f aca="true" t="shared" si="4" ref="F23:L23">SUM(F20:F22)</f>
        <v>-10.834000000000017</v>
      </c>
      <c r="G23" s="86">
        <f>SUM(G20:G22)</f>
        <v>-15.351000000000028</v>
      </c>
      <c r="H23" s="61">
        <f>SUM(H20:H22)</f>
        <v>9.653000000000036</v>
      </c>
      <c r="I23" s="86">
        <f>SUM(I20:I22)</f>
        <v>75.01800000000006</v>
      </c>
      <c r="J23" s="61">
        <f t="shared" si="4"/>
        <v>-5.141999999999971</v>
      </c>
      <c r="K23" s="61">
        <f t="shared" si="4"/>
        <v>12</v>
      </c>
      <c r="L23" s="61">
        <f t="shared" si="4"/>
        <v>37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-14.48099999999997</v>
      </c>
      <c r="F24" s="58">
        <f t="shared" si="5"/>
        <v>-10.834000000000017</v>
      </c>
      <c r="G24" s="82">
        <f>G23-G25</f>
        <v>-15.351000000000028</v>
      </c>
      <c r="H24" s="58">
        <f>H23-H25</f>
        <v>9.653000000000036</v>
      </c>
      <c r="I24" s="82">
        <f>I23-I25</f>
        <v>75.01800000000006</v>
      </c>
      <c r="J24" s="58">
        <f t="shared" si="5"/>
        <v>-5.141999999999971</v>
      </c>
      <c r="K24" s="58">
        <f t="shared" si="5"/>
        <v>12</v>
      </c>
      <c r="L24" s="58">
        <f t="shared" si="5"/>
        <v>37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K29">IF(F$5=0,"",F$5)</f>
      </c>
      <c r="G29" s="89"/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472.15700000000004</v>
      </c>
      <c r="H31" s="55">
        <v>480.27000000000004</v>
      </c>
      <c r="I31" s="85">
        <v>475.30400000000003</v>
      </c>
      <c r="J31" s="55">
        <v>487.83200000000005</v>
      </c>
      <c r="K31" s="55">
        <v>477</v>
      </c>
      <c r="L31" s="55">
        <v>593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203.92600000000002</v>
      </c>
      <c r="H32" s="55">
        <v>203.96400000000003</v>
      </c>
      <c r="I32" s="85">
        <v>203.11</v>
      </c>
      <c r="J32" s="55">
        <v>203.15200000000002</v>
      </c>
      <c r="K32" s="55">
        <v>201</v>
      </c>
      <c r="L32" s="55">
        <v>14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234.83200000000002</v>
      </c>
      <c r="H33" s="55">
        <v>240.45399999999995</v>
      </c>
      <c r="I33" s="85">
        <v>230.161</v>
      </c>
      <c r="J33" s="55">
        <v>254.26699999999997</v>
      </c>
      <c r="K33" s="55">
        <v>242</v>
      </c>
      <c r="L33" s="55">
        <v>212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3.3600000000000003</v>
      </c>
      <c r="H35" s="57">
        <v>4.952</v>
      </c>
      <c r="I35" s="83">
        <v>4.317</v>
      </c>
      <c r="J35" s="57">
        <v>3.5970000000000004</v>
      </c>
      <c r="K35" s="57">
        <v>4</v>
      </c>
      <c r="L35" s="57">
        <v>8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914.2750000000001</v>
      </c>
      <c r="H36" s="121">
        <f t="shared" si="8"/>
        <v>929.64</v>
      </c>
      <c r="I36" s="86">
        <f t="shared" si="8"/>
        <v>912.892</v>
      </c>
      <c r="J36" s="61">
        <f t="shared" si="8"/>
        <v>948.848</v>
      </c>
      <c r="K36" s="61">
        <f t="shared" si="8"/>
        <v>924</v>
      </c>
      <c r="L36" s="61">
        <f t="shared" si="8"/>
        <v>827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233.923</v>
      </c>
      <c r="H37" s="143">
        <v>232.003</v>
      </c>
      <c r="I37" s="85">
        <v>177.421</v>
      </c>
      <c r="J37" s="55">
        <v>202.139</v>
      </c>
      <c r="K37" s="55">
        <v>214</v>
      </c>
      <c r="L37" s="55">
        <v>196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>
        <v>6</v>
      </c>
      <c r="L38" s="55">
        <v>4</v>
      </c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134.29500000000002</v>
      </c>
      <c r="H39" s="143">
        <v>153.196</v>
      </c>
      <c r="I39" s="85">
        <v>139.684</v>
      </c>
      <c r="J39" s="55">
        <v>171.194</v>
      </c>
      <c r="K39" s="55">
        <v>116</v>
      </c>
      <c r="L39" s="55">
        <v>144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/>
      <c r="H40" s="143"/>
      <c r="I40" s="85"/>
      <c r="J40" s="55">
        <v>1.8840000000000001</v>
      </c>
      <c r="K40" s="55"/>
      <c r="L40" s="55"/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368.218</v>
      </c>
      <c r="H42" s="138">
        <f t="shared" si="9"/>
        <v>385.19899999999996</v>
      </c>
      <c r="I42" s="91">
        <f t="shared" si="9"/>
        <v>317.105</v>
      </c>
      <c r="J42" s="92">
        <f t="shared" si="9"/>
        <v>375.217</v>
      </c>
      <c r="K42" s="92">
        <f t="shared" si="9"/>
        <v>336</v>
      </c>
      <c r="L42" s="92">
        <f t="shared" si="9"/>
        <v>344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1282.4930000000002</v>
      </c>
      <c r="H43" s="121">
        <f t="shared" si="10"/>
        <v>1314.839</v>
      </c>
      <c r="I43" s="86">
        <f t="shared" si="10"/>
        <v>1229.997</v>
      </c>
      <c r="J43" s="61">
        <f t="shared" si="10"/>
        <v>1324.065</v>
      </c>
      <c r="K43" s="61">
        <f t="shared" si="10"/>
        <v>1260</v>
      </c>
      <c r="L43" s="61">
        <f t="shared" si="10"/>
        <v>1171</v>
      </c>
    </row>
    <row r="44" spans="1:12" ht="15" customHeight="1">
      <c r="A44" s="35" t="s">
        <v>40</v>
      </c>
      <c r="B44" s="4"/>
      <c r="C44" s="4"/>
      <c r="D44" s="4" t="s">
        <v>73</v>
      </c>
      <c r="E44" s="85"/>
      <c r="F44" s="55"/>
      <c r="G44" s="85">
        <v>469.975</v>
      </c>
      <c r="H44" s="143">
        <v>432.67500000000007</v>
      </c>
      <c r="I44" s="85">
        <v>486.92600000000004</v>
      </c>
      <c r="J44" s="55">
        <v>349.343</v>
      </c>
      <c r="K44" s="55">
        <v>393</v>
      </c>
      <c r="L44" s="55">
        <v>385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20.187</v>
      </c>
      <c r="H46" s="143">
        <v>39.166000000000004</v>
      </c>
      <c r="I46" s="85">
        <v>38.289</v>
      </c>
      <c r="J46" s="55">
        <v>40.331</v>
      </c>
      <c r="K46" s="55">
        <v>43</v>
      </c>
      <c r="L46" s="55">
        <v>39</v>
      </c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81.83200000000001</v>
      </c>
      <c r="H47" s="143">
        <v>86.5</v>
      </c>
      <c r="I47" s="85">
        <v>93.73400000000001</v>
      </c>
      <c r="J47" s="55">
        <v>86.818</v>
      </c>
      <c r="K47" s="55">
        <v>132</v>
      </c>
      <c r="L47" s="55">
        <v>90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588.345</v>
      </c>
      <c r="H48" s="143">
        <v>607.6030000000001</v>
      </c>
      <c r="I48" s="85">
        <v>482.50300000000004</v>
      </c>
      <c r="J48" s="55">
        <v>622.009</v>
      </c>
      <c r="K48" s="55">
        <v>580</v>
      </c>
      <c r="L48" s="55">
        <v>534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122.15400000000001</v>
      </c>
      <c r="H49" s="143">
        <v>148.895</v>
      </c>
      <c r="I49" s="85">
        <v>127.96800000000002</v>
      </c>
      <c r="J49" s="55">
        <v>225.56400000000002</v>
      </c>
      <c r="K49" s="55">
        <v>112</v>
      </c>
      <c r="L49" s="55">
        <v>123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143"/>
      <c r="I50" s="85">
        <v>0.5770000000000001</v>
      </c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1282.493</v>
      </c>
      <c r="H52" s="121">
        <f t="shared" si="11"/>
        <v>1314.8390000000002</v>
      </c>
      <c r="I52" s="86">
        <f t="shared" si="11"/>
        <v>1229.9970000000003</v>
      </c>
      <c r="J52" s="61">
        <f t="shared" si="11"/>
        <v>1324.065</v>
      </c>
      <c r="K52" s="61">
        <f t="shared" si="11"/>
        <v>1260</v>
      </c>
      <c r="L52" s="61">
        <f t="shared" si="11"/>
        <v>1171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K56">IF(F$5=0,"",F$5)</f>
      </c>
      <c r="G56" s="89"/>
      <c r="H56" s="89">
        <f t="shared" si="13"/>
      </c>
      <c r="I56" s="89"/>
      <c r="J56" s="89">
        <f t="shared" si="13"/>
      </c>
      <c r="K56" s="89">
        <f t="shared" si="13"/>
      </c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-5.408000000000001</v>
      </c>
      <c r="F58" s="58">
        <v>-14.682000000000007</v>
      </c>
      <c r="G58" s="82">
        <v>-22.499999999999993</v>
      </c>
      <c r="H58" s="58">
        <v>-20.709000000000003</v>
      </c>
      <c r="I58" s="82">
        <v>65.91</v>
      </c>
      <c r="J58" s="58">
        <v>24.016000000000005</v>
      </c>
      <c r="K58" s="58">
        <v>13</v>
      </c>
      <c r="L58" s="58"/>
    </row>
    <row r="59" spans="1:12" ht="15" customHeight="1">
      <c r="A59" s="158" t="s">
        <v>49</v>
      </c>
      <c r="B59" s="158"/>
      <c r="C59" s="30"/>
      <c r="D59" s="30"/>
      <c r="E59" s="83">
        <v>-64.187</v>
      </c>
      <c r="F59" s="57">
        <v>-54.411</v>
      </c>
      <c r="G59" s="83">
        <v>-55.464</v>
      </c>
      <c r="H59" s="57">
        <v>-44.346</v>
      </c>
      <c r="I59" s="83">
        <v>14.662</v>
      </c>
      <c r="J59" s="57">
        <v>-11.749000000000006</v>
      </c>
      <c r="K59" s="57"/>
      <c r="L59" s="57"/>
    </row>
    <row r="60" spans="1:12" ht="15" customHeight="1">
      <c r="A60" s="161" t="s">
        <v>50</v>
      </c>
      <c r="B60" s="161"/>
      <c r="C60" s="32"/>
      <c r="D60" s="32"/>
      <c r="E60" s="84">
        <f>SUM(E58:E59)</f>
        <v>-69.595</v>
      </c>
      <c r="F60" s="62">
        <f aca="true" t="shared" si="14" ref="F60:K60">SUM(F58:F59)</f>
        <v>-69.093</v>
      </c>
      <c r="G60" s="84">
        <f>SUM(G58:G59)</f>
        <v>-77.964</v>
      </c>
      <c r="H60" s="62">
        <f>SUM(H58:H59)</f>
        <v>-65.055</v>
      </c>
      <c r="I60" s="84">
        <f>SUM(I58:I59)</f>
        <v>80.572</v>
      </c>
      <c r="J60" s="62">
        <f t="shared" si="14"/>
        <v>12.267</v>
      </c>
      <c r="K60" s="62">
        <f t="shared" si="14"/>
        <v>13</v>
      </c>
      <c r="L60" s="62" t="s">
        <v>12</v>
      </c>
    </row>
    <row r="61" spans="1:12" ht="15" customHeight="1">
      <c r="A61" s="157" t="s">
        <v>51</v>
      </c>
      <c r="B61" s="157"/>
      <c r="C61" s="4"/>
      <c r="D61" s="4"/>
      <c r="E61" s="85">
        <v>-15.115000000000004</v>
      </c>
      <c r="F61" s="55">
        <v>-10.069000000000003</v>
      </c>
      <c r="G61" s="85">
        <v>-30.584000000000003</v>
      </c>
      <c r="H61" s="55">
        <v>-18.220000000000002</v>
      </c>
      <c r="I61" s="85">
        <v>-32.048</v>
      </c>
      <c r="J61" s="55">
        <v>-47.618</v>
      </c>
      <c r="K61" s="55">
        <v>-57</v>
      </c>
      <c r="L61" s="55"/>
    </row>
    <row r="62" spans="1:12" ht="15" customHeight="1">
      <c r="A62" s="158" t="s">
        <v>103</v>
      </c>
      <c r="B62" s="158"/>
      <c r="C62" s="29"/>
      <c r="D62" s="29"/>
      <c r="E62" s="83">
        <v>0.013000000000000001</v>
      </c>
      <c r="F62" s="57"/>
      <c r="G62" s="83">
        <v>0.013000000000000001</v>
      </c>
      <c r="H62" s="57"/>
      <c r="I62" s="83">
        <v>0.08600000000000001</v>
      </c>
      <c r="J62" s="57">
        <v>1.967</v>
      </c>
      <c r="K62" s="57"/>
      <c r="L62" s="57"/>
    </row>
    <row r="63" spans="1:12" ht="24" customHeight="1">
      <c r="A63" s="161" t="s">
        <v>52</v>
      </c>
      <c r="B63" s="161"/>
      <c r="C63" s="33"/>
      <c r="D63" s="33"/>
      <c r="E63" s="84">
        <f>SUM(E60:E62)</f>
        <v>-84.697</v>
      </c>
      <c r="F63" s="62">
        <f aca="true" t="shared" si="15" ref="F63:K63">SUM(F60:F62)</f>
        <v>-79.162</v>
      </c>
      <c r="G63" s="84">
        <f>SUM(G60:G62)</f>
        <v>-108.535</v>
      </c>
      <c r="H63" s="62">
        <f>SUM(H60:H62)</f>
        <v>-83.275</v>
      </c>
      <c r="I63" s="84">
        <f>SUM(I60:I62)</f>
        <v>48.61</v>
      </c>
      <c r="J63" s="62">
        <f t="shared" si="15"/>
        <v>-33.384</v>
      </c>
      <c r="K63" s="62">
        <f t="shared" si="15"/>
        <v>-44</v>
      </c>
      <c r="L63" s="62" t="s">
        <v>12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>
        <v>-7</v>
      </c>
      <c r="L64" s="57"/>
    </row>
    <row r="65" spans="1:12" ht="15" customHeight="1">
      <c r="A65" s="161" t="s">
        <v>54</v>
      </c>
      <c r="B65" s="161"/>
      <c r="C65" s="13"/>
      <c r="D65" s="13"/>
      <c r="E65" s="86">
        <f>SUM(E63:E64)</f>
        <v>-84.697</v>
      </c>
      <c r="F65" s="61">
        <f aca="true" t="shared" si="16" ref="F65:K65">SUM(F63:F64)</f>
        <v>-79.162</v>
      </c>
      <c r="G65" s="86">
        <f>SUM(G63:G64)</f>
        <v>-108.535</v>
      </c>
      <c r="H65" s="61">
        <f>SUM(H63:H64)</f>
        <v>-83.275</v>
      </c>
      <c r="I65" s="86">
        <f>SUM(I63:I64)</f>
        <v>48.61</v>
      </c>
      <c r="J65" s="61">
        <f t="shared" si="16"/>
        <v>-33.384</v>
      </c>
      <c r="K65" s="61">
        <f t="shared" si="16"/>
        <v>-51</v>
      </c>
      <c r="L65" s="62" t="s">
        <v>12</v>
      </c>
    </row>
    <row r="66" spans="1:12" ht="15" customHeight="1">
      <c r="A66" s="157" t="s">
        <v>55</v>
      </c>
      <c r="B66" s="157"/>
      <c r="C66" s="4"/>
      <c r="D66" s="4"/>
      <c r="E66" s="85">
        <v>84.697</v>
      </c>
      <c r="F66" s="55">
        <v>-12.047999999999998</v>
      </c>
      <c r="G66" s="85">
        <v>108.53500000000001</v>
      </c>
      <c r="H66" s="55">
        <v>-9.818999999999999</v>
      </c>
      <c r="I66" s="85">
        <v>-120.62400000000001</v>
      </c>
      <c r="J66" s="55">
        <v>35.38000000000001</v>
      </c>
      <c r="K66" s="55">
        <v>30</v>
      </c>
      <c r="L66" s="55"/>
    </row>
    <row r="67" spans="1:12" ht="15" customHeight="1">
      <c r="A67" s="157" t="s">
        <v>56</v>
      </c>
      <c r="B67" s="157"/>
      <c r="C67" s="4"/>
      <c r="D67" s="4"/>
      <c r="E67" s="85"/>
      <c r="F67" s="55">
        <v>86.513</v>
      </c>
      <c r="G67" s="85"/>
      <c r="H67" s="55">
        <v>86.513</v>
      </c>
      <c r="I67" s="85">
        <v>70.13000000000001</v>
      </c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59</v>
      </c>
      <c r="B70" s="40"/>
      <c r="C70" s="27"/>
      <c r="D70" s="27"/>
      <c r="E70" s="87">
        <f>SUM(E66:E69)</f>
        <v>84.697</v>
      </c>
      <c r="F70" s="59">
        <f aca="true" t="shared" si="17" ref="F70:K70">SUM(F66:F69)</f>
        <v>74.465</v>
      </c>
      <c r="G70" s="87">
        <f>SUM(G66:G69)</f>
        <v>108.53500000000001</v>
      </c>
      <c r="H70" s="59">
        <f>SUM(H66:H69)</f>
        <v>76.694</v>
      </c>
      <c r="I70" s="87">
        <f>SUM(I66:I69)</f>
        <v>-50.494</v>
      </c>
      <c r="J70" s="59">
        <f t="shared" si="17"/>
        <v>35.38000000000001</v>
      </c>
      <c r="K70" s="59">
        <f t="shared" si="17"/>
        <v>30</v>
      </c>
      <c r="L70" s="60" t="s">
        <v>12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0</v>
      </c>
      <c r="F71" s="61">
        <f aca="true" t="shared" si="18" ref="F71:K71">SUM(F70+F65)</f>
        <v>-4.697000000000003</v>
      </c>
      <c r="G71" s="86">
        <f>SUM(G70+G65)</f>
        <v>1.4210854715202004E-14</v>
      </c>
      <c r="H71" s="61">
        <f>SUM(H70+H65)</f>
        <v>-6.581000000000003</v>
      </c>
      <c r="I71" s="86">
        <f>SUM(I70+I65)</f>
        <v>-1.8840000000000003</v>
      </c>
      <c r="J71" s="61">
        <f t="shared" si="18"/>
        <v>1.9960000000000093</v>
      </c>
      <c r="K71" s="61">
        <f t="shared" si="18"/>
        <v>-21</v>
      </c>
      <c r="L71" s="61" t="s">
        <v>12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-5.493546554103396</v>
      </c>
      <c r="F77" s="63">
        <f>IF(F14=0,"-",IF(F7=0,"-",F14/F7))*100</f>
        <v>-3.596867864588519</v>
      </c>
      <c r="G77" s="118">
        <f>IF(G14=0,"-",IF(G7=0,"-",G14/G7))*100</f>
        <v>-1.0771002026699237</v>
      </c>
      <c r="H77" s="63">
        <f>IF(H14=0,"-",IF(H7=0,"-",H14/H7))*100</f>
        <v>-0.7882109072585162</v>
      </c>
      <c r="I77" s="118">
        <f>IF(I14=0,"-",IF(I7=0,"-",I14/I7))*100</f>
        <v>8.526776926311477</v>
      </c>
      <c r="J77" s="63">
        <f>IF(J14=0,"-",IF(J7=0,"-",J14/J7)*100)</f>
        <v>4.294542880835104</v>
      </c>
      <c r="K77" s="63">
        <f>IF(K14=0,"-",IF(K7=0,"-",K14/K7)*100)</f>
        <v>5.788177339901478</v>
      </c>
      <c r="L77" s="63">
        <f>IF(L14=0,"-",IF(L7=0,"-",L14/L7)*100)</f>
        <v>8.508287292817679</v>
      </c>
    </row>
    <row r="78" spans="1:13" ht="15" customHeight="1">
      <c r="A78" s="157" t="s">
        <v>63</v>
      </c>
      <c r="B78" s="157"/>
      <c r="C78" s="10"/>
      <c r="D78" s="10"/>
      <c r="E78" s="77">
        <f aca="true" t="shared" si="20" ref="E78:L78">IF(E20=0,"-",IF(E7=0,"-",E20/E7)*100)</f>
        <v>-15.260978975566179</v>
      </c>
      <c r="F78" s="63">
        <f t="shared" si="20"/>
        <v>-9.667551871339237</v>
      </c>
      <c r="G78" s="77">
        <f>IF(G20=0,"-",IF(G7=0,"-",G20/G7)*100)</f>
        <v>-8.078251520024367</v>
      </c>
      <c r="H78" s="63">
        <f>IF(H20=0,"-",IF(H7=0,"-",H20/H7)*100)</f>
        <v>3.3011521106759303</v>
      </c>
      <c r="I78" s="77">
        <f t="shared" si="20"/>
        <v>10.709489248345122</v>
      </c>
      <c r="J78" s="63">
        <f t="shared" si="20"/>
        <v>-2.0834506509610073</v>
      </c>
      <c r="K78" s="63">
        <f>IF(K20=0,"-",IF(K7=0,"-",K20/K7)*100)</f>
        <v>1.1083743842364533</v>
      </c>
      <c r="L78" s="63">
        <f t="shared" si="20"/>
        <v>4.972375690607735</v>
      </c>
      <c r="M78" s="17"/>
    </row>
    <row r="79" spans="1:13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17.941117032916456</v>
      </c>
      <c r="J79" s="64">
        <f>IF((J44=0),"-",(J24/((J44+K44)/2)*100))</f>
        <v>-1.3853434328874847</v>
      </c>
      <c r="K79" s="64">
        <f>IF((K44=0),"-",(K24/((K44+L44)/2)*100))</f>
        <v>3.0848329048843186</v>
      </c>
      <c r="L79" s="64" t="s">
        <v>12</v>
      </c>
      <c r="M79" s="17"/>
    </row>
    <row r="80" spans="1:13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16.021483598354173</v>
      </c>
      <c r="J80" s="64">
        <f>IF((J44=0),"-",((J17+J18)/((J44+J45+J46+J48+K44+K45+K46+K48)/2)*100))</f>
        <v>5.154454616426732</v>
      </c>
      <c r="K80" s="64">
        <f>IF((K44=0),"-",((K17+K18)/((K44+K45+K46+K48+L44+L45+L46+L48)/2)*100))</f>
        <v>5.572441742654509</v>
      </c>
      <c r="L80" s="64" t="s">
        <v>12</v>
      </c>
      <c r="M80" s="17"/>
    </row>
    <row r="81" spans="1:13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1" ref="G81:L81">IF(G44=0,"-",((G44+G45)/G52*100))</f>
        <v>36.645424185551114</v>
      </c>
      <c r="H81" s="122">
        <f t="shared" si="21"/>
        <v>32.90707075162815</v>
      </c>
      <c r="I81" s="81">
        <f t="shared" si="21"/>
        <v>39.587576229860716</v>
      </c>
      <c r="J81" s="112">
        <f t="shared" si="21"/>
        <v>26.384127667448347</v>
      </c>
      <c r="K81" s="112">
        <f t="shared" si="21"/>
        <v>31.19047619047619</v>
      </c>
      <c r="L81" s="112">
        <f t="shared" si="21"/>
        <v>32.87788215200683</v>
      </c>
      <c r="M81" s="17"/>
    </row>
    <row r="82" spans="1:13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2" ref="G82:L82">IF(G48=0,"-",(G48+G46-G40-G38-G34))</f>
        <v>608.532</v>
      </c>
      <c r="H82" s="123">
        <f t="shared" si="22"/>
        <v>646.7690000000001</v>
      </c>
      <c r="I82" s="78">
        <f t="shared" si="22"/>
        <v>520.792</v>
      </c>
      <c r="J82" s="1">
        <f t="shared" si="22"/>
        <v>660.456</v>
      </c>
      <c r="K82" s="1">
        <f t="shared" si="22"/>
        <v>617</v>
      </c>
      <c r="L82" s="1">
        <f t="shared" si="22"/>
        <v>569</v>
      </c>
      <c r="M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3" ref="G83:L83">IF((G44=0),"-",((G48+G46)/(G44+G45)))</f>
        <v>1.2948178094579499</v>
      </c>
      <c r="H83" s="124">
        <f t="shared" si="23"/>
        <v>1.4948148148148148</v>
      </c>
      <c r="I83" s="79">
        <f t="shared" si="23"/>
        <v>1.0695506093328349</v>
      </c>
      <c r="J83" s="3">
        <f t="shared" si="23"/>
        <v>1.8959589858677575</v>
      </c>
      <c r="K83" s="3">
        <f t="shared" si="23"/>
        <v>1.5852417302798982</v>
      </c>
      <c r="L83" s="3">
        <f t="shared" si="23"/>
        <v>1.4883116883116883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717</v>
      </c>
      <c r="J84" s="25">
        <v>781</v>
      </c>
      <c r="K84" s="25">
        <v>799</v>
      </c>
      <c r="L84" s="25">
        <v>821</v>
      </c>
    </row>
    <row r="85" spans="1:12" ht="15" customHeight="1">
      <c r="A85" s="7" t="s">
        <v>159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157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78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142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 t="s">
        <v>11</v>
      </c>
      <c r="H5" s="72"/>
      <c r="I5" s="72"/>
      <c r="J5" s="72"/>
      <c r="K5" s="72"/>
      <c r="L5" s="72"/>
    </row>
    <row r="6" ht="1.5" customHeight="1"/>
    <row r="7" spans="1:12" ht="15" customHeight="1">
      <c r="A7" s="35" t="s">
        <v>14</v>
      </c>
      <c r="B7" s="10"/>
      <c r="C7" s="10"/>
      <c r="D7" s="10"/>
      <c r="E7" s="86">
        <v>1715</v>
      </c>
      <c r="F7" s="61">
        <v>1821</v>
      </c>
      <c r="G7" s="86">
        <v>2949</v>
      </c>
      <c r="H7" s="61">
        <v>3592</v>
      </c>
      <c r="I7" s="86">
        <v>7019</v>
      </c>
      <c r="J7" s="61">
        <v>9840</v>
      </c>
      <c r="K7" s="61">
        <v>9280</v>
      </c>
      <c r="L7" s="61">
        <v>7609</v>
      </c>
    </row>
    <row r="8" spans="1:12" ht="15" customHeight="1">
      <c r="A8" s="35" t="s">
        <v>15</v>
      </c>
      <c r="B8" s="4"/>
      <c r="C8" s="4"/>
      <c r="D8" s="4"/>
      <c r="E8" s="85">
        <v>-1564</v>
      </c>
      <c r="F8" s="55">
        <v>-1663</v>
      </c>
      <c r="G8" s="85">
        <v>-2798</v>
      </c>
      <c r="H8" s="55">
        <v>-3373</v>
      </c>
      <c r="I8" s="85">
        <v>-6534</v>
      </c>
      <c r="J8" s="55">
        <v>-8331.2</v>
      </c>
      <c r="K8" s="55">
        <v>-7764</v>
      </c>
      <c r="L8" s="55">
        <v>-6470</v>
      </c>
    </row>
    <row r="9" spans="1:12" ht="15" customHeight="1">
      <c r="A9" s="35" t="s">
        <v>16</v>
      </c>
      <c r="B9" s="4"/>
      <c r="C9" s="4"/>
      <c r="D9" s="4"/>
      <c r="E9" s="85">
        <v>-17</v>
      </c>
      <c r="F9" s="55">
        <v>-17</v>
      </c>
      <c r="G9" s="85">
        <v>55</v>
      </c>
      <c r="H9" s="55">
        <v>3</v>
      </c>
      <c r="I9" s="85">
        <v>-6</v>
      </c>
      <c r="J9" s="55">
        <v>-121</v>
      </c>
      <c r="K9" s="55">
        <v>-4</v>
      </c>
      <c r="L9" s="55">
        <v>-39</v>
      </c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134</v>
      </c>
      <c r="F12" s="61">
        <f aca="true" t="shared" si="0" ref="F12:L12">SUM(F7:F11)</f>
        <v>141</v>
      </c>
      <c r="G12" s="86">
        <f>SUM(G7:G11)</f>
        <v>206</v>
      </c>
      <c r="H12" s="61">
        <f>SUM(H7:H11)</f>
        <v>222</v>
      </c>
      <c r="I12" s="86">
        <f>SUM(I7:I11)</f>
        <v>479</v>
      </c>
      <c r="J12" s="61">
        <f t="shared" si="0"/>
        <v>1387.7999999999993</v>
      </c>
      <c r="K12" s="61">
        <f t="shared" si="0"/>
        <v>1512</v>
      </c>
      <c r="L12" s="61">
        <f t="shared" si="0"/>
        <v>1100</v>
      </c>
    </row>
    <row r="13" spans="1:12" ht="15" customHeight="1">
      <c r="A13" s="36" t="s">
        <v>96</v>
      </c>
      <c r="B13" s="29"/>
      <c r="C13" s="29"/>
      <c r="D13" s="29"/>
      <c r="E13" s="83">
        <v>-43</v>
      </c>
      <c r="F13" s="57">
        <v>-54</v>
      </c>
      <c r="G13" s="83">
        <v>-87</v>
      </c>
      <c r="H13" s="57">
        <v>-107</v>
      </c>
      <c r="I13" s="83">
        <v>-214</v>
      </c>
      <c r="J13" s="57">
        <v>-215.387</v>
      </c>
      <c r="K13" s="57">
        <v>-194</v>
      </c>
      <c r="L13" s="57">
        <v>-197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91</v>
      </c>
      <c r="F14" s="61">
        <f aca="true" t="shared" si="1" ref="F14:L14">SUM(F12:F13)</f>
        <v>87</v>
      </c>
      <c r="G14" s="86">
        <f>SUM(G12:G13)</f>
        <v>119</v>
      </c>
      <c r="H14" s="61">
        <f>SUM(H12:H13)</f>
        <v>115</v>
      </c>
      <c r="I14" s="86">
        <f>SUM(I12:I13)</f>
        <v>265</v>
      </c>
      <c r="J14" s="61">
        <f t="shared" si="1"/>
        <v>1172.4129999999993</v>
      </c>
      <c r="K14" s="61">
        <f t="shared" si="1"/>
        <v>1318</v>
      </c>
      <c r="L14" s="61">
        <f t="shared" si="1"/>
        <v>903</v>
      </c>
    </row>
    <row r="15" spans="1:12" ht="15" customHeight="1">
      <c r="A15" s="35" t="s">
        <v>20</v>
      </c>
      <c r="B15" s="5"/>
      <c r="C15" s="5"/>
      <c r="D15" s="5"/>
      <c r="E15" s="85">
        <v>-2</v>
      </c>
      <c r="F15" s="55">
        <v>-2</v>
      </c>
      <c r="G15" s="85">
        <v>-5</v>
      </c>
      <c r="H15" s="55">
        <v>-5</v>
      </c>
      <c r="I15" s="85">
        <v>-11</v>
      </c>
      <c r="J15" s="55">
        <v>-9.64</v>
      </c>
      <c r="K15" s="55">
        <v>-9</v>
      </c>
      <c r="L15" s="55">
        <v>-9</v>
      </c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89</v>
      </c>
      <c r="F17" s="61">
        <f aca="true" t="shared" si="2" ref="F17:L17">SUM(F14:F16)</f>
        <v>85</v>
      </c>
      <c r="G17" s="86">
        <f>SUM(G14:G16)</f>
        <v>114</v>
      </c>
      <c r="H17" s="61">
        <f>SUM(H14:H16)</f>
        <v>110</v>
      </c>
      <c r="I17" s="86">
        <f>SUM(I14:I16)</f>
        <v>254</v>
      </c>
      <c r="J17" s="61">
        <f t="shared" si="2"/>
        <v>1162.7729999999992</v>
      </c>
      <c r="K17" s="61">
        <f t="shared" si="2"/>
        <v>1309</v>
      </c>
      <c r="L17" s="61">
        <f t="shared" si="2"/>
        <v>894</v>
      </c>
    </row>
    <row r="18" spans="1:12" ht="15" customHeight="1">
      <c r="A18" s="35" t="s">
        <v>22</v>
      </c>
      <c r="B18" s="4"/>
      <c r="C18" s="4"/>
      <c r="D18" s="4"/>
      <c r="E18" s="85">
        <v>2</v>
      </c>
      <c r="F18" s="55">
        <v>3</v>
      </c>
      <c r="G18" s="85">
        <v>3</v>
      </c>
      <c r="H18" s="55">
        <v>6</v>
      </c>
      <c r="I18" s="85">
        <v>13</v>
      </c>
      <c r="J18" s="55">
        <v>22</v>
      </c>
      <c r="K18" s="55">
        <v>20</v>
      </c>
      <c r="L18" s="55">
        <v>11</v>
      </c>
    </row>
    <row r="19" spans="1:12" ht="15" customHeight="1">
      <c r="A19" s="36" t="s">
        <v>23</v>
      </c>
      <c r="B19" s="29"/>
      <c r="C19" s="29"/>
      <c r="D19" s="29"/>
      <c r="E19" s="83">
        <v>-44</v>
      </c>
      <c r="F19" s="57">
        <v>-37</v>
      </c>
      <c r="G19" s="83">
        <v>-85</v>
      </c>
      <c r="H19" s="57">
        <v>-71</v>
      </c>
      <c r="I19" s="83">
        <v>-148</v>
      </c>
      <c r="J19" s="57">
        <v>-195</v>
      </c>
      <c r="K19" s="57">
        <v>-154</v>
      </c>
      <c r="L19" s="57">
        <v>-108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47</v>
      </c>
      <c r="F20" s="61">
        <f aca="true" t="shared" si="3" ref="F20:L20">SUM(F17:F19)</f>
        <v>51</v>
      </c>
      <c r="G20" s="86">
        <f>SUM(G17:G19)</f>
        <v>32</v>
      </c>
      <c r="H20" s="61">
        <f>SUM(H17:H19)</f>
        <v>45</v>
      </c>
      <c r="I20" s="86">
        <f>SUM(I17:I19)</f>
        <v>119</v>
      </c>
      <c r="J20" s="61">
        <f t="shared" si="3"/>
        <v>989.7729999999992</v>
      </c>
      <c r="K20" s="61">
        <f t="shared" si="3"/>
        <v>1175</v>
      </c>
      <c r="L20" s="61">
        <f t="shared" si="3"/>
        <v>797</v>
      </c>
    </row>
    <row r="21" spans="1:12" ht="15" customHeight="1">
      <c r="A21" s="35" t="s">
        <v>24</v>
      </c>
      <c r="B21" s="4"/>
      <c r="C21" s="4"/>
      <c r="D21" s="4"/>
      <c r="E21" s="85">
        <v>-20</v>
      </c>
      <c r="F21" s="55">
        <v>-38</v>
      </c>
      <c r="G21" s="85">
        <v>-33</v>
      </c>
      <c r="H21" s="55">
        <v>-53</v>
      </c>
      <c r="I21" s="85">
        <v>-85</v>
      </c>
      <c r="J21" s="55">
        <v>-267</v>
      </c>
      <c r="K21" s="55">
        <v>-274</v>
      </c>
      <c r="L21" s="55">
        <v>-212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27</v>
      </c>
      <c r="F23" s="61">
        <f aca="true" t="shared" si="4" ref="F23:L23">SUM(F20:F22)</f>
        <v>13</v>
      </c>
      <c r="G23" s="86">
        <f>SUM(G20:G22)</f>
        <v>-1</v>
      </c>
      <c r="H23" s="61">
        <f>SUM(H20:H22)</f>
        <v>-8</v>
      </c>
      <c r="I23" s="86">
        <f>SUM(I20:I22)</f>
        <v>34</v>
      </c>
      <c r="J23" s="61">
        <f t="shared" si="4"/>
        <v>722.7729999999992</v>
      </c>
      <c r="K23" s="61">
        <f t="shared" si="4"/>
        <v>901</v>
      </c>
      <c r="L23" s="61">
        <f t="shared" si="4"/>
        <v>585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27</v>
      </c>
      <c r="F24" s="58">
        <f t="shared" si="5"/>
        <v>13</v>
      </c>
      <c r="G24" s="82">
        <f>G23-G25</f>
        <v>-1</v>
      </c>
      <c r="H24" s="58">
        <f>H23-H25</f>
        <v>-8</v>
      </c>
      <c r="I24" s="82">
        <f>I23-I25</f>
        <v>34</v>
      </c>
      <c r="J24" s="58">
        <f t="shared" si="5"/>
        <v>722.7729999999992</v>
      </c>
      <c r="K24" s="58">
        <f t="shared" si="5"/>
        <v>901</v>
      </c>
      <c r="L24" s="58">
        <f t="shared" si="5"/>
        <v>585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68" t="s">
        <v>138</v>
      </c>
      <c r="F28" s="68" t="s">
        <v>138</v>
      </c>
      <c r="G28" s="68" t="s">
        <v>139</v>
      </c>
      <c r="H28" s="68" t="s">
        <v>139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2813</v>
      </c>
      <c r="H31" s="55">
        <v>2997</v>
      </c>
      <c r="I31" s="85">
        <v>2922</v>
      </c>
      <c r="J31" s="55">
        <v>2972</v>
      </c>
      <c r="K31" s="55">
        <v>2713</v>
      </c>
      <c r="L31" s="55">
        <v>2616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51</v>
      </c>
      <c r="H32" s="55">
        <v>68</v>
      </c>
      <c r="I32" s="85">
        <v>61</v>
      </c>
      <c r="J32" s="55">
        <v>74</v>
      </c>
      <c r="K32" s="55">
        <v>66</v>
      </c>
      <c r="L32" s="55">
        <v>74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1230</v>
      </c>
      <c r="H33" s="55">
        <v>1670</v>
      </c>
      <c r="I33" s="85">
        <v>1336</v>
      </c>
      <c r="J33" s="55">
        <v>1704</v>
      </c>
      <c r="K33" s="55">
        <v>1425</v>
      </c>
      <c r="L33" s="55">
        <v>1391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>
        <v>25</v>
      </c>
      <c r="H34" s="55">
        <v>7</v>
      </c>
      <c r="I34" s="85">
        <v>25</v>
      </c>
      <c r="J34" s="55">
        <v>7</v>
      </c>
      <c r="K34" s="55">
        <v>7</v>
      </c>
      <c r="L34" s="55">
        <v>6</v>
      </c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398</v>
      </c>
      <c r="H35" s="57">
        <v>388</v>
      </c>
      <c r="I35" s="83">
        <v>454</v>
      </c>
      <c r="J35" s="57">
        <v>392</v>
      </c>
      <c r="K35" s="57">
        <v>352</v>
      </c>
      <c r="L35" s="57">
        <v>325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7" ref="G36:L36">SUM(G31:G35)</f>
        <v>4517</v>
      </c>
      <c r="H36" s="121">
        <f t="shared" si="7"/>
        <v>5130</v>
      </c>
      <c r="I36" s="86">
        <f t="shared" si="7"/>
        <v>4798</v>
      </c>
      <c r="J36" s="61">
        <f t="shared" si="7"/>
        <v>5149</v>
      </c>
      <c r="K36" s="61">
        <f t="shared" si="7"/>
        <v>4563</v>
      </c>
      <c r="L36" s="61">
        <f t="shared" si="7"/>
        <v>4412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1106</v>
      </c>
      <c r="H37" s="143">
        <v>1199</v>
      </c>
      <c r="I37" s="85">
        <v>896</v>
      </c>
      <c r="J37" s="55">
        <v>1645</v>
      </c>
      <c r="K37" s="55">
        <v>1278</v>
      </c>
      <c r="L37" s="55">
        <v>1083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>
        <v>22</v>
      </c>
      <c r="H38" s="143">
        <v>26</v>
      </c>
      <c r="I38" s="85">
        <v>3</v>
      </c>
      <c r="J38" s="55">
        <v>34</v>
      </c>
      <c r="K38" s="55">
        <v>10</v>
      </c>
      <c r="L38" s="55">
        <v>1</v>
      </c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1556</v>
      </c>
      <c r="H39" s="143">
        <v>1564</v>
      </c>
      <c r="I39" s="85">
        <v>1280</v>
      </c>
      <c r="J39" s="55">
        <v>1539</v>
      </c>
      <c r="K39" s="55">
        <v>1478</v>
      </c>
      <c r="L39" s="55">
        <v>1382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281</v>
      </c>
      <c r="H40" s="143">
        <v>307</v>
      </c>
      <c r="I40" s="85">
        <v>248</v>
      </c>
      <c r="J40" s="55">
        <v>258</v>
      </c>
      <c r="K40" s="55">
        <v>371</v>
      </c>
      <c r="L40" s="55">
        <v>199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>
        <v>217</v>
      </c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8" ref="G42:L42">SUM(G37:G41)</f>
        <v>2965</v>
      </c>
      <c r="H42" s="138">
        <f t="shared" si="8"/>
        <v>3096</v>
      </c>
      <c r="I42" s="91">
        <f t="shared" si="8"/>
        <v>2644</v>
      </c>
      <c r="J42" s="92">
        <f t="shared" si="8"/>
        <v>3476</v>
      </c>
      <c r="K42" s="92">
        <f t="shared" si="8"/>
        <v>3137</v>
      </c>
      <c r="L42" s="92">
        <f t="shared" si="8"/>
        <v>2665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9" ref="G43:L43">G36+G42</f>
        <v>7482</v>
      </c>
      <c r="H43" s="121">
        <f t="shared" si="9"/>
        <v>8226</v>
      </c>
      <c r="I43" s="86">
        <f t="shared" si="9"/>
        <v>7442</v>
      </c>
      <c r="J43" s="61">
        <f t="shared" si="9"/>
        <v>8625</v>
      </c>
      <c r="K43" s="61">
        <f t="shared" si="9"/>
        <v>7700</v>
      </c>
      <c r="L43" s="61">
        <f t="shared" si="9"/>
        <v>7077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2869</v>
      </c>
      <c r="H44" s="143">
        <v>3119</v>
      </c>
      <c r="I44" s="85">
        <v>3003</v>
      </c>
      <c r="J44" s="55">
        <v>3345.773</v>
      </c>
      <c r="K44" s="55">
        <v>2969</v>
      </c>
      <c r="L44" s="55">
        <v>2190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126</v>
      </c>
      <c r="H46" s="143">
        <v>107</v>
      </c>
      <c r="I46" s="85">
        <v>133</v>
      </c>
      <c r="J46" s="55">
        <v>116</v>
      </c>
      <c r="K46" s="55">
        <v>109</v>
      </c>
      <c r="L46" s="55">
        <v>106</v>
      </c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428</v>
      </c>
      <c r="H47" s="143">
        <v>453</v>
      </c>
      <c r="I47" s="85">
        <v>518</v>
      </c>
      <c r="J47" s="55">
        <v>511</v>
      </c>
      <c r="K47" s="55">
        <v>419</v>
      </c>
      <c r="L47" s="55">
        <v>439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2445</v>
      </c>
      <c r="H48" s="143">
        <v>3139</v>
      </c>
      <c r="I48" s="85">
        <v>2565</v>
      </c>
      <c r="J48" s="55">
        <v>2957</v>
      </c>
      <c r="K48" s="55">
        <v>2516</v>
      </c>
      <c r="L48" s="55">
        <v>2702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1614</v>
      </c>
      <c r="H49" s="143">
        <v>1408</v>
      </c>
      <c r="I49" s="85">
        <v>1223</v>
      </c>
      <c r="J49" s="55">
        <v>1695.227</v>
      </c>
      <c r="K49" s="55">
        <v>1687</v>
      </c>
      <c r="L49" s="55">
        <v>1640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0" ref="G52:L52">SUM(G44:G51)</f>
        <v>7482</v>
      </c>
      <c r="H52" s="121">
        <f t="shared" si="10"/>
        <v>8226</v>
      </c>
      <c r="I52" s="86">
        <f t="shared" si="10"/>
        <v>7442</v>
      </c>
      <c r="J52" s="61">
        <f t="shared" si="10"/>
        <v>8625</v>
      </c>
      <c r="K52" s="61">
        <f t="shared" si="10"/>
        <v>7700</v>
      </c>
      <c r="L52" s="61">
        <f t="shared" si="10"/>
        <v>7077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1" ref="F54:L54">F$3</f>
        <v>2009</v>
      </c>
      <c r="G54" s="68">
        <f t="shared" si="11"/>
        <v>2010</v>
      </c>
      <c r="H54" s="68">
        <f t="shared" si="11"/>
        <v>2009</v>
      </c>
      <c r="I54" s="68">
        <f t="shared" si="11"/>
        <v>2009</v>
      </c>
      <c r="J54" s="68">
        <f t="shared" si="11"/>
        <v>2008</v>
      </c>
      <c r="K54" s="68">
        <f t="shared" si="11"/>
        <v>2007</v>
      </c>
      <c r="L54" s="68">
        <f t="shared" si="11"/>
        <v>2006</v>
      </c>
    </row>
    <row r="55" spans="1:12" ht="12.75" customHeight="1">
      <c r="A55" s="69"/>
      <c r="B55" s="69"/>
      <c r="C55" s="67"/>
      <c r="D55" s="67"/>
      <c r="E55" s="68" t="s">
        <v>138</v>
      </c>
      <c r="F55" s="68" t="s">
        <v>138</v>
      </c>
      <c r="G55" s="68" t="s">
        <v>139</v>
      </c>
      <c r="H55" s="68" t="s">
        <v>139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/>
      <c r="F56" s="89"/>
      <c r="G56" s="89"/>
      <c r="H56" s="89"/>
      <c r="I56" s="89"/>
      <c r="J56" s="89"/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101</v>
      </c>
      <c r="F58" s="58">
        <v>73</v>
      </c>
      <c r="G58" s="82">
        <v>11</v>
      </c>
      <c r="H58" s="58">
        <v>-36</v>
      </c>
      <c r="I58" s="82">
        <v>136</v>
      </c>
      <c r="J58" s="58">
        <v>797.3</v>
      </c>
      <c r="K58" s="58">
        <v>1092</v>
      </c>
      <c r="L58" s="58">
        <v>883</v>
      </c>
    </row>
    <row r="59" spans="1:12" ht="15" customHeight="1">
      <c r="A59" s="158" t="s">
        <v>49</v>
      </c>
      <c r="B59" s="158"/>
      <c r="C59" s="30"/>
      <c r="D59" s="30"/>
      <c r="E59" s="83">
        <v>-34</v>
      </c>
      <c r="F59" s="57">
        <v>259</v>
      </c>
      <c r="G59" s="83">
        <v>-116</v>
      </c>
      <c r="H59" s="57">
        <v>181</v>
      </c>
      <c r="I59" s="83">
        <v>583</v>
      </c>
      <c r="J59" s="57">
        <v>-124</v>
      </c>
      <c r="K59" s="57">
        <v>-217</v>
      </c>
      <c r="L59" s="57">
        <v>-105</v>
      </c>
    </row>
    <row r="60" spans="1:12" ht="15" customHeight="1">
      <c r="A60" s="161" t="s">
        <v>50</v>
      </c>
      <c r="B60" s="161"/>
      <c r="C60" s="32"/>
      <c r="D60" s="32"/>
      <c r="E60" s="84">
        <f>SUM(E58:E59)</f>
        <v>67</v>
      </c>
      <c r="F60" s="62">
        <f aca="true" t="shared" si="12" ref="F60:L60">SUM(F58:F59)</f>
        <v>332</v>
      </c>
      <c r="G60" s="84">
        <f>SUM(G58:G59)</f>
        <v>-105</v>
      </c>
      <c r="H60" s="62">
        <f>SUM(H58:H59)</f>
        <v>145</v>
      </c>
      <c r="I60" s="84">
        <f>SUM(I58:I59)</f>
        <v>719</v>
      </c>
      <c r="J60" s="62">
        <f t="shared" si="12"/>
        <v>673.3</v>
      </c>
      <c r="K60" s="62">
        <f t="shared" si="12"/>
        <v>875</v>
      </c>
      <c r="L60" s="62">
        <f t="shared" si="12"/>
        <v>778</v>
      </c>
    </row>
    <row r="61" spans="1:12" ht="15" customHeight="1">
      <c r="A61" s="157" t="s">
        <v>51</v>
      </c>
      <c r="B61" s="157"/>
      <c r="C61" s="4"/>
      <c r="D61" s="4"/>
      <c r="E61" s="85">
        <v>-27</v>
      </c>
      <c r="F61" s="55">
        <v>-38</v>
      </c>
      <c r="G61" s="85">
        <v>-45</v>
      </c>
      <c r="H61" s="55">
        <v>-107</v>
      </c>
      <c r="I61" s="85">
        <v>-182</v>
      </c>
      <c r="J61" s="55">
        <v>-301</v>
      </c>
      <c r="K61" s="55">
        <v>-195</v>
      </c>
      <c r="L61" s="55">
        <v>-146</v>
      </c>
    </row>
    <row r="62" spans="1:12" ht="15" customHeight="1">
      <c r="A62" s="158" t="s">
        <v>103</v>
      </c>
      <c r="B62" s="158"/>
      <c r="C62" s="29"/>
      <c r="D62" s="29"/>
      <c r="E62" s="83">
        <v>24</v>
      </c>
      <c r="F62" s="57">
        <v>6</v>
      </c>
      <c r="G62" s="83">
        <v>310</v>
      </c>
      <c r="H62" s="57">
        <v>12</v>
      </c>
      <c r="I62" s="83">
        <v>24</v>
      </c>
      <c r="J62" s="57">
        <v>64</v>
      </c>
      <c r="K62" s="57">
        <v>18</v>
      </c>
      <c r="L62" s="57">
        <v>96</v>
      </c>
    </row>
    <row r="63" spans="1:12" ht="24" customHeight="1">
      <c r="A63" s="161" t="s">
        <v>52</v>
      </c>
      <c r="B63" s="161"/>
      <c r="C63" s="33"/>
      <c r="D63" s="33"/>
      <c r="E63" s="84">
        <f>SUM(E60:E62)</f>
        <v>64</v>
      </c>
      <c r="F63" s="62">
        <f aca="true" t="shared" si="13" ref="F63:L63">SUM(F60:F62)</f>
        <v>300</v>
      </c>
      <c r="G63" s="84">
        <f>SUM(G60:G62)</f>
        <v>160</v>
      </c>
      <c r="H63" s="62">
        <f>SUM(H60:H62)</f>
        <v>50</v>
      </c>
      <c r="I63" s="84">
        <f>SUM(I60:I62)</f>
        <v>561</v>
      </c>
      <c r="J63" s="62">
        <f t="shared" si="13"/>
        <v>436.29999999999995</v>
      </c>
      <c r="K63" s="62">
        <f t="shared" si="13"/>
        <v>698</v>
      </c>
      <c r="L63" s="62">
        <f t="shared" si="13"/>
        <v>728</v>
      </c>
    </row>
    <row r="64" spans="1:12" ht="15" customHeight="1">
      <c r="A64" s="158" t="s">
        <v>53</v>
      </c>
      <c r="B64" s="158"/>
      <c r="C64" s="34"/>
      <c r="D64" s="34"/>
      <c r="E64" s="83"/>
      <c r="F64" s="57">
        <v>-12</v>
      </c>
      <c r="G64" s="83">
        <v>4</v>
      </c>
      <c r="H64" s="57">
        <v>-13</v>
      </c>
      <c r="I64" s="83">
        <v>-30</v>
      </c>
      <c r="J64" s="57">
        <v>-181</v>
      </c>
      <c r="K64" s="57">
        <v>-48</v>
      </c>
      <c r="L64" s="57">
        <v>-373</v>
      </c>
    </row>
    <row r="65" spans="1:12" ht="15" customHeight="1">
      <c r="A65" s="161" t="s">
        <v>54</v>
      </c>
      <c r="B65" s="161"/>
      <c r="C65" s="13"/>
      <c r="D65" s="13"/>
      <c r="E65" s="86">
        <f>SUM(E63:E64)</f>
        <v>64</v>
      </c>
      <c r="F65" s="61">
        <f aca="true" t="shared" si="14" ref="F65:L65">SUM(F63:F64)</f>
        <v>288</v>
      </c>
      <c r="G65" s="86">
        <f>SUM(G63:G64)</f>
        <v>164</v>
      </c>
      <c r="H65" s="61">
        <f>SUM(H63:H64)</f>
        <v>37</v>
      </c>
      <c r="I65" s="86">
        <f>SUM(I63:I64)</f>
        <v>531</v>
      </c>
      <c r="J65" s="61">
        <f t="shared" si="14"/>
        <v>255.29999999999995</v>
      </c>
      <c r="K65" s="61">
        <f t="shared" si="14"/>
        <v>650</v>
      </c>
      <c r="L65" s="61">
        <f t="shared" si="14"/>
        <v>355</v>
      </c>
    </row>
    <row r="66" spans="1:12" ht="15" customHeight="1">
      <c r="A66" s="157" t="s">
        <v>55</v>
      </c>
      <c r="B66" s="157"/>
      <c r="C66" s="4"/>
      <c r="D66" s="4"/>
      <c r="E66" s="85">
        <v>28</v>
      </c>
      <c r="F66" s="55">
        <v>-28</v>
      </c>
      <c r="G66" s="85">
        <v>-120</v>
      </c>
      <c r="H66" s="55">
        <v>218</v>
      </c>
      <c r="I66" s="85">
        <v>-340</v>
      </c>
      <c r="J66" s="55">
        <v>351</v>
      </c>
      <c r="K66" s="55">
        <v>-231</v>
      </c>
      <c r="L66" s="55">
        <v>707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>
        <v>-206</v>
      </c>
      <c r="G68" s="85"/>
      <c r="H68" s="55">
        <v>-206</v>
      </c>
      <c r="I68" s="85">
        <v>-206</v>
      </c>
      <c r="J68" s="55">
        <v>-413</v>
      </c>
      <c r="K68" s="55">
        <v>-256</v>
      </c>
      <c r="L68" s="55">
        <v>-1196</v>
      </c>
    </row>
    <row r="69" spans="1:12" ht="15" customHeight="1">
      <c r="A69" s="158" t="s">
        <v>58</v>
      </c>
      <c r="B69" s="158"/>
      <c r="C69" s="29"/>
      <c r="D69" s="29"/>
      <c r="E69" s="83">
        <v>6</v>
      </c>
      <c r="F69" s="57"/>
      <c r="G69" s="83">
        <v>6</v>
      </c>
      <c r="H69" s="57"/>
      <c r="I69" s="83">
        <v>5</v>
      </c>
      <c r="J69" s="57">
        <v>-334</v>
      </c>
      <c r="K69" s="57"/>
      <c r="L69" s="57">
        <v>94</v>
      </c>
    </row>
    <row r="70" spans="1:12" ht="15" customHeight="1">
      <c r="A70" s="40" t="s">
        <v>59</v>
      </c>
      <c r="B70" s="40"/>
      <c r="C70" s="27"/>
      <c r="D70" s="27"/>
      <c r="E70" s="87">
        <f>SUM(E66:E69)</f>
        <v>34</v>
      </c>
      <c r="F70" s="59">
        <f aca="true" t="shared" si="15" ref="F70:L70">SUM(F66:F69)</f>
        <v>-234</v>
      </c>
      <c r="G70" s="87">
        <f>SUM(G66:G69)</f>
        <v>-114</v>
      </c>
      <c r="H70" s="59">
        <f>SUM(H66:H69)</f>
        <v>12</v>
      </c>
      <c r="I70" s="87">
        <f>SUM(I66:I69)</f>
        <v>-541</v>
      </c>
      <c r="J70" s="59">
        <f t="shared" si="15"/>
        <v>-396</v>
      </c>
      <c r="K70" s="59">
        <f t="shared" si="15"/>
        <v>-487</v>
      </c>
      <c r="L70" s="59">
        <f t="shared" si="15"/>
        <v>-395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98</v>
      </c>
      <c r="F71" s="61">
        <f aca="true" t="shared" si="16" ref="F71:L71">SUM(F70+F65)</f>
        <v>54</v>
      </c>
      <c r="G71" s="86">
        <f>SUM(G70+G65)</f>
        <v>50</v>
      </c>
      <c r="H71" s="61">
        <f>SUM(H70+H65)</f>
        <v>49</v>
      </c>
      <c r="I71" s="86">
        <f>SUM(I70+I65)</f>
        <v>-10</v>
      </c>
      <c r="J71" s="61">
        <f t="shared" si="16"/>
        <v>-140.70000000000005</v>
      </c>
      <c r="K71" s="61">
        <f t="shared" si="16"/>
        <v>163</v>
      </c>
      <c r="L71" s="61">
        <f t="shared" si="16"/>
        <v>-40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7" ref="F73:L73">F$3</f>
        <v>2009</v>
      </c>
      <c r="G73" s="68">
        <f t="shared" si="17"/>
        <v>2010</v>
      </c>
      <c r="H73" s="68">
        <f t="shared" si="17"/>
        <v>2009</v>
      </c>
      <c r="I73" s="68">
        <f t="shared" si="17"/>
        <v>2009</v>
      </c>
      <c r="J73" s="68">
        <f t="shared" si="17"/>
        <v>2008</v>
      </c>
      <c r="K73" s="68">
        <f t="shared" si="17"/>
        <v>2007</v>
      </c>
      <c r="L73" s="68">
        <f t="shared" si="17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>
        <f>IF(E$5=0,"",E$5)</f>
      </c>
      <c r="F75" s="72">
        <f aca="true" t="shared" si="18" ref="F75:L75">IF(F$5=0,"",F$5)</f>
      </c>
      <c r="G75" s="72"/>
      <c r="H75" s="72">
        <f t="shared" si="18"/>
      </c>
      <c r="I75" s="72"/>
      <c r="J75" s="72">
        <f t="shared" si="18"/>
      </c>
      <c r="K75" s="72">
        <f t="shared" si="18"/>
      </c>
      <c r="L75" s="72">
        <f t="shared" si="18"/>
      </c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5.3061224489795915</v>
      </c>
      <c r="F77" s="63">
        <f>IF(F14=0,"-",IF(F7=0,"-",F14/F7))*100</f>
        <v>4.7775947281713345</v>
      </c>
      <c r="G77" s="118">
        <f>IF(G14=0,"-",IF(G7=0,"-",G14/G7))*100</f>
        <v>4.035266191929467</v>
      </c>
      <c r="H77" s="63">
        <f>IF(H14=0,"-",IF(H7=0,"-",H14/H7))*100</f>
        <v>3.2015590200445434</v>
      </c>
      <c r="I77" s="118">
        <f>IF(I14=0,"-",IF(I7=0,"-",I14/I7))*100</f>
        <v>3.775466590682433</v>
      </c>
      <c r="J77" s="63">
        <f>IF(J14=0,"-",IF(J7=0,"-",J14/J7)*100)</f>
        <v>11.914766260162594</v>
      </c>
      <c r="K77" s="63">
        <f>IF(K14=0,"-",IF(K7=0,"-",K14/K7)*100)</f>
        <v>14.202586206896553</v>
      </c>
      <c r="L77" s="63">
        <f>IF(L14=0,"-",IF(L7=0,"-",L14/L7)*100)</f>
        <v>11.86752529898804</v>
      </c>
    </row>
    <row r="78" spans="1:15" ht="15" customHeight="1">
      <c r="A78" s="157" t="s">
        <v>63</v>
      </c>
      <c r="B78" s="157"/>
      <c r="C78" s="10"/>
      <c r="D78" s="10"/>
      <c r="E78" s="77">
        <f aca="true" t="shared" si="19" ref="E78:L78">IF(E20=0,"-",IF(E7=0,"-",E20/E7)*100)</f>
        <v>2.740524781341108</v>
      </c>
      <c r="F78" s="63">
        <f t="shared" si="19"/>
        <v>2.800658978583196</v>
      </c>
      <c r="G78" s="77">
        <f>IF(G20=0,"-",IF(G7=0,"-",G20/G7)*100)</f>
        <v>1.0851135978297728</v>
      </c>
      <c r="H78" s="63">
        <f>IF(H20=0,"-",IF(H7=0,"-",H20/H7)*100)</f>
        <v>1.252783964365256</v>
      </c>
      <c r="I78" s="77">
        <f t="shared" si="19"/>
        <v>1.6953982048724887</v>
      </c>
      <c r="J78" s="63">
        <f t="shared" si="19"/>
        <v>10.058668699186985</v>
      </c>
      <c r="K78" s="63">
        <f>IF(K20=0,"-",IF(K7=0,"-",K20/K7)*100)</f>
        <v>12.661637931034484</v>
      </c>
      <c r="L78" s="63">
        <f t="shared" si="19"/>
        <v>10.474438165330529</v>
      </c>
      <c r="M78" s="17"/>
      <c r="N78" s="17"/>
      <c r="O78" s="17"/>
    </row>
    <row r="79" spans="1:15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1.071073103416991</v>
      </c>
      <c r="J79" s="64">
        <f>IF((J44=0),"-",(J24/((J44+K44)/2)*100))</f>
        <v>22.89149586216319</v>
      </c>
      <c r="K79" s="64">
        <f>IF((K44=0),"-",(K24/((K44+L44)/2)*100))</f>
        <v>34.92924985462299</v>
      </c>
      <c r="L79" s="64">
        <v>23.2</v>
      </c>
      <c r="M79" s="17"/>
      <c r="N79" s="17"/>
      <c r="O79" s="17"/>
    </row>
    <row r="80" spans="1:15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4.406023116109518</v>
      </c>
      <c r="J80" s="64">
        <f>IF((J44=0),"-",((J17+J18)/((J44+J45+J46+J48+K44+K45+K46+K48)/2)*100))</f>
        <v>19.725220812879744</v>
      </c>
      <c r="K80" s="64">
        <f>IF((K44=0),"-",((K17+K18)/((K44+K45+K46+K48+L44+L45+L46+L48)/2)*100))</f>
        <v>25.094410876132933</v>
      </c>
      <c r="L80" s="64">
        <v>18.2</v>
      </c>
      <c r="M80" s="17"/>
      <c r="N80" s="17"/>
      <c r="O80" s="17"/>
    </row>
    <row r="81" spans="1:15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0" ref="G81:L81">IF(G44=0,"-",((G44+G45)/G52*100))</f>
        <v>38.34536220261962</v>
      </c>
      <c r="H81" s="122">
        <f t="shared" si="20"/>
        <v>37.916362752248965</v>
      </c>
      <c r="I81" s="81">
        <f t="shared" si="20"/>
        <v>40.352055898951896</v>
      </c>
      <c r="J81" s="112">
        <f t="shared" si="20"/>
        <v>38.79157101449275</v>
      </c>
      <c r="K81" s="112">
        <f t="shared" si="20"/>
        <v>38.55844155844156</v>
      </c>
      <c r="L81" s="112">
        <f t="shared" si="20"/>
        <v>30.945315811784656</v>
      </c>
      <c r="M81" s="17"/>
      <c r="N81" s="17"/>
      <c r="O81" s="17"/>
    </row>
    <row r="82" spans="1:15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1" ref="G82:L82">IF(G48=0,"-",(G48+G46-G40-G38-G34))</f>
        <v>2243</v>
      </c>
      <c r="H82" s="123">
        <f t="shared" si="21"/>
        <v>2906</v>
      </c>
      <c r="I82" s="78">
        <f t="shared" si="21"/>
        <v>2422</v>
      </c>
      <c r="J82" s="1">
        <f t="shared" si="21"/>
        <v>2774</v>
      </c>
      <c r="K82" s="1">
        <f t="shared" si="21"/>
        <v>2237</v>
      </c>
      <c r="L82" s="1">
        <f t="shared" si="21"/>
        <v>2602</v>
      </c>
      <c r="M82" s="17"/>
      <c r="N82" s="17"/>
      <c r="O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2" ref="G83:L83">IF((G44=0),"-",((G48+G46)/(G44+G45)))</f>
        <v>0.896131056117114</v>
      </c>
      <c r="H83" s="124">
        <f t="shared" si="22"/>
        <v>1.0407181789034947</v>
      </c>
      <c r="I83" s="79">
        <f t="shared" si="22"/>
        <v>0.8984348984348984</v>
      </c>
      <c r="J83" s="3">
        <f t="shared" si="22"/>
        <v>0.9184723530257431</v>
      </c>
      <c r="K83" s="3">
        <f t="shared" si="22"/>
        <v>0.8841360727517683</v>
      </c>
      <c r="L83" s="3">
        <f t="shared" si="22"/>
        <v>1.2821917808219179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4586</v>
      </c>
      <c r="J84" s="25">
        <v>5389</v>
      </c>
      <c r="K84" s="25">
        <v>5013</v>
      </c>
      <c r="L84" s="25">
        <v>4689</v>
      </c>
    </row>
    <row r="85" spans="1:13" ht="15" customHeight="1">
      <c r="A85" s="7" t="s">
        <v>143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2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84:B84"/>
    <mergeCell ref="A80:B80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77:B77"/>
    <mergeCell ref="A78:B78"/>
    <mergeCell ref="A79:B79"/>
    <mergeCell ref="A69:B69"/>
    <mergeCell ref="A71:B71"/>
    <mergeCell ref="A1:L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 t="s">
        <v>11</v>
      </c>
      <c r="K5" s="72" t="s">
        <v>71</v>
      </c>
      <c r="L5" s="72" t="s">
        <v>71</v>
      </c>
    </row>
    <row r="6" ht="1.5" customHeight="1"/>
    <row r="7" spans="1:15" ht="15" customHeight="1">
      <c r="A7" s="35" t="s">
        <v>14</v>
      </c>
      <c r="B7" s="10"/>
      <c r="C7" s="10"/>
      <c r="D7" s="10"/>
      <c r="E7" s="86">
        <v>228.294</v>
      </c>
      <c r="F7" s="61">
        <v>285.6120000000001</v>
      </c>
      <c r="G7" s="86">
        <v>453.87600000000003</v>
      </c>
      <c r="H7" s="61">
        <v>633.2660000000001</v>
      </c>
      <c r="I7" s="86">
        <v>1085.106</v>
      </c>
      <c r="J7" s="61">
        <v>1023.6750000000001</v>
      </c>
      <c r="K7" s="61">
        <v>698</v>
      </c>
      <c r="L7" s="61">
        <v>614</v>
      </c>
      <c r="M7" s="45"/>
      <c r="N7" s="45"/>
      <c r="O7" s="45"/>
    </row>
    <row r="8" spans="1:15" ht="15" customHeight="1">
      <c r="A8" s="35" t="s">
        <v>15</v>
      </c>
      <c r="B8" s="4"/>
      <c r="C8" s="4"/>
      <c r="D8" s="4"/>
      <c r="E8" s="85">
        <v>-174.26600000000002</v>
      </c>
      <c r="F8" s="55">
        <v>-231.04000000000002</v>
      </c>
      <c r="G8" s="85">
        <v>-347.145</v>
      </c>
      <c r="H8" s="55">
        <v>-505.89200000000005</v>
      </c>
      <c r="I8" s="85">
        <v>-901.9820000000001</v>
      </c>
      <c r="J8" s="55">
        <v>-740.2310000000001</v>
      </c>
      <c r="K8" s="55">
        <v>-575</v>
      </c>
      <c r="L8" s="55">
        <v>-500</v>
      </c>
      <c r="M8" s="45"/>
      <c r="N8" s="45"/>
      <c r="O8" s="45"/>
    </row>
    <row r="9" spans="1:15" ht="15" customHeight="1">
      <c r="A9" s="35" t="s">
        <v>16</v>
      </c>
      <c r="B9" s="4"/>
      <c r="C9" s="4"/>
      <c r="D9" s="4"/>
      <c r="E9" s="85">
        <v>-21.388999999999996</v>
      </c>
      <c r="F9" s="55">
        <v>-15.304000000000002</v>
      </c>
      <c r="G9" s="85">
        <v>-38.792</v>
      </c>
      <c r="H9" s="55">
        <v>-35.738</v>
      </c>
      <c r="I9" s="85">
        <v>-39.501</v>
      </c>
      <c r="J9" s="55">
        <v>-108.352</v>
      </c>
      <c r="K9" s="55"/>
      <c r="L9" s="55"/>
      <c r="M9" s="45"/>
      <c r="N9" s="45"/>
      <c r="O9" s="45"/>
    </row>
    <row r="10" spans="1:15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45"/>
      <c r="N10" s="45"/>
      <c r="O10" s="45"/>
    </row>
    <row r="11" spans="1:15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45"/>
      <c r="N11" s="45"/>
      <c r="O11" s="45"/>
    </row>
    <row r="12" spans="1:15" ht="15" customHeight="1">
      <c r="A12" s="14" t="s">
        <v>1</v>
      </c>
      <c r="B12" s="14"/>
      <c r="C12" s="14"/>
      <c r="D12" s="14"/>
      <c r="E12" s="86">
        <f>SUM(E7:E11)</f>
        <v>32.638999999999996</v>
      </c>
      <c r="F12" s="61">
        <f aca="true" t="shared" si="0" ref="F12:L12">SUM(F7:F11)</f>
        <v>39.26800000000006</v>
      </c>
      <c r="G12" s="86">
        <f>SUM(G7:G11)</f>
        <v>67.93900000000005</v>
      </c>
      <c r="H12" s="61">
        <f>SUM(H7:H11)</f>
        <v>91.63600000000002</v>
      </c>
      <c r="I12" s="86">
        <f>SUM(I7:I11)</f>
        <v>143.6229999999999</v>
      </c>
      <c r="J12" s="61">
        <f t="shared" si="0"/>
        <v>175.09199999999996</v>
      </c>
      <c r="K12" s="61">
        <f t="shared" si="0"/>
        <v>123</v>
      </c>
      <c r="L12" s="61">
        <f t="shared" si="0"/>
        <v>114</v>
      </c>
      <c r="M12" s="45"/>
      <c r="N12" s="45"/>
      <c r="O12" s="45"/>
    </row>
    <row r="13" spans="1:15" ht="15" customHeight="1">
      <c r="A13" s="36" t="s">
        <v>96</v>
      </c>
      <c r="B13" s="29"/>
      <c r="C13" s="29"/>
      <c r="D13" s="29"/>
      <c r="E13" s="83">
        <v>-4.478</v>
      </c>
      <c r="F13" s="57">
        <v>-3.965</v>
      </c>
      <c r="G13" s="83">
        <v>-8.348</v>
      </c>
      <c r="H13" s="57">
        <v>-8.173000000000002</v>
      </c>
      <c r="I13" s="83">
        <v>-15.918</v>
      </c>
      <c r="J13" s="57">
        <v>-7.864000000000001</v>
      </c>
      <c r="K13" s="57">
        <v>-5</v>
      </c>
      <c r="L13" s="57">
        <v>-7</v>
      </c>
      <c r="M13" s="45"/>
      <c r="N13" s="45"/>
      <c r="O13" s="45"/>
    </row>
    <row r="14" spans="1:15" ht="15" customHeight="1">
      <c r="A14" s="14" t="s">
        <v>2</v>
      </c>
      <c r="B14" s="14"/>
      <c r="C14" s="14"/>
      <c r="D14" s="14"/>
      <c r="E14" s="86">
        <f>SUM(E12:E13)</f>
        <v>28.160999999999994</v>
      </c>
      <c r="F14" s="61">
        <f aca="true" t="shared" si="1" ref="F14:L14">SUM(F12:F13)</f>
        <v>35.303000000000054</v>
      </c>
      <c r="G14" s="86">
        <f>SUM(G12:G13)</f>
        <v>59.59100000000005</v>
      </c>
      <c r="H14" s="61">
        <f>SUM(H12:H13)</f>
        <v>83.46300000000002</v>
      </c>
      <c r="I14" s="86">
        <f>SUM(I12:I13)</f>
        <v>127.7049999999999</v>
      </c>
      <c r="J14" s="61">
        <f t="shared" si="1"/>
        <v>167.22799999999995</v>
      </c>
      <c r="K14" s="61">
        <f t="shared" si="1"/>
        <v>118</v>
      </c>
      <c r="L14" s="61">
        <f t="shared" si="1"/>
        <v>107</v>
      </c>
      <c r="M14" s="45"/>
      <c r="N14" s="45"/>
      <c r="O14" s="45"/>
    </row>
    <row r="15" spans="1:15" ht="15" customHeight="1">
      <c r="A15" s="35" t="s">
        <v>20</v>
      </c>
      <c r="B15" s="5"/>
      <c r="C15" s="5"/>
      <c r="D15" s="5"/>
      <c r="E15" s="85">
        <v>-1.8200000000000003</v>
      </c>
      <c r="F15" s="55">
        <v>-1.9889999999999999</v>
      </c>
      <c r="G15" s="85">
        <v>-3.7430000000000003</v>
      </c>
      <c r="H15" s="55">
        <v>-4.082</v>
      </c>
      <c r="I15" s="85">
        <v>-7.763000000000001</v>
      </c>
      <c r="J15" s="55">
        <v>-2.4890000000000003</v>
      </c>
      <c r="K15" s="55"/>
      <c r="L15" s="55"/>
      <c r="M15" s="45"/>
      <c r="N15" s="45"/>
      <c r="O15" s="45"/>
    </row>
    <row r="16" spans="1:15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45"/>
      <c r="N16" s="45"/>
      <c r="O16" s="45"/>
    </row>
    <row r="17" spans="1:15" ht="15" customHeight="1">
      <c r="A17" s="14" t="s">
        <v>3</v>
      </c>
      <c r="B17" s="14"/>
      <c r="C17" s="14"/>
      <c r="D17" s="14"/>
      <c r="E17" s="86">
        <f>SUM(E14:E16)</f>
        <v>26.340999999999994</v>
      </c>
      <c r="F17" s="61">
        <f aca="true" t="shared" si="2" ref="F17:L17">SUM(F14:F16)</f>
        <v>33.31400000000006</v>
      </c>
      <c r="G17" s="86">
        <f>SUM(G14:G16)</f>
        <v>55.84800000000005</v>
      </c>
      <c r="H17" s="61">
        <f>SUM(H14:H16)</f>
        <v>79.38100000000003</v>
      </c>
      <c r="I17" s="86">
        <f>SUM(I14:I16)</f>
        <v>119.9419999999999</v>
      </c>
      <c r="J17" s="61">
        <f t="shared" si="2"/>
        <v>164.73899999999995</v>
      </c>
      <c r="K17" s="61">
        <f t="shared" si="2"/>
        <v>118</v>
      </c>
      <c r="L17" s="61">
        <f t="shared" si="2"/>
        <v>107</v>
      </c>
      <c r="M17" s="45"/>
      <c r="N17" s="45"/>
      <c r="O17" s="45"/>
    </row>
    <row r="18" spans="1:15" ht="15" customHeight="1">
      <c r="A18" s="35" t="s">
        <v>22</v>
      </c>
      <c r="B18" s="4"/>
      <c r="C18" s="4"/>
      <c r="D18" s="4"/>
      <c r="E18" s="85">
        <v>-0.03</v>
      </c>
      <c r="F18" s="55">
        <v>-0.12000000000000005</v>
      </c>
      <c r="G18" s="85">
        <v>0.17700000000000002</v>
      </c>
      <c r="H18" s="55">
        <v>0.449</v>
      </c>
      <c r="I18" s="85">
        <v>1.368</v>
      </c>
      <c r="J18" s="55">
        <v>22.477</v>
      </c>
      <c r="K18" s="55">
        <v>1</v>
      </c>
      <c r="L18" s="55">
        <v>2</v>
      </c>
      <c r="M18" s="45"/>
      <c r="N18" s="45"/>
      <c r="O18" s="45"/>
    </row>
    <row r="19" spans="1:15" ht="15" customHeight="1">
      <c r="A19" s="36" t="s">
        <v>23</v>
      </c>
      <c r="B19" s="29"/>
      <c r="C19" s="29"/>
      <c r="D19" s="29"/>
      <c r="E19" s="83">
        <v>-11.185</v>
      </c>
      <c r="F19" s="57">
        <v>-6.851000000000002</v>
      </c>
      <c r="G19" s="83">
        <v>-19.172</v>
      </c>
      <c r="H19" s="57">
        <v>-24.897000000000002</v>
      </c>
      <c r="I19" s="83">
        <v>-36.621</v>
      </c>
      <c r="J19" s="57">
        <v>-72.557</v>
      </c>
      <c r="K19" s="57">
        <v>-44</v>
      </c>
      <c r="L19" s="57">
        <v>-36</v>
      </c>
      <c r="M19" s="45"/>
      <c r="N19" s="45"/>
      <c r="O19" s="45"/>
    </row>
    <row r="20" spans="1:15" ht="15" customHeight="1">
      <c r="A20" s="14" t="s">
        <v>4</v>
      </c>
      <c r="B20" s="14"/>
      <c r="C20" s="14"/>
      <c r="D20" s="14"/>
      <c r="E20" s="86">
        <f>SUM(E17:E19)</f>
        <v>15.125999999999992</v>
      </c>
      <c r="F20" s="61">
        <f aca="true" t="shared" si="3" ref="F20:L20">SUM(F17:F19)</f>
        <v>26.343000000000057</v>
      </c>
      <c r="G20" s="86">
        <f>SUM(G17:G19)</f>
        <v>36.85300000000005</v>
      </c>
      <c r="H20" s="61">
        <f>SUM(H17:H19)</f>
        <v>54.93300000000002</v>
      </c>
      <c r="I20" s="86">
        <f>SUM(I17:I19)</f>
        <v>84.68899999999988</v>
      </c>
      <c r="J20" s="61">
        <f t="shared" si="3"/>
        <v>114.65899999999995</v>
      </c>
      <c r="K20" s="61">
        <f t="shared" si="3"/>
        <v>75</v>
      </c>
      <c r="L20" s="61">
        <f t="shared" si="3"/>
        <v>73</v>
      </c>
      <c r="M20" s="45"/>
      <c r="N20" s="45"/>
      <c r="O20" s="45"/>
    </row>
    <row r="21" spans="1:15" ht="15" customHeight="1">
      <c r="A21" s="35" t="s">
        <v>24</v>
      </c>
      <c r="B21" s="4"/>
      <c r="C21" s="4"/>
      <c r="D21" s="4"/>
      <c r="E21" s="85">
        <v>-6.802999999999999</v>
      </c>
      <c r="F21" s="55">
        <v>-10.972</v>
      </c>
      <c r="G21" s="85">
        <v>-15.532</v>
      </c>
      <c r="H21" s="55">
        <v>-22.954</v>
      </c>
      <c r="I21" s="85">
        <v>-42.17400000000001</v>
      </c>
      <c r="J21" s="55">
        <v>-44.012</v>
      </c>
      <c r="K21" s="55">
        <v>-28</v>
      </c>
      <c r="L21" s="55">
        <v>-25</v>
      </c>
      <c r="M21" s="45"/>
      <c r="N21" s="45"/>
      <c r="O21" s="45"/>
    </row>
    <row r="22" spans="1:15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45"/>
      <c r="N22" s="45"/>
      <c r="O22" s="45"/>
    </row>
    <row r="23" spans="1:15" ht="15" customHeight="1">
      <c r="A23" s="39" t="s">
        <v>25</v>
      </c>
      <c r="B23" s="15"/>
      <c r="C23" s="15"/>
      <c r="D23" s="15"/>
      <c r="E23" s="86">
        <f>SUM(E20:E22)</f>
        <v>8.322999999999993</v>
      </c>
      <c r="F23" s="61">
        <f aca="true" t="shared" si="4" ref="F23:L23">SUM(F20:F22)</f>
        <v>15.371000000000057</v>
      </c>
      <c r="G23" s="86">
        <f>SUM(G20:G22)</f>
        <v>21.32100000000005</v>
      </c>
      <c r="H23" s="61">
        <f>SUM(H20:H22)</f>
        <v>31.97900000000002</v>
      </c>
      <c r="I23" s="86">
        <f>SUM(I20:I22)</f>
        <v>42.51499999999987</v>
      </c>
      <c r="J23" s="61">
        <f t="shared" si="4"/>
        <v>70.64699999999995</v>
      </c>
      <c r="K23" s="61">
        <f t="shared" si="4"/>
        <v>47</v>
      </c>
      <c r="L23" s="61">
        <f t="shared" si="4"/>
        <v>48</v>
      </c>
      <c r="M23" s="45"/>
      <c r="N23" s="45"/>
      <c r="O23" s="45"/>
    </row>
    <row r="24" spans="1:15" ht="15" customHeight="1">
      <c r="A24" s="35" t="s">
        <v>26</v>
      </c>
      <c r="B24" s="4"/>
      <c r="C24" s="4"/>
      <c r="D24" s="4"/>
      <c r="E24" s="82">
        <f aca="true" t="shared" si="5" ref="E24:L24">E23-E25</f>
        <v>8.322999999999993</v>
      </c>
      <c r="F24" s="58">
        <f t="shared" si="5"/>
        <v>15.371000000000057</v>
      </c>
      <c r="G24" s="82">
        <f>G23-G25</f>
        <v>21.32100000000005</v>
      </c>
      <c r="H24" s="58">
        <f>H23-H25</f>
        <v>31.97900000000002</v>
      </c>
      <c r="I24" s="82">
        <f>I23-I25</f>
        <v>42.51499999999987</v>
      </c>
      <c r="J24" s="58">
        <f t="shared" si="5"/>
        <v>70.64699999999995</v>
      </c>
      <c r="K24" s="58">
        <f t="shared" si="5"/>
        <v>47</v>
      </c>
      <c r="L24" s="58">
        <f t="shared" si="5"/>
        <v>48</v>
      </c>
      <c r="M24" s="45"/>
      <c r="N24" s="45"/>
      <c r="O24" s="45"/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>IF(F$5=0,"",F$5)</f>
      </c>
      <c r="G29" s="89">
        <f>IF(G$5=0,"",G$5)</f>
      </c>
      <c r="H29" s="89">
        <f>IF(H$5=0,"",H$5)</f>
      </c>
      <c r="I29" s="89">
        <f>IF(I$5=0,"",I$5)</f>
      </c>
      <c r="J29" s="89"/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987.3090000000001</v>
      </c>
      <c r="H31" s="55">
        <v>937.764</v>
      </c>
      <c r="I31" s="85">
        <v>975.1460000000001</v>
      </c>
      <c r="J31" s="55">
        <v>938.571</v>
      </c>
      <c r="K31" s="55">
        <v>842.2850000000001</v>
      </c>
      <c r="L31" s="55"/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29.689</v>
      </c>
      <c r="H32" s="55">
        <v>37.539</v>
      </c>
      <c r="I32" s="85">
        <v>32.33700000000001</v>
      </c>
      <c r="J32" s="55">
        <v>39.725</v>
      </c>
      <c r="K32" s="55"/>
      <c r="L32" s="55"/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117.368</v>
      </c>
      <c r="H33" s="55">
        <v>128.925</v>
      </c>
      <c r="I33" s="85">
        <v>123.51599999999999</v>
      </c>
      <c r="J33" s="55">
        <v>133.404</v>
      </c>
      <c r="K33" s="55">
        <v>71.933</v>
      </c>
      <c r="L33" s="55"/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13.33</v>
      </c>
      <c r="H35" s="144">
        <v>22.173000000000002</v>
      </c>
      <c r="I35" s="83">
        <v>36.705</v>
      </c>
      <c r="J35" s="57">
        <v>22.626</v>
      </c>
      <c r="K35" s="57">
        <v>10.582</v>
      </c>
      <c r="L35" s="57"/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>SUM(G31:G35)</f>
        <v>1147.696</v>
      </c>
      <c r="H36" s="121">
        <f>SUM(H31:H35)</f>
        <v>1126.401</v>
      </c>
      <c r="I36" s="86">
        <f>SUM(I31:I35)</f>
        <v>1167.704</v>
      </c>
      <c r="J36" s="61">
        <f>SUM(J31:J35)</f>
        <v>1134.326</v>
      </c>
      <c r="K36" s="61">
        <f>SUM(K31:K35)</f>
        <v>924.8000000000001</v>
      </c>
      <c r="L36" s="61" t="s">
        <v>12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121.04</v>
      </c>
      <c r="H37" s="143">
        <v>143.06900000000002</v>
      </c>
      <c r="I37" s="85">
        <v>113.515</v>
      </c>
      <c r="J37" s="55">
        <v>166.106</v>
      </c>
      <c r="K37" s="55">
        <v>112.768</v>
      </c>
      <c r="L37" s="55"/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154.833</v>
      </c>
      <c r="H39" s="143">
        <v>165.161</v>
      </c>
      <c r="I39" s="85">
        <v>130.835</v>
      </c>
      <c r="J39" s="55">
        <v>185.168</v>
      </c>
      <c r="K39" s="55">
        <v>139.909</v>
      </c>
      <c r="L39" s="55"/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5.737</v>
      </c>
      <c r="H40" s="143">
        <v>78.446</v>
      </c>
      <c r="I40" s="85">
        <v>86.52900000000001</v>
      </c>
      <c r="J40" s="55">
        <v>26.990000000000002</v>
      </c>
      <c r="K40" s="55">
        <v>43.804</v>
      </c>
      <c r="L40" s="55"/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>SUM(G37:G41)</f>
        <v>281.61</v>
      </c>
      <c r="H42" s="138">
        <f>SUM(H37:H41)</f>
        <v>386.67600000000004</v>
      </c>
      <c r="I42" s="91">
        <f>SUM(I37:I41)</f>
        <v>330.879</v>
      </c>
      <c r="J42" s="92">
        <f>SUM(J37:J41)</f>
        <v>378.264</v>
      </c>
      <c r="K42" s="92">
        <f>SUM(K37:K41)</f>
        <v>296.481</v>
      </c>
      <c r="L42" s="92" t="s">
        <v>12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>G36+G42</f>
        <v>1429.306</v>
      </c>
      <c r="H43" s="121">
        <f>H36+H42</f>
        <v>1513.0770000000002</v>
      </c>
      <c r="I43" s="86">
        <f>I36+I42</f>
        <v>1498.583</v>
      </c>
      <c r="J43" s="61">
        <f>J36+J42</f>
        <v>1512.5900000000001</v>
      </c>
      <c r="K43" s="61">
        <f>K36+K42</f>
        <v>1221.281</v>
      </c>
      <c r="L43" s="61" t="s">
        <v>12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688.6720000000001</v>
      </c>
      <c r="H44" s="143">
        <v>645.6350000000001</v>
      </c>
      <c r="I44" s="85">
        <v>678.2730000000001</v>
      </c>
      <c r="J44" s="55">
        <v>591.9830000000001</v>
      </c>
      <c r="K44" s="55">
        <v>530.063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/>
      <c r="H46" s="143"/>
      <c r="I46" s="85"/>
      <c r="J46" s="55"/>
      <c r="K46" s="55"/>
      <c r="L46" s="55"/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12.321000000000002</v>
      </c>
      <c r="H47" s="143">
        <v>7.8180000000000005</v>
      </c>
      <c r="I47" s="85">
        <v>56.977000000000004</v>
      </c>
      <c r="J47" s="55">
        <v>11.648</v>
      </c>
      <c r="K47" s="55">
        <v>10.772</v>
      </c>
      <c r="L47" s="55"/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606.029</v>
      </c>
      <c r="H48" s="143">
        <v>716.934</v>
      </c>
      <c r="I48" s="85">
        <v>639.2470000000001</v>
      </c>
      <c r="J48" s="55">
        <v>733.288</v>
      </c>
      <c r="K48" s="55">
        <v>570.3770000000001</v>
      </c>
      <c r="L48" s="55"/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120.42400000000002</v>
      </c>
      <c r="H49" s="143">
        <v>140.269</v>
      </c>
      <c r="I49" s="85">
        <v>122.22600000000001</v>
      </c>
      <c r="J49" s="55">
        <v>174.07600000000002</v>
      </c>
      <c r="K49" s="55">
        <v>107.934</v>
      </c>
      <c r="L49" s="55"/>
    </row>
    <row r="50" spans="1:12" ht="15" customHeight="1">
      <c r="A50" s="35" t="s">
        <v>102</v>
      </c>
      <c r="B50" s="4"/>
      <c r="C50" s="4"/>
      <c r="D50" s="4"/>
      <c r="E50" s="85"/>
      <c r="F50" s="55"/>
      <c r="G50" s="85">
        <v>1.86</v>
      </c>
      <c r="H50" s="143">
        <v>2.4210000000000003</v>
      </c>
      <c r="I50" s="85">
        <v>1.86</v>
      </c>
      <c r="J50" s="55">
        <v>1.595</v>
      </c>
      <c r="K50" s="55">
        <v>2.1350000000000002</v>
      </c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>SUM(G44:G51)</f>
        <v>1429.306</v>
      </c>
      <c r="H52" s="121">
        <f>SUM(H44:H51)</f>
        <v>1513.0770000000002</v>
      </c>
      <c r="I52" s="86">
        <f>SUM(I44:I51)</f>
        <v>1498.5830000000003</v>
      </c>
      <c r="J52" s="61">
        <f>SUM(J44:J51)</f>
        <v>1512.5900000000001</v>
      </c>
      <c r="K52" s="61">
        <f>SUM(K44:K51)</f>
        <v>1221.281</v>
      </c>
      <c r="L52" s="61" t="s">
        <v>12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17.866</v>
      </c>
      <c r="F58" s="58">
        <v>18.122</v>
      </c>
      <c r="G58" s="82">
        <v>37</v>
      </c>
      <c r="H58" s="58">
        <v>52.975</v>
      </c>
      <c r="I58" s="82">
        <v>57.009</v>
      </c>
      <c r="J58" s="58">
        <v>69.012</v>
      </c>
      <c r="K58" s="58"/>
      <c r="L58" s="58"/>
    </row>
    <row r="59" spans="1:12" ht="15" customHeight="1">
      <c r="A59" s="158" t="s">
        <v>49</v>
      </c>
      <c r="B59" s="158"/>
      <c r="C59" s="30"/>
      <c r="D59" s="30"/>
      <c r="E59" s="83">
        <v>-12.712</v>
      </c>
      <c r="F59" s="57">
        <v>11.449000000000002</v>
      </c>
      <c r="G59" s="83">
        <v>-34.787</v>
      </c>
      <c r="H59" s="57">
        <v>25.721</v>
      </c>
      <c r="I59" s="83">
        <v>96.76100000000002</v>
      </c>
      <c r="J59" s="57">
        <v>-11</v>
      </c>
      <c r="K59" s="57"/>
      <c r="L59" s="57"/>
    </row>
    <row r="60" spans="1:12" ht="15" customHeight="1">
      <c r="A60" s="161" t="s">
        <v>50</v>
      </c>
      <c r="B60" s="161"/>
      <c r="C60" s="32"/>
      <c r="D60" s="32"/>
      <c r="E60" s="84">
        <f aca="true" t="shared" si="8" ref="E60:J60">SUM(E58:E59)</f>
        <v>5.154</v>
      </c>
      <c r="F60" s="62">
        <f t="shared" si="8"/>
        <v>29.571</v>
      </c>
      <c r="G60" s="84">
        <f t="shared" si="8"/>
        <v>2.213000000000001</v>
      </c>
      <c r="H60" s="62">
        <f t="shared" si="8"/>
        <v>78.696</v>
      </c>
      <c r="I60" s="84">
        <f t="shared" si="8"/>
        <v>153.77000000000004</v>
      </c>
      <c r="J60" s="62">
        <f t="shared" si="8"/>
        <v>58.012</v>
      </c>
      <c r="K60" s="62" t="s">
        <v>12</v>
      </c>
      <c r="L60" s="62" t="s">
        <v>12</v>
      </c>
    </row>
    <row r="61" spans="1:12" ht="15" customHeight="1">
      <c r="A61" s="157" t="s">
        <v>51</v>
      </c>
      <c r="B61" s="157"/>
      <c r="C61" s="4"/>
      <c r="D61" s="4"/>
      <c r="E61" s="85">
        <v>-1.8619999999999948</v>
      </c>
      <c r="F61" s="55">
        <v>-1.7540000000000004</v>
      </c>
      <c r="G61" s="85">
        <v>-46.638</v>
      </c>
      <c r="H61" s="55">
        <v>-6.501</v>
      </c>
      <c r="I61" s="85">
        <v>-10.236</v>
      </c>
      <c r="J61" s="55">
        <v>-41</v>
      </c>
      <c r="K61" s="55"/>
      <c r="L61" s="55"/>
    </row>
    <row r="62" spans="1:12" ht="15" customHeight="1">
      <c r="A62" s="158" t="s">
        <v>103</v>
      </c>
      <c r="B62" s="158"/>
      <c r="C62" s="29"/>
      <c r="D62" s="29"/>
      <c r="E62" s="83"/>
      <c r="F62" s="57"/>
      <c r="G62" s="83"/>
      <c r="H62" s="57"/>
      <c r="I62" s="83"/>
      <c r="J62" s="57"/>
      <c r="K62" s="57"/>
      <c r="L62" s="57"/>
    </row>
    <row r="63" spans="1:12" ht="24" customHeight="1">
      <c r="A63" s="161" t="s">
        <v>52</v>
      </c>
      <c r="B63" s="161"/>
      <c r="C63" s="33"/>
      <c r="D63" s="33"/>
      <c r="E63" s="84">
        <f aca="true" t="shared" si="9" ref="E63:J63">SUM(E60:E62)</f>
        <v>3.292000000000005</v>
      </c>
      <c r="F63" s="62">
        <f t="shared" si="9"/>
        <v>27.817</v>
      </c>
      <c r="G63" s="84">
        <f t="shared" si="9"/>
        <v>-44.425</v>
      </c>
      <c r="H63" s="62">
        <f t="shared" si="9"/>
        <v>72.195</v>
      </c>
      <c r="I63" s="84">
        <f t="shared" si="9"/>
        <v>143.53400000000005</v>
      </c>
      <c r="J63" s="62">
        <f t="shared" si="9"/>
        <v>17.012</v>
      </c>
      <c r="K63" s="62" t="s">
        <v>12</v>
      </c>
      <c r="L63" s="62" t="s">
        <v>12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>
        <v>-172.71300000000002</v>
      </c>
      <c r="K64" s="57"/>
      <c r="L64" s="57"/>
    </row>
    <row r="65" spans="1:12" ht="15" customHeight="1">
      <c r="A65" s="161" t="s">
        <v>54</v>
      </c>
      <c r="B65" s="161"/>
      <c r="C65" s="13"/>
      <c r="D65" s="13"/>
      <c r="E65" s="86">
        <f aca="true" t="shared" si="10" ref="E65:J65">SUM(E63:E64)</f>
        <v>3.292000000000005</v>
      </c>
      <c r="F65" s="61">
        <f t="shared" si="10"/>
        <v>27.817</v>
      </c>
      <c r="G65" s="86">
        <f t="shared" si="10"/>
        <v>-44.425</v>
      </c>
      <c r="H65" s="61">
        <f t="shared" si="10"/>
        <v>72.195</v>
      </c>
      <c r="I65" s="86">
        <f t="shared" si="10"/>
        <v>143.53400000000005</v>
      </c>
      <c r="J65" s="61">
        <f t="shared" si="10"/>
        <v>-155.70100000000002</v>
      </c>
      <c r="K65" s="61" t="s">
        <v>12</v>
      </c>
      <c r="L65" s="61" t="s">
        <v>12</v>
      </c>
    </row>
    <row r="66" spans="1:12" ht="15" customHeight="1">
      <c r="A66" s="157" t="s">
        <v>55</v>
      </c>
      <c r="B66" s="157"/>
      <c r="C66" s="4"/>
      <c r="D66" s="4"/>
      <c r="E66" s="85">
        <v>-48.742000000000004</v>
      </c>
      <c r="F66" s="55">
        <v>-44.53</v>
      </c>
      <c r="G66" s="85">
        <v>-44.901</v>
      </c>
      <c r="H66" s="55">
        <v>-17.219</v>
      </c>
      <c r="I66" s="85">
        <v>-89.256</v>
      </c>
      <c r="J66" s="55">
        <v>121</v>
      </c>
      <c r="K66" s="55"/>
      <c r="L66" s="55"/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>
        <v>-18.924</v>
      </c>
      <c r="H68" s="55"/>
      <c r="I68" s="85">
        <v>-24.321</v>
      </c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>
        <v>25.677</v>
      </c>
      <c r="H69" s="57"/>
      <c r="I69" s="83">
        <v>33</v>
      </c>
      <c r="J69" s="57">
        <v>18</v>
      </c>
      <c r="K69" s="57"/>
      <c r="L69" s="57"/>
    </row>
    <row r="70" spans="1:12" ht="15" customHeight="1">
      <c r="A70" s="40" t="s">
        <v>59</v>
      </c>
      <c r="B70" s="40"/>
      <c r="C70" s="27"/>
      <c r="D70" s="27"/>
      <c r="E70" s="87">
        <f aca="true" t="shared" si="11" ref="E70:J70">SUM(E66:E69)</f>
        <v>-48.742000000000004</v>
      </c>
      <c r="F70" s="59">
        <f t="shared" si="11"/>
        <v>-44.53</v>
      </c>
      <c r="G70" s="87">
        <f t="shared" si="11"/>
        <v>-38.148</v>
      </c>
      <c r="H70" s="59">
        <f t="shared" si="11"/>
        <v>-17.219</v>
      </c>
      <c r="I70" s="87">
        <f t="shared" si="11"/>
        <v>-80.577</v>
      </c>
      <c r="J70" s="59">
        <f t="shared" si="11"/>
        <v>139</v>
      </c>
      <c r="K70" s="59" t="s">
        <v>12</v>
      </c>
      <c r="L70" s="59" t="s">
        <v>12</v>
      </c>
    </row>
    <row r="71" spans="1:12" ht="15" customHeight="1">
      <c r="A71" s="161" t="s">
        <v>60</v>
      </c>
      <c r="B71" s="161"/>
      <c r="C71" s="13"/>
      <c r="D71" s="13"/>
      <c r="E71" s="86">
        <f aca="true" t="shared" si="12" ref="E71:J71">SUM(E70+E65)</f>
        <v>-45.45</v>
      </c>
      <c r="F71" s="61">
        <f t="shared" si="12"/>
        <v>-16.713</v>
      </c>
      <c r="G71" s="86">
        <f t="shared" si="12"/>
        <v>-82.57300000000001</v>
      </c>
      <c r="H71" s="61">
        <f t="shared" si="12"/>
        <v>54.97599999999999</v>
      </c>
      <c r="I71" s="86">
        <f t="shared" si="12"/>
        <v>62.95700000000005</v>
      </c>
      <c r="J71" s="61">
        <f t="shared" si="12"/>
        <v>-16.701000000000022</v>
      </c>
      <c r="K71" s="61" t="s">
        <v>12</v>
      </c>
      <c r="L71" s="61" t="s">
        <v>12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12.33540960340613</v>
      </c>
      <c r="F77" s="63">
        <f>IF(F14=0,"-",IF(F7=0,"-",F14/F7))*100</f>
        <v>12.36047505006794</v>
      </c>
      <c r="G77" s="118">
        <f>IF(G14=0,"-",IF(G7=0,"-",G14/G7))*100</f>
        <v>13.129356916867172</v>
      </c>
      <c r="H77" s="63">
        <f>IF(H14=0,"-",IF(H7=0,"-",H14/H7))*100</f>
        <v>13.17976963866685</v>
      </c>
      <c r="I77" s="118">
        <f>IF(I14=0,"-",IF(I7=0,"-",I14/I7))*100</f>
        <v>11.768896310590845</v>
      </c>
      <c r="J77" s="63">
        <f>IF(J14=0,"-",IF(J7=0,"-",J14/J7)*100)</f>
        <v>16.33604415463892</v>
      </c>
      <c r="K77" s="63">
        <f>IF(K14=0,"-",IF(K7=0,"-",K14/K7)*100)</f>
        <v>16.9054441260745</v>
      </c>
      <c r="L77" s="63">
        <f>IF(L14=0,"-",IF(L7=0,"-",L14/L7)*100)</f>
        <v>17.42671009771987</v>
      </c>
    </row>
    <row r="78" spans="1:13" ht="15" customHeight="1">
      <c r="A78" s="157" t="s">
        <v>63</v>
      </c>
      <c r="B78" s="157"/>
      <c r="C78" s="10"/>
      <c r="D78" s="10"/>
      <c r="E78" s="77">
        <f aca="true" t="shared" si="14" ref="E78:L78">IF(E20=0,"-",IF(E7=0,"-",E20/E7)*100)</f>
        <v>6.62566690320376</v>
      </c>
      <c r="F78" s="63">
        <f t="shared" si="14"/>
        <v>9.223351960001699</v>
      </c>
      <c r="G78" s="77">
        <f>IF(G20=0,"-",IF(G7=0,"-",G20/G7)*100)</f>
        <v>8.119618574236146</v>
      </c>
      <c r="H78" s="63">
        <f>IF(H20=0,"-",IF(H7=0,"-",H20/H7)*100)</f>
        <v>8.674553820985182</v>
      </c>
      <c r="I78" s="77">
        <f t="shared" si="14"/>
        <v>7.804675303610881</v>
      </c>
      <c r="J78" s="63">
        <f t="shared" si="14"/>
        <v>11.200722885681486</v>
      </c>
      <c r="K78" s="63">
        <f>IF(K20=0,"-",IF(K7=0,"-",K20/K7)*100)</f>
        <v>10.744985673352435</v>
      </c>
      <c r="L78" s="63">
        <f t="shared" si="14"/>
        <v>11.889250814332247</v>
      </c>
      <c r="M78" s="17"/>
    </row>
    <row r="79" spans="1:13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6.693926263682259</v>
      </c>
      <c r="J79" s="64">
        <f>IF((J44=0),"-",(J24/((J44+K44)/2)*100))</f>
        <v>12.592531856982681</v>
      </c>
      <c r="K79" s="64" t="s">
        <v>12</v>
      </c>
      <c r="L79" s="64" t="str">
        <f>IF((L44=0),"-",(L24/((L44+#REF!)/2)*100))</f>
        <v>-</v>
      </c>
      <c r="M79" s="17"/>
    </row>
    <row r="80" spans="1:13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9.180445975485755</v>
      </c>
      <c r="J80" s="64">
        <f>IF((J44=0),"-",((J17+J18)/((J44+J45+J46+J48+K44+K45+K46+K48)/2)*100))</f>
        <v>15.4359690828792</v>
      </c>
      <c r="K80" s="64" t="s">
        <v>12</v>
      </c>
      <c r="L80" s="64" t="str">
        <f>IF((L44=0),"-",((L17+L18)/((L44+L45+L46+L48+#REF!+#REF!+#REF!+#REF!)/2)*100))</f>
        <v>-</v>
      </c>
      <c r="M80" s="17"/>
    </row>
    <row r="81" spans="1:13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5" ref="G81:L81">IF(G44=0,"-",((G44+G45)/G52*100))</f>
        <v>48.182264679501806</v>
      </c>
      <c r="H81" s="122">
        <f t="shared" si="15"/>
        <v>42.67033336703948</v>
      </c>
      <c r="I81" s="81">
        <f t="shared" si="15"/>
        <v>45.26095651692298</v>
      </c>
      <c r="J81" s="112">
        <f t="shared" si="15"/>
        <v>39.13704308503957</v>
      </c>
      <c r="K81" s="112">
        <f t="shared" si="15"/>
        <v>43.40221455995795</v>
      </c>
      <c r="L81" s="112" t="str">
        <f t="shared" si="15"/>
        <v>-</v>
      </c>
      <c r="M81" s="17"/>
    </row>
    <row r="82" spans="1:13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16" ref="G82:L82">IF(G48=0,"-",(G48+G46-G40-G38-G34))</f>
        <v>600.292</v>
      </c>
      <c r="H82" s="123">
        <f t="shared" si="16"/>
        <v>638.4879999999999</v>
      </c>
      <c r="I82" s="78">
        <f t="shared" si="16"/>
        <v>552.7180000000001</v>
      </c>
      <c r="J82" s="1">
        <f t="shared" si="16"/>
        <v>706.298</v>
      </c>
      <c r="K82" s="1">
        <f t="shared" si="16"/>
        <v>526.5730000000001</v>
      </c>
      <c r="L82" s="1" t="str">
        <f t="shared" si="16"/>
        <v>-</v>
      </c>
      <c r="M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17" ref="G83:L83">IF((G44=0),"-",((G48+G46)/(G44+G45)))</f>
        <v>0.8799965731146321</v>
      </c>
      <c r="H83" s="124">
        <f t="shared" si="17"/>
        <v>1.1104323650359722</v>
      </c>
      <c r="I83" s="79">
        <f t="shared" si="17"/>
        <v>0.9424626956992243</v>
      </c>
      <c r="J83" s="3">
        <f t="shared" si="17"/>
        <v>1.2386977328740858</v>
      </c>
      <c r="K83" s="3">
        <f t="shared" si="17"/>
        <v>1.0760551104302698</v>
      </c>
      <c r="L83" s="3" t="str">
        <f t="shared" si="17"/>
        <v>-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591</v>
      </c>
      <c r="J84" s="25">
        <v>727</v>
      </c>
      <c r="K84" s="25">
        <v>534</v>
      </c>
      <c r="L84" s="25">
        <v>495</v>
      </c>
    </row>
    <row r="85" spans="1:12" ht="15" customHeight="1">
      <c r="A85" s="153" t="s">
        <v>121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5">
      <c r="A86" s="7" t="s">
        <v>120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83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 t="s">
        <v>77</v>
      </c>
      <c r="K5" s="72" t="s">
        <v>71</v>
      </c>
      <c r="L5" s="72"/>
      <c r="M5" s="72" t="s">
        <v>72</v>
      </c>
    </row>
    <row r="6" ht="1.5" customHeight="1"/>
    <row r="7" spans="1:15" ht="15" customHeight="1">
      <c r="A7" s="35" t="s">
        <v>14</v>
      </c>
      <c r="B7" s="10"/>
      <c r="C7" s="10"/>
      <c r="D7" s="10"/>
      <c r="E7" s="94">
        <v>30.842000000000006</v>
      </c>
      <c r="F7" s="95">
        <v>31.029</v>
      </c>
      <c r="G7" s="94">
        <v>60.290000000000006</v>
      </c>
      <c r="H7" s="95">
        <v>58.499</v>
      </c>
      <c r="I7" s="94">
        <v>127.83000000000001</v>
      </c>
      <c r="J7" s="95">
        <v>106.248</v>
      </c>
      <c r="K7" s="95">
        <v>102.998</v>
      </c>
      <c r="L7" s="95">
        <v>37.5</v>
      </c>
      <c r="M7" s="95">
        <v>53</v>
      </c>
      <c r="N7" s="44"/>
      <c r="O7" s="44"/>
    </row>
    <row r="8" spans="1:15" ht="15" customHeight="1">
      <c r="A8" s="35" t="s">
        <v>15</v>
      </c>
      <c r="B8" s="4"/>
      <c r="C8" s="4"/>
      <c r="D8" s="4"/>
      <c r="E8" s="96">
        <v>-26.667999999999996</v>
      </c>
      <c r="F8" s="97">
        <v>-27.278000000000006</v>
      </c>
      <c r="G8" s="96">
        <v>-51.319</v>
      </c>
      <c r="H8" s="97">
        <v>-51.571000000000005</v>
      </c>
      <c r="I8" s="96">
        <v>-110.88300000000002</v>
      </c>
      <c r="J8" s="97">
        <v>-97.38000000000001</v>
      </c>
      <c r="K8" s="97">
        <v>-93.25200000000001</v>
      </c>
      <c r="L8" s="97">
        <v>-37.300000000000004</v>
      </c>
      <c r="M8" s="97">
        <v>-47.300000000000004</v>
      </c>
      <c r="N8" s="44"/>
      <c r="O8" s="44"/>
    </row>
    <row r="9" spans="1:15" ht="15" customHeight="1">
      <c r="A9" s="35" t="s">
        <v>16</v>
      </c>
      <c r="B9" s="4"/>
      <c r="C9" s="4"/>
      <c r="D9" s="4"/>
      <c r="E9" s="96">
        <v>0.08100000000000002</v>
      </c>
      <c r="F9" s="97">
        <v>0.21000000000000002</v>
      </c>
      <c r="G9" s="96">
        <v>0.161</v>
      </c>
      <c r="H9" s="97">
        <v>0.328</v>
      </c>
      <c r="I9" s="96">
        <v>0.549</v>
      </c>
      <c r="J9" s="97">
        <v>0.885</v>
      </c>
      <c r="K9" s="97">
        <v>-0.101</v>
      </c>
      <c r="L9" s="97">
        <v>0.4</v>
      </c>
      <c r="M9" s="97"/>
      <c r="N9" s="44"/>
      <c r="O9" s="44"/>
    </row>
    <row r="10" spans="1:15" ht="15" customHeight="1">
      <c r="A10" s="35" t="s">
        <v>17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97"/>
      <c r="N10" s="44"/>
      <c r="O10" s="44"/>
    </row>
    <row r="11" spans="1:15" ht="15" customHeight="1">
      <c r="A11" s="36" t="s">
        <v>18</v>
      </c>
      <c r="B11" s="29"/>
      <c r="C11" s="29"/>
      <c r="D11" s="29"/>
      <c r="E11" s="98"/>
      <c r="F11" s="99"/>
      <c r="G11" s="98"/>
      <c r="H11" s="99"/>
      <c r="I11" s="98"/>
      <c r="J11" s="99"/>
      <c r="K11" s="99"/>
      <c r="L11" s="99"/>
      <c r="M11" s="99"/>
      <c r="N11" s="44"/>
      <c r="O11" s="44"/>
    </row>
    <row r="12" spans="1:15" ht="15" customHeight="1">
      <c r="A12" s="14" t="s">
        <v>1</v>
      </c>
      <c r="B12" s="14"/>
      <c r="C12" s="14"/>
      <c r="D12" s="14"/>
      <c r="E12" s="94">
        <f>SUM(E7:E11)</f>
        <v>4.2550000000000106</v>
      </c>
      <c r="F12" s="95">
        <f aca="true" t="shared" si="0" ref="F12:M12">SUM(F7:F11)</f>
        <v>3.960999999999994</v>
      </c>
      <c r="G12" s="94">
        <f>SUM(G7:G11)</f>
        <v>9.132000000000003</v>
      </c>
      <c r="H12" s="95">
        <f>SUM(H7:H11)</f>
        <v>7.255999999999998</v>
      </c>
      <c r="I12" s="94">
        <f>SUM(I7:I11)</f>
        <v>17.495999999999988</v>
      </c>
      <c r="J12" s="95">
        <f t="shared" si="0"/>
        <v>9.752999999999995</v>
      </c>
      <c r="K12" s="95">
        <f t="shared" si="0"/>
        <v>9.644999999999994</v>
      </c>
      <c r="L12" s="95">
        <f t="shared" si="0"/>
        <v>0.5999999999999958</v>
      </c>
      <c r="M12" s="95">
        <f t="shared" si="0"/>
        <v>5.699999999999996</v>
      </c>
      <c r="N12" s="44"/>
      <c r="O12" s="44"/>
    </row>
    <row r="13" spans="1:15" ht="15" customHeight="1">
      <c r="A13" s="36" t="s">
        <v>96</v>
      </c>
      <c r="B13" s="29"/>
      <c r="C13" s="29"/>
      <c r="D13" s="29"/>
      <c r="E13" s="98">
        <v>-1.1340000000000001</v>
      </c>
      <c r="F13" s="99">
        <v>-1.1489999999999998</v>
      </c>
      <c r="G13" s="98">
        <v>-2.2800000000000002</v>
      </c>
      <c r="H13" s="99">
        <v>-2.425</v>
      </c>
      <c r="I13" s="98">
        <v>-4.863</v>
      </c>
      <c r="J13" s="99">
        <v>-7.841</v>
      </c>
      <c r="K13" s="99">
        <v>-6.605</v>
      </c>
      <c r="L13" s="99">
        <v>-3.7</v>
      </c>
      <c r="M13" s="99">
        <v>-3.4000000000000004</v>
      </c>
      <c r="N13" s="44"/>
      <c r="O13" s="44"/>
    </row>
    <row r="14" spans="1:15" ht="15" customHeight="1">
      <c r="A14" s="14" t="s">
        <v>2</v>
      </c>
      <c r="B14" s="14"/>
      <c r="C14" s="14"/>
      <c r="D14" s="14"/>
      <c r="E14" s="94">
        <f>SUM(E12:E13)</f>
        <v>3.12100000000001</v>
      </c>
      <c r="F14" s="95">
        <f aca="true" t="shared" si="1" ref="F14:M14">SUM(F12:F13)</f>
        <v>2.811999999999994</v>
      </c>
      <c r="G14" s="94">
        <f>SUM(G12:G13)</f>
        <v>6.852000000000003</v>
      </c>
      <c r="H14" s="95">
        <f>SUM(H12:H13)</f>
        <v>4.830999999999998</v>
      </c>
      <c r="I14" s="94">
        <f>SUM(I12:I13)</f>
        <v>12.632999999999988</v>
      </c>
      <c r="J14" s="95">
        <f t="shared" si="1"/>
        <v>1.9119999999999946</v>
      </c>
      <c r="K14" s="95">
        <f t="shared" si="1"/>
        <v>3.039999999999994</v>
      </c>
      <c r="L14" s="95">
        <f t="shared" si="1"/>
        <v>-3.1000000000000045</v>
      </c>
      <c r="M14" s="95">
        <f t="shared" si="1"/>
        <v>2.2999999999999954</v>
      </c>
      <c r="N14" s="44"/>
      <c r="O14" s="44"/>
    </row>
    <row r="15" spans="1:15" ht="15" customHeight="1">
      <c r="A15" s="35" t="s">
        <v>20</v>
      </c>
      <c r="B15" s="5"/>
      <c r="C15" s="5"/>
      <c r="D15" s="5"/>
      <c r="E15" s="96">
        <v>-0.08199999999999999</v>
      </c>
      <c r="F15" s="97">
        <v>-0.131</v>
      </c>
      <c r="G15" s="96">
        <v>-0.154</v>
      </c>
      <c r="H15" s="97">
        <v>-0.154</v>
      </c>
      <c r="I15" s="96">
        <v>-0.28</v>
      </c>
      <c r="J15" s="97">
        <v>-0.452</v>
      </c>
      <c r="K15" s="97">
        <v>-0.503</v>
      </c>
      <c r="L15" s="97">
        <v>-0.1</v>
      </c>
      <c r="M15" s="97"/>
      <c r="N15" s="44"/>
      <c r="O15" s="44"/>
    </row>
    <row r="16" spans="1:15" ht="15" customHeight="1">
      <c r="A16" s="36" t="s">
        <v>21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99"/>
      <c r="N16" s="44"/>
      <c r="O16" s="44"/>
    </row>
    <row r="17" spans="1:15" ht="15" customHeight="1">
      <c r="A17" s="14" t="s">
        <v>3</v>
      </c>
      <c r="B17" s="14"/>
      <c r="C17" s="14"/>
      <c r="D17" s="14"/>
      <c r="E17" s="94">
        <f>SUM(E14:E16)</f>
        <v>3.0390000000000104</v>
      </c>
      <c r="F17" s="95">
        <f aca="true" t="shared" si="2" ref="F17:M17">SUM(F14:F16)</f>
        <v>2.680999999999994</v>
      </c>
      <c r="G17" s="94">
        <f>SUM(G14:G16)</f>
        <v>6.698000000000003</v>
      </c>
      <c r="H17" s="95">
        <f>SUM(H14:H16)</f>
        <v>4.676999999999998</v>
      </c>
      <c r="I17" s="94">
        <f>SUM(I14:I16)</f>
        <v>12.352999999999989</v>
      </c>
      <c r="J17" s="95">
        <f t="shared" si="2"/>
        <v>1.4599999999999946</v>
      </c>
      <c r="K17" s="95">
        <f t="shared" si="2"/>
        <v>2.5369999999999937</v>
      </c>
      <c r="L17" s="95">
        <f t="shared" si="2"/>
        <v>-3.2000000000000046</v>
      </c>
      <c r="M17" s="95">
        <f t="shared" si="2"/>
        <v>2.2999999999999954</v>
      </c>
      <c r="N17" s="44"/>
      <c r="O17" s="44"/>
    </row>
    <row r="18" spans="1:15" ht="15" customHeight="1">
      <c r="A18" s="35" t="s">
        <v>22</v>
      </c>
      <c r="B18" s="4"/>
      <c r="C18" s="4"/>
      <c r="D18" s="4"/>
      <c r="E18" s="96">
        <v>0.14</v>
      </c>
      <c r="F18" s="97">
        <v>0.20500000000000004</v>
      </c>
      <c r="G18" s="96">
        <v>0.14900000000000002</v>
      </c>
      <c r="H18" s="97">
        <v>0.527</v>
      </c>
      <c r="I18" s="96">
        <v>0.623</v>
      </c>
      <c r="J18" s="97">
        <v>1.0430000000000001</v>
      </c>
      <c r="K18" s="97">
        <v>0.41000000000000003</v>
      </c>
      <c r="L18" s="97">
        <v>0.3</v>
      </c>
      <c r="M18" s="97"/>
      <c r="N18" s="44"/>
      <c r="O18" s="44"/>
    </row>
    <row r="19" spans="1:15" ht="15" customHeight="1">
      <c r="A19" s="36" t="s">
        <v>23</v>
      </c>
      <c r="B19" s="29"/>
      <c r="C19" s="29"/>
      <c r="D19" s="29"/>
      <c r="E19" s="98">
        <v>-0.47900000000000004</v>
      </c>
      <c r="F19" s="99">
        <v>-0.18799999999999997</v>
      </c>
      <c r="G19" s="98">
        <v>-1.3699999999999999</v>
      </c>
      <c r="H19" s="99">
        <v>-2.0290000000000004</v>
      </c>
      <c r="I19" s="98">
        <v>-3.2420000000000004</v>
      </c>
      <c r="J19" s="99">
        <v>-6.09</v>
      </c>
      <c r="K19" s="99">
        <v>-3.66</v>
      </c>
      <c r="L19" s="99">
        <v>-1.9000000000000001</v>
      </c>
      <c r="M19" s="99">
        <v>-1.2</v>
      </c>
      <c r="N19" s="44"/>
      <c r="O19" s="44"/>
    </row>
    <row r="20" spans="1:15" ht="15" customHeight="1">
      <c r="A20" s="14" t="s">
        <v>4</v>
      </c>
      <c r="B20" s="14"/>
      <c r="C20" s="14"/>
      <c r="D20" s="14"/>
      <c r="E20" s="94">
        <f>SUM(E17:E19)</f>
        <v>2.7000000000000104</v>
      </c>
      <c r="F20" s="95">
        <f aca="true" t="shared" si="3" ref="F20:M20">SUM(F17:F19)</f>
        <v>2.6979999999999937</v>
      </c>
      <c r="G20" s="94">
        <f>SUM(G17:G19)</f>
        <v>5.477000000000003</v>
      </c>
      <c r="H20" s="95">
        <f>SUM(H17:H19)</f>
        <v>3.1749999999999976</v>
      </c>
      <c r="I20" s="94">
        <f>SUM(I17:I19)</f>
        <v>9.733999999999988</v>
      </c>
      <c r="J20" s="95">
        <f t="shared" si="3"/>
        <v>-3.587000000000005</v>
      </c>
      <c r="K20" s="95">
        <f t="shared" si="3"/>
        <v>-0.7130000000000063</v>
      </c>
      <c r="L20" s="95">
        <f t="shared" si="3"/>
        <v>-4.800000000000005</v>
      </c>
      <c r="M20" s="95">
        <f t="shared" si="3"/>
        <v>1.0999999999999954</v>
      </c>
      <c r="N20" s="44"/>
      <c r="O20" s="44"/>
    </row>
    <row r="21" spans="1:15" ht="15" customHeight="1">
      <c r="A21" s="35" t="s">
        <v>24</v>
      </c>
      <c r="B21" s="4"/>
      <c r="C21" s="4"/>
      <c r="D21" s="4"/>
      <c r="E21" s="96">
        <v>-0.7520000000000001</v>
      </c>
      <c r="F21" s="97">
        <v>-0.272</v>
      </c>
      <c r="G21" s="96">
        <v>-1.3810000000000002</v>
      </c>
      <c r="H21" s="97">
        <v>-0.29700000000000004</v>
      </c>
      <c r="I21" s="96">
        <v>-1.652</v>
      </c>
      <c r="J21" s="97">
        <v>-0.462</v>
      </c>
      <c r="K21" s="97">
        <v>-0.934</v>
      </c>
      <c r="L21" s="97">
        <v>-0.5</v>
      </c>
      <c r="M21" s="97"/>
      <c r="N21" s="44"/>
      <c r="O21" s="44"/>
    </row>
    <row r="22" spans="1:15" ht="15" customHeight="1">
      <c r="A22" s="36" t="s">
        <v>113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99"/>
      <c r="N22" s="44"/>
      <c r="O22" s="44"/>
    </row>
    <row r="23" spans="1:15" ht="15" customHeight="1">
      <c r="A23" s="39" t="s">
        <v>25</v>
      </c>
      <c r="B23" s="15"/>
      <c r="C23" s="15"/>
      <c r="D23" s="15"/>
      <c r="E23" s="94">
        <f>SUM(E20:E22)</f>
        <v>1.9480000000000102</v>
      </c>
      <c r="F23" s="95">
        <f aca="true" t="shared" si="4" ref="F23:M23">SUM(F20:F22)</f>
        <v>2.425999999999994</v>
      </c>
      <c r="G23" s="94">
        <f>SUM(G20:G22)</f>
        <v>4.096000000000003</v>
      </c>
      <c r="H23" s="95">
        <f>SUM(H20:H22)</f>
        <v>2.8779999999999974</v>
      </c>
      <c r="I23" s="94">
        <f>SUM(I20:I22)</f>
        <v>8.081999999999988</v>
      </c>
      <c r="J23" s="95">
        <f t="shared" si="4"/>
        <v>-4.049000000000005</v>
      </c>
      <c r="K23" s="95">
        <f t="shared" si="4"/>
        <v>-1.6470000000000065</v>
      </c>
      <c r="L23" s="95">
        <f t="shared" si="4"/>
        <v>-5.300000000000005</v>
      </c>
      <c r="M23" s="95">
        <f t="shared" si="4"/>
        <v>1.0999999999999954</v>
      </c>
      <c r="N23" s="44"/>
      <c r="O23" s="44"/>
    </row>
    <row r="24" spans="1:15" ht="15" customHeight="1">
      <c r="A24" s="35" t="s">
        <v>26</v>
      </c>
      <c r="B24" s="4"/>
      <c r="C24" s="4"/>
      <c r="D24" s="4"/>
      <c r="E24" s="100">
        <f aca="true" t="shared" si="5" ref="E24:M24">E23-E25</f>
        <v>1.9480000000000102</v>
      </c>
      <c r="F24" s="101">
        <f t="shared" si="5"/>
        <v>2.425999999999994</v>
      </c>
      <c r="G24" s="100">
        <f>G23-G25</f>
        <v>4.096000000000003</v>
      </c>
      <c r="H24" s="101">
        <f>H23-H25</f>
        <v>2.8779999999999974</v>
      </c>
      <c r="I24" s="100">
        <f>I23-I25</f>
        <v>8.081999999999988</v>
      </c>
      <c r="J24" s="101">
        <f t="shared" si="5"/>
        <v>-4.049000000000005</v>
      </c>
      <c r="K24" s="101">
        <f t="shared" si="5"/>
        <v>-1.6470000000000065</v>
      </c>
      <c r="L24" s="101">
        <f t="shared" si="5"/>
        <v>-5.300000000000005</v>
      </c>
      <c r="M24" s="101">
        <f t="shared" si="5"/>
        <v>1.0999999999999954</v>
      </c>
      <c r="N24" s="44"/>
      <c r="O24" s="44"/>
    </row>
    <row r="25" spans="1:13" ht="15" customHeight="1">
      <c r="A25" s="35" t="s">
        <v>115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  <c r="M25" s="97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5</v>
      </c>
      <c r="B31" s="11"/>
      <c r="C31" s="11"/>
      <c r="D31" s="11"/>
      <c r="E31" s="85"/>
      <c r="F31" s="55"/>
      <c r="G31" s="96">
        <v>71.739</v>
      </c>
      <c r="H31" s="97">
        <v>67.418</v>
      </c>
      <c r="I31" s="96">
        <v>67.54</v>
      </c>
      <c r="J31" s="97">
        <v>68.929</v>
      </c>
      <c r="K31" s="97"/>
      <c r="L31" s="97">
        <v>35.6</v>
      </c>
      <c r="M31" s="97">
        <v>37.1</v>
      </c>
    </row>
    <row r="32" spans="1:13" ht="15" customHeight="1">
      <c r="A32" s="35" t="s">
        <v>28</v>
      </c>
      <c r="B32" s="10"/>
      <c r="C32" s="10"/>
      <c r="D32" s="10"/>
      <c r="E32" s="85"/>
      <c r="F32" s="55"/>
      <c r="G32" s="96">
        <v>4.783999999999999</v>
      </c>
      <c r="H32" s="97">
        <v>5.1419999999999995</v>
      </c>
      <c r="I32" s="96">
        <v>4.8610000000000015</v>
      </c>
      <c r="J32" s="97">
        <v>3.3710000000000004</v>
      </c>
      <c r="K32" s="97"/>
      <c r="L32" s="97">
        <v>1.9000000000000001</v>
      </c>
      <c r="M32" s="97">
        <v>1.8</v>
      </c>
    </row>
    <row r="33" spans="1:13" ht="15" customHeight="1">
      <c r="A33" s="35" t="s">
        <v>29</v>
      </c>
      <c r="B33" s="10"/>
      <c r="C33" s="10"/>
      <c r="D33" s="10"/>
      <c r="E33" s="85"/>
      <c r="F33" s="55"/>
      <c r="G33" s="96">
        <v>32.314</v>
      </c>
      <c r="H33" s="97">
        <v>31.055</v>
      </c>
      <c r="I33" s="96">
        <v>31.712000000000003</v>
      </c>
      <c r="J33" s="97">
        <v>31.075999999999993</v>
      </c>
      <c r="K33" s="97"/>
      <c r="L33" s="97">
        <v>18.900000000000002</v>
      </c>
      <c r="M33" s="97">
        <v>21.900000000000002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  <c r="M34" s="97"/>
    </row>
    <row r="35" spans="1:13" ht="15" customHeight="1">
      <c r="A35" s="36" t="s">
        <v>31</v>
      </c>
      <c r="B35" s="29"/>
      <c r="C35" s="29"/>
      <c r="D35" s="29"/>
      <c r="E35" s="83"/>
      <c r="F35" s="57"/>
      <c r="G35" s="98">
        <v>1.03</v>
      </c>
      <c r="H35" s="99">
        <v>1.4360000000000002</v>
      </c>
      <c r="I35" s="98">
        <v>0.9420000000000001</v>
      </c>
      <c r="J35" s="99">
        <v>1.3940000000000001</v>
      </c>
      <c r="K35" s="99"/>
      <c r="L35" s="99">
        <v>0.3</v>
      </c>
      <c r="M35" s="99">
        <v>0.4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94">
        <f>SUM(G31:G35)</f>
        <v>109.86699999999999</v>
      </c>
      <c r="H36" s="139">
        <f>SUM(H31:H35)</f>
        <v>105.05100000000002</v>
      </c>
      <c r="I36" s="94">
        <f>SUM(I31:I35)</f>
        <v>105.055</v>
      </c>
      <c r="J36" s="95">
        <f>SUM(J31:J35)</f>
        <v>104.77</v>
      </c>
      <c r="K36" s="95" t="s">
        <v>12</v>
      </c>
      <c r="L36" s="95">
        <f>SUM(L31:L35)</f>
        <v>56.7</v>
      </c>
      <c r="M36" s="95">
        <f>SUM(M31:M35)</f>
        <v>61.199999999999996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96">
        <v>15.419</v>
      </c>
      <c r="H37" s="140">
        <v>15.821000000000002</v>
      </c>
      <c r="I37" s="96">
        <v>13.447000000000001</v>
      </c>
      <c r="J37" s="97">
        <v>18.271</v>
      </c>
      <c r="K37" s="97"/>
      <c r="L37" s="97">
        <v>4.2</v>
      </c>
      <c r="M37" s="97">
        <v>5.6000000000000005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  <c r="M38" s="97"/>
    </row>
    <row r="39" spans="1:13" ht="15" customHeight="1">
      <c r="A39" s="35" t="s">
        <v>35</v>
      </c>
      <c r="B39" s="4"/>
      <c r="C39" s="4"/>
      <c r="D39" s="4"/>
      <c r="E39" s="85"/>
      <c r="F39" s="55"/>
      <c r="G39" s="96">
        <v>16.555</v>
      </c>
      <c r="H39" s="140">
        <v>23.775000000000002</v>
      </c>
      <c r="I39" s="96">
        <v>14.917</v>
      </c>
      <c r="J39" s="97">
        <v>12.535</v>
      </c>
      <c r="K39" s="97"/>
      <c r="L39" s="97">
        <v>5.6000000000000005</v>
      </c>
      <c r="M39" s="97">
        <v>7.300000000000001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96">
        <v>11.236</v>
      </c>
      <c r="H40" s="140">
        <v>8.203000000000001</v>
      </c>
      <c r="I40" s="96">
        <v>9.273</v>
      </c>
      <c r="J40" s="97">
        <v>13.456000000000001</v>
      </c>
      <c r="K40" s="97"/>
      <c r="L40" s="97">
        <v>0.1</v>
      </c>
      <c r="M40" s="97">
        <v>8.1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  <c r="M41" s="99"/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104">
        <f>SUM(G37:G41)</f>
        <v>43.21</v>
      </c>
      <c r="H42" s="142">
        <f>SUM(H37:H41)</f>
        <v>47.79900000000001</v>
      </c>
      <c r="I42" s="104">
        <f>SUM(I37:I41)</f>
        <v>37.637</v>
      </c>
      <c r="J42" s="105">
        <f>SUM(J37:J41)</f>
        <v>44.262</v>
      </c>
      <c r="K42" s="105" t="s">
        <v>12</v>
      </c>
      <c r="L42" s="105">
        <f>SUM(L37:L41)</f>
        <v>9.9</v>
      </c>
      <c r="M42" s="105">
        <f>SUM(M37:M41)</f>
        <v>21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94">
        <f>G36+G42</f>
        <v>153.077</v>
      </c>
      <c r="H43" s="139">
        <f>H36+H42</f>
        <v>152.85000000000002</v>
      </c>
      <c r="I43" s="94">
        <f>I36+I42</f>
        <v>142.692</v>
      </c>
      <c r="J43" s="95">
        <f>J36+J42</f>
        <v>149.03199999999998</v>
      </c>
      <c r="K43" s="95" t="s">
        <v>12</v>
      </c>
      <c r="L43" s="95">
        <f>L42+L36</f>
        <v>66.60000000000001</v>
      </c>
      <c r="M43" s="95">
        <f>M42+M36</f>
        <v>82.19999999999999</v>
      </c>
    </row>
    <row r="44" spans="1:13" ht="15" customHeight="1">
      <c r="A44" s="35" t="s">
        <v>40</v>
      </c>
      <c r="B44" s="4"/>
      <c r="C44" s="4"/>
      <c r="D44" s="4"/>
      <c r="E44" s="85"/>
      <c r="F44" s="55"/>
      <c r="G44" s="96">
        <v>86.26700000000001</v>
      </c>
      <c r="H44" s="140">
        <v>71.376</v>
      </c>
      <c r="I44" s="96">
        <v>77.202</v>
      </c>
      <c r="J44" s="97">
        <v>68.95400000000001</v>
      </c>
      <c r="K44" s="97"/>
      <c r="L44" s="97">
        <v>31.8</v>
      </c>
      <c r="M44" s="97">
        <v>38.400000000000006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  <c r="M45" s="97"/>
    </row>
    <row r="46" spans="1:13" ht="15" customHeight="1">
      <c r="A46" s="35" t="s">
        <v>42</v>
      </c>
      <c r="B46" s="4"/>
      <c r="C46" s="4"/>
      <c r="D46" s="4"/>
      <c r="E46" s="85"/>
      <c r="F46" s="55"/>
      <c r="G46" s="96">
        <v>1.2830000000000001</v>
      </c>
      <c r="H46" s="140"/>
      <c r="I46" s="96">
        <v>1.3170000000000002</v>
      </c>
      <c r="J46" s="97"/>
      <c r="K46" s="97"/>
      <c r="L46" s="97">
        <v>0.1</v>
      </c>
      <c r="M46" s="97">
        <v>0.1</v>
      </c>
    </row>
    <row r="47" spans="1:13" ht="15" customHeight="1">
      <c r="A47" s="35" t="s">
        <v>43</v>
      </c>
      <c r="B47" s="4"/>
      <c r="C47" s="4"/>
      <c r="D47" s="4"/>
      <c r="E47" s="85"/>
      <c r="F47" s="55"/>
      <c r="G47" s="96">
        <v>3.027</v>
      </c>
      <c r="H47" s="140">
        <v>2.489</v>
      </c>
      <c r="I47" s="96">
        <v>2.7640000000000002</v>
      </c>
      <c r="J47" s="97">
        <v>1.157</v>
      </c>
      <c r="K47" s="97"/>
      <c r="L47" s="97">
        <v>1.5</v>
      </c>
      <c r="M47" s="97">
        <v>1.2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96">
        <v>40.513</v>
      </c>
      <c r="H48" s="140">
        <v>48.839000000000006</v>
      </c>
      <c r="I48" s="96">
        <v>41.673</v>
      </c>
      <c r="J48" s="97">
        <v>49.175000000000004</v>
      </c>
      <c r="K48" s="97"/>
      <c r="L48" s="97">
        <v>25.3</v>
      </c>
      <c r="M48" s="97">
        <v>28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96">
        <v>21.561999999999998</v>
      </c>
      <c r="H49" s="140">
        <v>29.481</v>
      </c>
      <c r="I49" s="96">
        <v>19.311</v>
      </c>
      <c r="J49" s="97">
        <v>29.029</v>
      </c>
      <c r="K49" s="97"/>
      <c r="L49" s="97">
        <v>7.800000000000001</v>
      </c>
      <c r="M49" s="97">
        <v>14.5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96">
        <v>0.42500000000000004</v>
      </c>
      <c r="H50" s="140">
        <v>0.665</v>
      </c>
      <c r="I50" s="96">
        <v>0.42500000000000004</v>
      </c>
      <c r="J50" s="97">
        <v>0.7170000000000001</v>
      </c>
      <c r="K50" s="97"/>
      <c r="L50" s="97">
        <v>0.1</v>
      </c>
      <c r="M50" s="97"/>
    </row>
    <row r="51" spans="1:13" ht="15" customHeight="1">
      <c r="A51" s="36" t="s">
        <v>46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  <c r="M51" s="99"/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94">
        <f>SUM(G44:G51)</f>
        <v>153.077</v>
      </c>
      <c r="H52" s="139">
        <f>SUM(H44:H51)</f>
        <v>152.85</v>
      </c>
      <c r="I52" s="94">
        <f>SUM(I44:I51)</f>
        <v>142.692</v>
      </c>
      <c r="J52" s="95">
        <f>SUM(J44:J51)</f>
        <v>149.032</v>
      </c>
      <c r="K52" s="95" t="s">
        <v>12</v>
      </c>
      <c r="L52" s="95">
        <f>SUM(L44:L51)</f>
        <v>66.6</v>
      </c>
      <c r="M52" s="95">
        <f>SUM(M44:M51)</f>
        <v>82.20000000000002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M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2007</v>
      </c>
      <c r="M54" s="68">
        <f t="shared" si="7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100">
        <v>2.7230000000000008</v>
      </c>
      <c r="F58" s="101">
        <v>1.673000000000001</v>
      </c>
      <c r="G58" s="100">
        <v>6.792</v>
      </c>
      <c r="H58" s="101">
        <v>3.6850000000000005</v>
      </c>
      <c r="I58" s="100">
        <v>13.672</v>
      </c>
      <c r="J58" s="101"/>
      <c r="K58" s="101"/>
      <c r="L58" s="101">
        <v>-0.6999999999999995</v>
      </c>
      <c r="M58" s="101"/>
    </row>
    <row r="59" spans="1:13" ht="15" customHeight="1">
      <c r="A59" s="158" t="s">
        <v>49</v>
      </c>
      <c r="B59" s="158"/>
      <c r="C59" s="30"/>
      <c r="D59" s="30"/>
      <c r="E59" s="98">
        <v>0.1720000000000006</v>
      </c>
      <c r="F59" s="99">
        <v>0.10099999999999931</v>
      </c>
      <c r="G59" s="98">
        <v>-1.472</v>
      </c>
      <c r="H59" s="99">
        <v>-6.367000000000001</v>
      </c>
      <c r="I59" s="98">
        <v>-5.212</v>
      </c>
      <c r="J59" s="99"/>
      <c r="K59" s="99"/>
      <c r="L59" s="99">
        <v>-1.2</v>
      </c>
      <c r="M59" s="99"/>
    </row>
    <row r="60" spans="1:13" ht="15" customHeight="1">
      <c r="A60" s="161" t="s">
        <v>50</v>
      </c>
      <c r="B60" s="161"/>
      <c r="C60" s="32"/>
      <c r="D60" s="32"/>
      <c r="E60" s="106">
        <f>SUM(E58:E59)</f>
        <v>2.8950000000000014</v>
      </c>
      <c r="F60" s="107">
        <f>SUM(F58:F59)</f>
        <v>1.7740000000000002</v>
      </c>
      <c r="G60" s="106">
        <f>SUM(G58:G59)</f>
        <v>5.32</v>
      </c>
      <c r="H60" s="149">
        <f>SUM(H58:H59)</f>
        <v>-2.6820000000000004</v>
      </c>
      <c r="I60" s="106">
        <f>SUM(I58:I59)</f>
        <v>8.46</v>
      </c>
      <c r="J60" s="107" t="s">
        <v>12</v>
      </c>
      <c r="K60" s="107" t="s">
        <v>12</v>
      </c>
      <c r="L60" s="107">
        <f>SUM(L58:L59)</f>
        <v>-1.8999999999999995</v>
      </c>
      <c r="M60" s="107" t="s">
        <v>12</v>
      </c>
    </row>
    <row r="61" spans="1:13" ht="15" customHeight="1">
      <c r="A61" s="157" t="s">
        <v>51</v>
      </c>
      <c r="B61" s="157"/>
      <c r="C61" s="4"/>
      <c r="D61" s="4"/>
      <c r="E61" s="96">
        <v>-0.9349999999999999</v>
      </c>
      <c r="F61" s="97">
        <v>-1.6430000000000002</v>
      </c>
      <c r="G61" s="96">
        <v>-1.378</v>
      </c>
      <c r="H61" s="140">
        <v>-3.1260000000000003</v>
      </c>
      <c r="I61" s="96">
        <v>-5.332000000000001</v>
      </c>
      <c r="J61" s="97"/>
      <c r="K61" s="97"/>
      <c r="L61" s="97">
        <v>-0.7000000000000001</v>
      </c>
      <c r="M61" s="97"/>
    </row>
    <row r="62" spans="1:13" ht="15" customHeight="1">
      <c r="A62" s="158" t="s">
        <v>103</v>
      </c>
      <c r="B62" s="158"/>
      <c r="C62" s="29"/>
      <c r="D62" s="29"/>
      <c r="E62" s="98">
        <v>-0.037000000000000005</v>
      </c>
      <c r="F62" s="99">
        <v>0.010000000000000009</v>
      </c>
      <c r="G62" s="98"/>
      <c r="H62" s="141">
        <v>0.628</v>
      </c>
      <c r="I62" s="98">
        <v>0.195</v>
      </c>
      <c r="J62" s="99"/>
      <c r="K62" s="99"/>
      <c r="L62" s="99">
        <v>0.1</v>
      </c>
      <c r="M62" s="99"/>
    </row>
    <row r="63" spans="1:13" ht="24" customHeight="1">
      <c r="A63" s="161" t="s">
        <v>52</v>
      </c>
      <c r="B63" s="161"/>
      <c r="C63" s="33"/>
      <c r="D63" s="33"/>
      <c r="E63" s="106">
        <f>SUM(E60:E62)</f>
        <v>1.9230000000000014</v>
      </c>
      <c r="F63" s="107">
        <f>SUM(F60:F62)</f>
        <v>0.14100000000000001</v>
      </c>
      <c r="G63" s="106">
        <f>SUM(G60:G62)</f>
        <v>3.942</v>
      </c>
      <c r="H63" s="149">
        <f>SUM(H60:H62)</f>
        <v>-5.180000000000001</v>
      </c>
      <c r="I63" s="106">
        <f>SUM(I60:I62)</f>
        <v>3.323</v>
      </c>
      <c r="J63" s="107" t="s">
        <v>12</v>
      </c>
      <c r="K63" s="107" t="s">
        <v>12</v>
      </c>
      <c r="L63" s="107">
        <f>SUM(L60:L62)</f>
        <v>-2.4999999999999996</v>
      </c>
      <c r="M63" s="107" t="s">
        <v>12</v>
      </c>
    </row>
    <row r="64" spans="1:13" ht="15" customHeight="1">
      <c r="A64" s="158" t="s">
        <v>53</v>
      </c>
      <c r="B64" s="158"/>
      <c r="C64" s="34"/>
      <c r="D64" s="34"/>
      <c r="E64" s="98"/>
      <c r="F64" s="99"/>
      <c r="G64" s="98"/>
      <c r="H64" s="141"/>
      <c r="I64" s="98"/>
      <c r="J64" s="99"/>
      <c r="K64" s="99"/>
      <c r="L64" s="99">
        <v>-2.9000000000000004</v>
      </c>
      <c r="M64" s="99"/>
    </row>
    <row r="65" spans="1:13" ht="15" customHeight="1">
      <c r="A65" s="161" t="s">
        <v>54</v>
      </c>
      <c r="B65" s="161"/>
      <c r="C65" s="13"/>
      <c r="D65" s="13"/>
      <c r="E65" s="94">
        <f>SUM(E63:E64)</f>
        <v>1.9230000000000014</v>
      </c>
      <c r="F65" s="95">
        <f>SUM(F63:F64)</f>
        <v>0.14100000000000001</v>
      </c>
      <c r="G65" s="94">
        <f>SUM(G63:G64)</f>
        <v>3.942</v>
      </c>
      <c r="H65" s="139">
        <f>SUM(H63:H64)</f>
        <v>-5.180000000000001</v>
      </c>
      <c r="I65" s="94">
        <f>SUM(I63:I64)</f>
        <v>3.323</v>
      </c>
      <c r="J65" s="95" t="s">
        <v>12</v>
      </c>
      <c r="K65" s="95" t="s">
        <v>12</v>
      </c>
      <c r="L65" s="95">
        <f>SUM(L63:L64)</f>
        <v>-5.4</v>
      </c>
      <c r="M65" s="95" t="s">
        <v>12</v>
      </c>
    </row>
    <row r="66" spans="1:13" ht="15" customHeight="1">
      <c r="A66" s="157" t="s">
        <v>55</v>
      </c>
      <c r="B66" s="157"/>
      <c r="C66" s="4"/>
      <c r="D66" s="4"/>
      <c r="E66" s="96">
        <v>-2.037</v>
      </c>
      <c r="F66" s="97">
        <v>0.375</v>
      </c>
      <c r="G66" s="96">
        <v>-2.073</v>
      </c>
      <c r="H66" s="97">
        <v>-0.07299999999999995</v>
      </c>
      <c r="I66" s="96">
        <v>-7.506000000000001</v>
      </c>
      <c r="J66" s="97"/>
      <c r="K66" s="97"/>
      <c r="L66" s="97">
        <v>-2.5</v>
      </c>
      <c r="M66" s="97"/>
    </row>
    <row r="67" spans="1:13" ht="15" customHeight="1">
      <c r="A67" s="157" t="s">
        <v>56</v>
      </c>
      <c r="B67" s="157"/>
      <c r="C67" s="4"/>
      <c r="D67" s="4"/>
      <c r="E67" s="96"/>
      <c r="F67" s="97"/>
      <c r="G67" s="96"/>
      <c r="H67" s="97"/>
      <c r="I67" s="96"/>
      <c r="J67" s="97"/>
      <c r="K67" s="97"/>
      <c r="L67" s="97"/>
      <c r="M67" s="97"/>
    </row>
    <row r="68" spans="1:13" ht="15" customHeight="1">
      <c r="A68" s="157" t="s">
        <v>57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  <c r="M68" s="97"/>
    </row>
    <row r="69" spans="1:13" ht="15" customHeight="1">
      <c r="A69" s="158" t="s">
        <v>58</v>
      </c>
      <c r="B69" s="158"/>
      <c r="C69" s="29"/>
      <c r="D69" s="29"/>
      <c r="E69" s="98"/>
      <c r="F69" s="99"/>
      <c r="G69" s="98"/>
      <c r="H69" s="99"/>
      <c r="I69" s="98"/>
      <c r="J69" s="99"/>
      <c r="K69" s="99"/>
      <c r="L69" s="99">
        <v>-0.1</v>
      </c>
      <c r="M69" s="99"/>
    </row>
    <row r="70" spans="1:13" ht="15" customHeight="1">
      <c r="A70" s="40" t="s">
        <v>59</v>
      </c>
      <c r="B70" s="40"/>
      <c r="C70" s="27"/>
      <c r="D70" s="27"/>
      <c r="E70" s="108">
        <f>SUM(E66:E69)</f>
        <v>-2.037</v>
      </c>
      <c r="F70" s="109">
        <f>SUM(F66:F69)</f>
        <v>0.375</v>
      </c>
      <c r="G70" s="108">
        <f>SUM(G66:G69)</f>
        <v>-2.073</v>
      </c>
      <c r="H70" s="150">
        <f>SUM(H66:H69)</f>
        <v>-0.07299999999999995</v>
      </c>
      <c r="I70" s="108">
        <f>SUM(I66:I69)</f>
        <v>-7.506000000000001</v>
      </c>
      <c r="J70" s="109" t="s">
        <v>12</v>
      </c>
      <c r="K70" s="109" t="s">
        <v>12</v>
      </c>
      <c r="L70" s="109">
        <f>SUM(L66:L69)</f>
        <v>-2.6</v>
      </c>
      <c r="M70" s="109" t="s">
        <v>12</v>
      </c>
    </row>
    <row r="71" spans="1:13" ht="15" customHeight="1">
      <c r="A71" s="161" t="s">
        <v>60</v>
      </c>
      <c r="B71" s="161"/>
      <c r="C71" s="13"/>
      <c r="D71" s="13"/>
      <c r="E71" s="94">
        <f>SUM(E70+E65)</f>
        <v>-0.11399999999999855</v>
      </c>
      <c r="F71" s="95">
        <f>F70+F65</f>
        <v>0.516</v>
      </c>
      <c r="G71" s="94">
        <f>SUM(G70+G65)</f>
        <v>1.8690000000000002</v>
      </c>
      <c r="H71" s="139">
        <f>SUM(H70+H65)</f>
        <v>-5.253</v>
      </c>
      <c r="I71" s="94">
        <f>SUM(I70+I65)</f>
        <v>-4.183000000000002</v>
      </c>
      <c r="J71" s="95" t="s">
        <v>12</v>
      </c>
      <c r="K71" s="95" t="s">
        <v>12</v>
      </c>
      <c r="L71" s="95">
        <f>SUM(L70+L65)</f>
        <v>-8</v>
      </c>
      <c r="M71" s="95" t="s">
        <v>12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8" ref="F73:M73">F$3</f>
        <v>2009</v>
      </c>
      <c r="G73" s="68">
        <f t="shared" si="8"/>
        <v>2010</v>
      </c>
      <c r="H73" s="68">
        <f t="shared" si="8"/>
        <v>2009</v>
      </c>
      <c r="I73" s="68">
        <f t="shared" si="8"/>
        <v>2009</v>
      </c>
      <c r="J73" s="68">
        <f t="shared" si="8"/>
        <v>2008</v>
      </c>
      <c r="K73" s="68">
        <f t="shared" si="8"/>
        <v>2007</v>
      </c>
      <c r="L73" s="68">
        <f t="shared" si="8"/>
        <v>2007</v>
      </c>
      <c r="M73" s="68">
        <f t="shared" si="8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10.119317813371408</v>
      </c>
      <c r="F77" s="63">
        <f>IF(F14=0,"-",IF(F7=0,"-",F14/F7))*100</f>
        <v>9.062489928776287</v>
      </c>
      <c r="G77" s="118">
        <f>IF(G14=0,"-",IF(G7=0,"-",G14/G7))*100</f>
        <v>11.365068833969152</v>
      </c>
      <c r="H77" s="63">
        <f>IF(H14=0,"-",IF(H7=0,"-",H14/H7))*100</f>
        <v>8.258260824971362</v>
      </c>
      <c r="I77" s="118">
        <f>IF(I14=0,"-",IF(I7=0,"-",I14/I7))*100</f>
        <v>9.882656653367745</v>
      </c>
      <c r="J77" s="63">
        <f>IF(J14=0,"-",IF(J7=0,"-",J14/J7)*100)</f>
        <v>1.7995632858971413</v>
      </c>
      <c r="K77" s="63">
        <f>IF(K14=0,"-",IF(K7=0,"-",K14/K7)*100)</f>
        <v>2.9515136216237146</v>
      </c>
      <c r="L77" s="63">
        <f>IF(L14=0,"-",IF(L7=0,"-",L14/L7)*100)</f>
        <v>-8.26666666666668</v>
      </c>
      <c r="M77" s="63">
        <f>IF(M14=0,"-",IF(M7=0,"-",M14/M7)*100)</f>
        <v>4.3396226415094254</v>
      </c>
    </row>
    <row r="78" spans="1:15" ht="15" customHeight="1">
      <c r="A78" s="157" t="s">
        <v>63</v>
      </c>
      <c r="B78" s="157"/>
      <c r="C78" s="10"/>
      <c r="D78" s="10"/>
      <c r="E78" s="77">
        <f aca="true" t="shared" si="9" ref="E78:M78">IF(E20=0,"-",IF(E7=0,"-",E20/E7)*100)</f>
        <v>8.754296089747779</v>
      </c>
      <c r="F78" s="63">
        <f t="shared" si="9"/>
        <v>8.69509168842049</v>
      </c>
      <c r="G78" s="77">
        <f>IF(G20=0,"-",IF(G7=0,"-",G20/G7)*100)</f>
        <v>9.084425277823856</v>
      </c>
      <c r="H78" s="63">
        <f>IF(H20=0,"-",IF(H7=0,"-",H20/H7)*100)</f>
        <v>5.427443204157332</v>
      </c>
      <c r="I78" s="77">
        <f t="shared" si="9"/>
        <v>7.614800907455203</v>
      </c>
      <c r="J78" s="63">
        <f t="shared" si="9"/>
        <v>-3.376063549431523</v>
      </c>
      <c r="K78" s="63">
        <f>IF(K20=0,"-",IF(K7=0,"-",K20/K7)*100)</f>
        <v>-0.6922464513874117</v>
      </c>
      <c r="L78" s="63">
        <f t="shared" si="9"/>
        <v>-12.800000000000015</v>
      </c>
      <c r="M78" s="63">
        <f t="shared" si="9"/>
        <v>2.0754716981131986</v>
      </c>
      <c r="N78" s="17"/>
      <c r="O78" s="17"/>
    </row>
    <row r="79" spans="1:15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11.05941596650153</v>
      </c>
      <c r="J79" s="64" t="s">
        <v>12</v>
      </c>
      <c r="K79" s="64" t="s">
        <v>12</v>
      </c>
      <c r="L79" s="64">
        <f>IF((L44=0),"-",(L24/((L44+M44)/2)*100))</f>
        <v>-15.099715099715114</v>
      </c>
      <c r="M79" s="64" t="s">
        <v>12</v>
      </c>
      <c r="N79" s="17"/>
      <c r="O79" s="17"/>
    </row>
    <row r="80" spans="1:15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10.889514562292025</v>
      </c>
      <c r="J80" s="64" t="s">
        <v>12</v>
      </c>
      <c r="K80" s="64" t="s">
        <v>12</v>
      </c>
      <c r="L80" s="64">
        <f>IF((L44=0),"-",((L17+L18)/((L44+L45+L46+L48+M44+M45+M46+M48)/2)*100))</f>
        <v>-4.688763136620865</v>
      </c>
      <c r="M80" s="64" t="s">
        <v>12</v>
      </c>
      <c r="N80" s="17"/>
      <c r="O80" s="17"/>
    </row>
    <row r="81" spans="1:15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0" ref="G81:M81">IF(G44=0,"-",((G44+G45)/G52*100))</f>
        <v>56.35529831392046</v>
      </c>
      <c r="H81" s="122">
        <f t="shared" si="10"/>
        <v>46.69676153091266</v>
      </c>
      <c r="I81" s="81">
        <f t="shared" si="10"/>
        <v>54.10394415944831</v>
      </c>
      <c r="J81" s="112">
        <f t="shared" si="10"/>
        <v>46.2679156154383</v>
      </c>
      <c r="K81" s="112" t="s">
        <v>12</v>
      </c>
      <c r="L81" s="112">
        <f t="shared" si="10"/>
        <v>47.74774774774775</v>
      </c>
      <c r="M81" s="112">
        <f t="shared" si="10"/>
        <v>46.715328467153284</v>
      </c>
      <c r="N81" s="17"/>
      <c r="O81" s="17"/>
    </row>
    <row r="82" spans="1:15" ht="15" customHeight="1">
      <c r="A82" s="157" t="s">
        <v>67</v>
      </c>
      <c r="B82" s="157"/>
      <c r="C82" s="10"/>
      <c r="D82" s="10"/>
      <c r="E82" s="79" t="s">
        <v>12</v>
      </c>
      <c r="F82" s="110" t="s">
        <v>12</v>
      </c>
      <c r="G82" s="79">
        <f aca="true" t="shared" si="11" ref="G82:M82">IF(G48=0,"-",(G48+G46-G40-G38-G34))</f>
        <v>30.56</v>
      </c>
      <c r="H82" s="124">
        <f t="shared" si="11"/>
        <v>40.636</v>
      </c>
      <c r="I82" s="79">
        <f t="shared" si="11"/>
        <v>33.717</v>
      </c>
      <c r="J82" s="42">
        <f t="shared" si="11"/>
        <v>35.719</v>
      </c>
      <c r="K82" s="42" t="s">
        <v>12</v>
      </c>
      <c r="L82" s="42">
        <f t="shared" si="11"/>
        <v>25.3</v>
      </c>
      <c r="M82" s="42">
        <f t="shared" si="11"/>
        <v>20</v>
      </c>
      <c r="N82" s="17"/>
      <c r="O82" s="17"/>
    </row>
    <row r="83" spans="1:13" ht="15" customHeight="1">
      <c r="A83" s="157" t="s">
        <v>68</v>
      </c>
      <c r="B83" s="157"/>
      <c r="C83" s="4"/>
      <c r="D83" s="4"/>
      <c r="E83" s="81" t="s">
        <v>12</v>
      </c>
      <c r="F83" s="21" t="s">
        <v>12</v>
      </c>
      <c r="G83" s="79">
        <f aca="true" t="shared" si="12" ref="G83:M83">IF((G44=0),"-",((G48+G46)/(G44+G45)))</f>
        <v>0.4844958095216015</v>
      </c>
      <c r="H83" s="124">
        <f t="shared" si="12"/>
        <v>0.6842496077112755</v>
      </c>
      <c r="I83" s="79">
        <f t="shared" si="12"/>
        <v>0.5568508587860419</v>
      </c>
      <c r="J83" s="3">
        <f t="shared" si="12"/>
        <v>0.7131565971517243</v>
      </c>
      <c r="K83" s="3" t="s">
        <v>12</v>
      </c>
      <c r="L83" s="3">
        <f t="shared" si="12"/>
        <v>0.7987421383647799</v>
      </c>
      <c r="M83" s="3">
        <f t="shared" si="12"/>
        <v>0.7317708333333333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891</v>
      </c>
      <c r="J84" s="25">
        <v>994</v>
      </c>
      <c r="K84" s="25">
        <v>1043</v>
      </c>
      <c r="L84" s="25">
        <v>430</v>
      </c>
      <c r="M84" s="25">
        <v>493</v>
      </c>
    </row>
    <row r="85" spans="1:13" ht="15" customHeight="1">
      <c r="A85" s="7" t="s">
        <v>122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 customHeight="1">
      <c r="A86" s="7" t="s">
        <v>123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133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2:B62"/>
    <mergeCell ref="A63:B63"/>
    <mergeCell ref="A64:B64"/>
    <mergeCell ref="A65:B65"/>
    <mergeCell ref="A66:B66"/>
    <mergeCell ref="A67:B67"/>
    <mergeCell ref="A1:M1"/>
    <mergeCell ref="A58:B58"/>
    <mergeCell ref="A59:B59"/>
    <mergeCell ref="A60:B60"/>
    <mergeCell ref="A61:B61"/>
    <mergeCell ref="A81:B81"/>
    <mergeCell ref="A68:B68"/>
    <mergeCell ref="A69:B69"/>
    <mergeCell ref="A71:B71"/>
    <mergeCell ref="A77:B77"/>
    <mergeCell ref="A82:B82"/>
    <mergeCell ref="A83:B83"/>
    <mergeCell ref="A84:B84"/>
    <mergeCell ref="A78:B78"/>
    <mergeCell ref="A79:B79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7" width="9.140625" style="0" customWidth="1"/>
  </cols>
  <sheetData>
    <row r="1" spans="1:12" ht="18" customHeight="1">
      <c r="A1" s="160" t="s">
        <v>107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81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 t="s">
        <v>11</v>
      </c>
      <c r="J5" s="72"/>
      <c r="K5" s="72" t="s">
        <v>71</v>
      </c>
      <c r="L5" s="72" t="s">
        <v>71</v>
      </c>
    </row>
    <row r="6" ht="1.5" customHeight="1"/>
    <row r="7" spans="1:12" ht="15" customHeight="1">
      <c r="A7" s="35" t="s">
        <v>14</v>
      </c>
      <c r="B7" s="10"/>
      <c r="C7" s="10"/>
      <c r="D7" s="10"/>
      <c r="E7" s="86">
        <v>245.255</v>
      </c>
      <c r="F7" s="61">
        <v>231.30199999999996</v>
      </c>
      <c r="G7" s="86">
        <v>512.058</v>
      </c>
      <c r="H7" s="61">
        <v>524.572</v>
      </c>
      <c r="I7" s="86">
        <v>988.9870000000001</v>
      </c>
      <c r="J7" s="61">
        <v>1288.91</v>
      </c>
      <c r="K7" s="61">
        <v>1289</v>
      </c>
      <c r="L7" s="61">
        <v>1160</v>
      </c>
    </row>
    <row r="8" spans="1:12" ht="15" customHeight="1">
      <c r="A8" s="35" t="s">
        <v>15</v>
      </c>
      <c r="B8" s="4"/>
      <c r="C8" s="4"/>
      <c r="D8" s="4"/>
      <c r="E8" s="85">
        <v>-196.56999999999996</v>
      </c>
      <c r="F8" s="55">
        <v>-221.652</v>
      </c>
      <c r="G8" s="85">
        <v>-407.65200000000004</v>
      </c>
      <c r="H8" s="55">
        <v>-477.425</v>
      </c>
      <c r="I8" s="85">
        <v>-884.515</v>
      </c>
      <c r="J8" s="55">
        <v>-1042.226</v>
      </c>
      <c r="K8" s="55">
        <v>-1048</v>
      </c>
      <c r="L8" s="55">
        <v>-968</v>
      </c>
    </row>
    <row r="9" spans="1:12" ht="15" customHeight="1">
      <c r="A9" s="35" t="s">
        <v>16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>
        <v>1</v>
      </c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48.68500000000003</v>
      </c>
      <c r="F12" s="61">
        <f aca="true" t="shared" si="0" ref="F12:L12">SUM(F7:F11)</f>
        <v>9.649999999999977</v>
      </c>
      <c r="G12" s="86">
        <f>SUM(G7:G11)</f>
        <v>104.40599999999995</v>
      </c>
      <c r="H12" s="61">
        <f>SUM(H7:H11)</f>
        <v>47.14699999999999</v>
      </c>
      <c r="I12" s="86">
        <f>SUM(I7:I11)</f>
        <v>104.4720000000001</v>
      </c>
      <c r="J12" s="61">
        <f t="shared" si="0"/>
        <v>246.68399999999997</v>
      </c>
      <c r="K12" s="61">
        <f t="shared" si="0"/>
        <v>241</v>
      </c>
      <c r="L12" s="61">
        <f t="shared" si="0"/>
        <v>193</v>
      </c>
    </row>
    <row r="13" spans="1:12" ht="15" customHeight="1">
      <c r="A13" s="36" t="s">
        <v>96</v>
      </c>
      <c r="B13" s="29"/>
      <c r="C13" s="29"/>
      <c r="D13" s="29"/>
      <c r="E13" s="83">
        <v>-9.056000000000001</v>
      </c>
      <c r="F13" s="57">
        <v>-10.166</v>
      </c>
      <c r="G13" s="83">
        <v>-18.313</v>
      </c>
      <c r="H13" s="57">
        <v>-20.652</v>
      </c>
      <c r="I13" s="83">
        <v>-58.726</v>
      </c>
      <c r="J13" s="57">
        <v>-39.933</v>
      </c>
      <c r="K13" s="57">
        <v>-51</v>
      </c>
      <c r="L13" s="57">
        <v>-45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39.62900000000003</v>
      </c>
      <c r="F14" s="61">
        <f aca="true" t="shared" si="1" ref="F14:L14">SUM(F12:F13)</f>
        <v>-0.5160000000000231</v>
      </c>
      <c r="G14" s="86">
        <f>SUM(G12:G13)</f>
        <v>86.09299999999995</v>
      </c>
      <c r="H14" s="61">
        <f>SUM(H12:H13)</f>
        <v>26.49499999999999</v>
      </c>
      <c r="I14" s="86">
        <f>SUM(I12:I13)</f>
        <v>45.746000000000095</v>
      </c>
      <c r="J14" s="61">
        <f t="shared" si="1"/>
        <v>206.75099999999998</v>
      </c>
      <c r="K14" s="61">
        <f t="shared" si="1"/>
        <v>190</v>
      </c>
      <c r="L14" s="61">
        <f t="shared" si="1"/>
        <v>148</v>
      </c>
    </row>
    <row r="15" spans="1:12" ht="15" customHeight="1">
      <c r="A15" s="35" t="s">
        <v>20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39.62900000000003</v>
      </c>
      <c r="F17" s="61">
        <f aca="true" t="shared" si="2" ref="F17:L17">SUM(F14:F16)</f>
        <v>-0.5160000000000231</v>
      </c>
      <c r="G17" s="86">
        <f>SUM(G14:G16)</f>
        <v>86.09299999999995</v>
      </c>
      <c r="H17" s="61">
        <f>SUM(H14:H16)</f>
        <v>26.49499999999999</v>
      </c>
      <c r="I17" s="86">
        <f>SUM(I14:I16)</f>
        <v>45.746000000000095</v>
      </c>
      <c r="J17" s="61">
        <f t="shared" si="2"/>
        <v>206.75099999999998</v>
      </c>
      <c r="K17" s="61">
        <f t="shared" si="2"/>
        <v>190</v>
      </c>
      <c r="L17" s="61">
        <f t="shared" si="2"/>
        <v>148</v>
      </c>
    </row>
    <row r="18" spans="1:12" ht="15" customHeight="1">
      <c r="A18" s="35" t="s">
        <v>22</v>
      </c>
      <c r="B18" s="4"/>
      <c r="C18" s="4"/>
      <c r="D18" s="4"/>
      <c r="E18" s="85">
        <v>5.308</v>
      </c>
      <c r="F18" s="55">
        <v>0.07299999999999329</v>
      </c>
      <c r="G18" s="85">
        <v>13.896</v>
      </c>
      <c r="H18" s="55">
        <v>37.001000000000005</v>
      </c>
      <c r="I18" s="85">
        <v>70.401</v>
      </c>
      <c r="J18" s="55">
        <v>8.352</v>
      </c>
      <c r="K18" s="55">
        <v>2</v>
      </c>
      <c r="L18" s="55">
        <v>7</v>
      </c>
    </row>
    <row r="19" spans="1:12" ht="15" customHeight="1">
      <c r="A19" s="36" t="s">
        <v>23</v>
      </c>
      <c r="B19" s="29"/>
      <c r="C19" s="29"/>
      <c r="D19" s="29" t="s">
        <v>72</v>
      </c>
      <c r="E19" s="83">
        <v>-10.171999999999999</v>
      </c>
      <c r="F19" s="57">
        <v>-11.841999999999999</v>
      </c>
      <c r="G19" s="83">
        <v>-19.838</v>
      </c>
      <c r="H19" s="57">
        <v>-35.684000000000005</v>
      </c>
      <c r="I19" s="83">
        <v>-53.62200000000001</v>
      </c>
      <c r="J19" s="57">
        <v>-126.311</v>
      </c>
      <c r="K19" s="57">
        <v>-73</v>
      </c>
      <c r="L19" s="57">
        <v>-70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34.765000000000036</v>
      </c>
      <c r="F20" s="61">
        <f aca="true" t="shared" si="3" ref="F20:L20">SUM(F17:F19)</f>
        <v>-12.285000000000029</v>
      </c>
      <c r="G20" s="86">
        <f>SUM(G17:G19)</f>
        <v>80.15099999999995</v>
      </c>
      <c r="H20" s="61">
        <f>SUM(H17:H19)</f>
        <v>27.81199999999999</v>
      </c>
      <c r="I20" s="86">
        <f>SUM(I17:I19)</f>
        <v>62.525000000000084</v>
      </c>
      <c r="J20" s="61">
        <f t="shared" si="3"/>
        <v>88.79199999999997</v>
      </c>
      <c r="K20" s="61">
        <f t="shared" si="3"/>
        <v>119</v>
      </c>
      <c r="L20" s="61">
        <f t="shared" si="3"/>
        <v>85</v>
      </c>
    </row>
    <row r="21" spans="1:12" ht="15" customHeight="1">
      <c r="A21" s="35" t="s">
        <v>24</v>
      </c>
      <c r="B21" s="4"/>
      <c r="C21" s="4"/>
      <c r="D21" s="4"/>
      <c r="E21" s="85">
        <v>-4.897</v>
      </c>
      <c r="F21" s="55">
        <v>11.118000000000002</v>
      </c>
      <c r="G21" s="85">
        <v>-12.240000000000002</v>
      </c>
      <c r="H21" s="55">
        <v>0.9959999999999996</v>
      </c>
      <c r="I21" s="85">
        <v>-1.5190000000000001</v>
      </c>
      <c r="J21" s="55">
        <v>-9.29</v>
      </c>
      <c r="K21" s="55">
        <v>-41</v>
      </c>
      <c r="L21" s="55">
        <v>-38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29.868000000000038</v>
      </c>
      <c r="F23" s="61">
        <f aca="true" t="shared" si="4" ref="F23:L23">SUM(F20:F22)</f>
        <v>-1.1670000000000265</v>
      </c>
      <c r="G23" s="86">
        <f>SUM(G20:G22)</f>
        <v>67.91099999999994</v>
      </c>
      <c r="H23" s="61">
        <f>SUM(H20:H22)</f>
        <v>28.80799999999999</v>
      </c>
      <c r="I23" s="86">
        <f>SUM(I20:I22)</f>
        <v>61.006000000000085</v>
      </c>
      <c r="J23" s="61">
        <f t="shared" si="4"/>
        <v>79.50199999999998</v>
      </c>
      <c r="K23" s="61">
        <f t="shared" si="4"/>
        <v>78</v>
      </c>
      <c r="L23" s="61">
        <f t="shared" si="4"/>
        <v>47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29.868000000000038</v>
      </c>
      <c r="F24" s="58">
        <f t="shared" si="5"/>
        <v>-1.1670000000000265</v>
      </c>
      <c r="G24" s="82">
        <f>G23-G25</f>
        <v>67.91099999999994</v>
      </c>
      <c r="H24" s="58">
        <f>H23-H25</f>
        <v>28.80799999999999</v>
      </c>
      <c r="I24" s="82">
        <f>I23-I25</f>
        <v>61.006000000000085</v>
      </c>
      <c r="J24" s="58">
        <f t="shared" si="5"/>
        <v>79.50199999999998</v>
      </c>
      <c r="K24" s="58">
        <f t="shared" si="5"/>
        <v>78</v>
      </c>
      <c r="L24" s="58">
        <f t="shared" si="5"/>
        <v>47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/>
      <c r="G29" s="89">
        <f>IF(G$5=0,"",G$5)</f>
      </c>
      <c r="H29" s="89"/>
      <c r="I29" s="89"/>
      <c r="J29" s="89">
        <f>IF(J$5=0,"",J$5)</f>
      </c>
      <c r="K29" s="89"/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1388.337</v>
      </c>
      <c r="H31" s="55">
        <v>1388.337</v>
      </c>
      <c r="I31" s="85">
        <v>1388.346</v>
      </c>
      <c r="J31" s="55">
        <v>1388.337</v>
      </c>
      <c r="K31" s="55">
        <v>1395</v>
      </c>
      <c r="L31" s="55"/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22.703000000000003</v>
      </c>
      <c r="H32" s="55">
        <v>29.353</v>
      </c>
      <c r="I32" s="85">
        <v>24.169</v>
      </c>
      <c r="J32" s="55">
        <v>32.787000000000006</v>
      </c>
      <c r="K32" s="55">
        <v>29</v>
      </c>
      <c r="L32" s="55"/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137.84200000000004</v>
      </c>
      <c r="H33" s="55">
        <v>168.35999999999999</v>
      </c>
      <c r="I33" s="85">
        <v>147.71500000000006</v>
      </c>
      <c r="J33" s="55">
        <v>184.71500000000003</v>
      </c>
      <c r="K33" s="55">
        <v>159</v>
      </c>
      <c r="L33" s="55"/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>
        <v>0.09000000000000001</v>
      </c>
      <c r="H34" s="55">
        <v>0.2</v>
      </c>
      <c r="I34" s="85">
        <v>0.095</v>
      </c>
      <c r="J34" s="55">
        <v>0.219</v>
      </c>
      <c r="K34" s="55"/>
      <c r="L34" s="55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17.266000000000002</v>
      </c>
      <c r="H35" s="57">
        <v>33.808</v>
      </c>
      <c r="I35" s="83">
        <v>31.649</v>
      </c>
      <c r="J35" s="57">
        <v>21.321</v>
      </c>
      <c r="K35" s="57">
        <v>24</v>
      </c>
      <c r="L35" s="57"/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>SUM(G31:G35)</f>
        <v>1566.238</v>
      </c>
      <c r="H36" s="121">
        <f>SUM(H31:H35)</f>
        <v>1620.058</v>
      </c>
      <c r="I36" s="86">
        <f>SUM(I31:I35)</f>
        <v>1591.9740000000002</v>
      </c>
      <c r="J36" s="61">
        <f>SUM(J31:J35)</f>
        <v>1627.379</v>
      </c>
      <c r="K36" s="61">
        <f>SUM(K31:K35)</f>
        <v>1607</v>
      </c>
      <c r="L36" s="61" t="s">
        <v>12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60.172000000000004</v>
      </c>
      <c r="H37" s="143">
        <v>69.828</v>
      </c>
      <c r="I37" s="85">
        <v>56.885000000000005</v>
      </c>
      <c r="J37" s="55">
        <v>87.96300000000001</v>
      </c>
      <c r="K37" s="55">
        <v>82</v>
      </c>
      <c r="L37" s="55"/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>
        <v>0.915</v>
      </c>
      <c r="K38" s="55">
        <v>8</v>
      </c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181.22300000000004</v>
      </c>
      <c r="H39" s="143">
        <v>159.153</v>
      </c>
      <c r="I39" s="85">
        <v>170.912</v>
      </c>
      <c r="J39" s="55">
        <v>201.61200000000002</v>
      </c>
      <c r="K39" s="55">
        <v>178</v>
      </c>
      <c r="L39" s="55"/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25.651</v>
      </c>
      <c r="H40" s="143">
        <v>70.674</v>
      </c>
      <c r="I40" s="85">
        <v>33.419000000000004</v>
      </c>
      <c r="J40" s="55">
        <v>63.42100000000001</v>
      </c>
      <c r="K40" s="55">
        <v>113</v>
      </c>
      <c r="L40" s="55"/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>SUM(G37:G41)</f>
        <v>267.04600000000005</v>
      </c>
      <c r="H42" s="138">
        <f>SUM(H37:H41)</f>
        <v>299.655</v>
      </c>
      <c r="I42" s="91">
        <f>SUM(I37:I41)</f>
        <v>261.216</v>
      </c>
      <c r="J42" s="92">
        <f>SUM(J37:J41)</f>
        <v>353.911</v>
      </c>
      <c r="K42" s="92">
        <f>SUM(K37:K41)</f>
        <v>381</v>
      </c>
      <c r="L42" s="92" t="s">
        <v>12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>G36+G42</f>
        <v>1833.284</v>
      </c>
      <c r="H43" s="121">
        <f>H36+H42</f>
        <v>1919.713</v>
      </c>
      <c r="I43" s="86">
        <f>I36+I42</f>
        <v>1853.19</v>
      </c>
      <c r="J43" s="61">
        <f>J36+J42</f>
        <v>1981.29</v>
      </c>
      <c r="K43" s="61">
        <f>K36+K42</f>
        <v>1988</v>
      </c>
      <c r="L43" s="61" t="s">
        <v>12</v>
      </c>
    </row>
    <row r="44" spans="1:12" ht="15" customHeight="1">
      <c r="A44" s="35" t="s">
        <v>40</v>
      </c>
      <c r="B44" s="4"/>
      <c r="C44" s="4"/>
      <c r="D44" s="4" t="s">
        <v>73</v>
      </c>
      <c r="E44" s="85"/>
      <c r="F44" s="55"/>
      <c r="G44" s="85">
        <v>957.351</v>
      </c>
      <c r="H44" s="143">
        <v>862.453</v>
      </c>
      <c r="I44" s="85">
        <v>898.996</v>
      </c>
      <c r="J44" s="55">
        <v>809.2679999999999</v>
      </c>
      <c r="K44" s="55">
        <v>742</v>
      </c>
      <c r="L44" s="55"/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6.159000000000001</v>
      </c>
      <c r="H46" s="143">
        <v>3.056</v>
      </c>
      <c r="I46" s="85">
        <v>6.368</v>
      </c>
      <c r="J46" s="55">
        <v>3.031</v>
      </c>
      <c r="K46" s="55">
        <v>5</v>
      </c>
      <c r="L46" s="55"/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4.107</v>
      </c>
      <c r="H47" s="143">
        <v>11.211</v>
      </c>
      <c r="I47" s="85">
        <v>7.119</v>
      </c>
      <c r="J47" s="55">
        <v>16.653000000000002</v>
      </c>
      <c r="K47" s="55">
        <v>11</v>
      </c>
      <c r="L47" s="55"/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729.4290000000001</v>
      </c>
      <c r="H48" s="143">
        <v>883.9970000000001</v>
      </c>
      <c r="I48" s="85">
        <v>808.225</v>
      </c>
      <c r="J48" s="55">
        <v>961.696</v>
      </c>
      <c r="K48" s="55">
        <v>1039</v>
      </c>
      <c r="L48" s="55"/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136.238</v>
      </c>
      <c r="H49" s="143">
        <v>158.996</v>
      </c>
      <c r="I49" s="85">
        <v>132.482</v>
      </c>
      <c r="J49" s="55">
        <v>190.642</v>
      </c>
      <c r="K49" s="55">
        <v>191</v>
      </c>
      <c r="L49" s="55"/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143"/>
      <c r="I50" s="85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>SUM(G44:G51)</f>
        <v>1833.284</v>
      </c>
      <c r="H52" s="121">
        <f>SUM(H44:H51)</f>
        <v>1919.7130000000002</v>
      </c>
      <c r="I52" s="86">
        <f>SUM(I44:I51)</f>
        <v>1853.19</v>
      </c>
      <c r="J52" s="61">
        <f>SUM(J44:J51)</f>
        <v>1981.29</v>
      </c>
      <c r="K52" s="61">
        <f>SUM(K44:K51)</f>
        <v>1988</v>
      </c>
      <c r="L52" s="61" t="s">
        <v>12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/>
      <c r="G56" s="89">
        <f>IF(G$5=0,"",G$5)</f>
      </c>
      <c r="H56" s="89"/>
      <c r="I56" s="89"/>
      <c r="J56" s="89">
        <f>IF(J$5=0,"",J$5)</f>
      </c>
      <c r="K56" s="89"/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41.046</v>
      </c>
      <c r="F58" s="58">
        <v>-28.515</v>
      </c>
      <c r="G58" s="82">
        <v>82.555</v>
      </c>
      <c r="H58" s="58">
        <v>-31.43</v>
      </c>
      <c r="I58" s="82">
        <v>49.30500000000002</v>
      </c>
      <c r="J58" s="58">
        <v>93.25299999999999</v>
      </c>
      <c r="K58" s="58"/>
      <c r="L58" s="58"/>
    </row>
    <row r="59" spans="1:12" ht="15" customHeight="1">
      <c r="A59" s="158" t="s">
        <v>49</v>
      </c>
      <c r="B59" s="158"/>
      <c r="C59" s="30"/>
      <c r="D59" s="30"/>
      <c r="E59" s="83">
        <v>20.016</v>
      </c>
      <c r="F59" s="57">
        <v>79.763</v>
      </c>
      <c r="G59" s="83">
        <v>1.913000000000002</v>
      </c>
      <c r="H59" s="57">
        <v>99.09100000000001</v>
      </c>
      <c r="I59" s="83">
        <v>66.061</v>
      </c>
      <c r="J59" s="57">
        <v>23.524</v>
      </c>
      <c r="K59" s="57"/>
      <c r="L59" s="57"/>
    </row>
    <row r="60" spans="1:12" ht="15" customHeight="1">
      <c r="A60" s="161" t="s">
        <v>50</v>
      </c>
      <c r="B60" s="161"/>
      <c r="C60" s="32"/>
      <c r="D60" s="32"/>
      <c r="E60" s="84">
        <f aca="true" t="shared" si="8" ref="E60:J60">SUM(E58:E59)</f>
        <v>61.062</v>
      </c>
      <c r="F60" s="62">
        <f t="shared" si="8"/>
        <v>51.248000000000005</v>
      </c>
      <c r="G60" s="84">
        <f t="shared" si="8"/>
        <v>84.468</v>
      </c>
      <c r="H60" s="62">
        <f t="shared" si="8"/>
        <v>67.661</v>
      </c>
      <c r="I60" s="84">
        <f t="shared" si="8"/>
        <v>115.36600000000003</v>
      </c>
      <c r="J60" s="62">
        <f t="shared" si="8"/>
        <v>116.77699999999999</v>
      </c>
      <c r="K60" s="62" t="s">
        <v>12</v>
      </c>
      <c r="L60" s="62" t="s">
        <v>12</v>
      </c>
    </row>
    <row r="61" spans="1:12" ht="15" customHeight="1">
      <c r="A61" s="157" t="s">
        <v>51</v>
      </c>
      <c r="B61" s="157"/>
      <c r="C61" s="4"/>
      <c r="D61" s="4"/>
      <c r="E61" s="85">
        <v>-3.9640000000000004</v>
      </c>
      <c r="F61" s="55">
        <v>-5.746000000000001</v>
      </c>
      <c r="G61" s="85">
        <v>-6.390000000000001</v>
      </c>
      <c r="H61" s="55">
        <v>-11.836</v>
      </c>
      <c r="I61" s="85">
        <v>-30.802</v>
      </c>
      <c r="J61" s="55">
        <v>-59.581</v>
      </c>
      <c r="K61" s="55"/>
      <c r="L61" s="55"/>
    </row>
    <row r="62" spans="1:12" ht="15" customHeight="1">
      <c r="A62" s="158" t="s">
        <v>103</v>
      </c>
      <c r="B62" s="158"/>
      <c r="C62" s="29"/>
      <c r="D62" s="29"/>
      <c r="E62" s="83"/>
      <c r="F62" s="57"/>
      <c r="G62" s="83"/>
      <c r="H62" s="57">
        <v>3.987</v>
      </c>
      <c r="I62" s="83">
        <v>3.987</v>
      </c>
      <c r="J62" s="57">
        <v>0.9049999999999999</v>
      </c>
      <c r="K62" s="57"/>
      <c r="L62" s="57"/>
    </row>
    <row r="63" spans="1:12" ht="24" customHeight="1">
      <c r="A63" s="161" t="s">
        <v>52</v>
      </c>
      <c r="B63" s="161"/>
      <c r="C63" s="33"/>
      <c r="D63" s="33"/>
      <c r="E63" s="84">
        <f aca="true" t="shared" si="9" ref="E63:J63">SUM(E60:E62)</f>
        <v>57.098</v>
      </c>
      <c r="F63" s="62">
        <f t="shared" si="9"/>
        <v>45.502</v>
      </c>
      <c r="G63" s="84">
        <f t="shared" si="9"/>
        <v>78.078</v>
      </c>
      <c r="H63" s="62">
        <f t="shared" si="9"/>
        <v>59.812000000000005</v>
      </c>
      <c r="I63" s="84">
        <f t="shared" si="9"/>
        <v>88.55100000000002</v>
      </c>
      <c r="J63" s="62">
        <f t="shared" si="9"/>
        <v>58.100999999999985</v>
      </c>
      <c r="K63" s="62" t="s">
        <v>12</v>
      </c>
      <c r="L63" s="62" t="s">
        <v>12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/>
    </row>
    <row r="65" spans="1:12" ht="15" customHeight="1">
      <c r="A65" s="161" t="s">
        <v>54</v>
      </c>
      <c r="B65" s="161"/>
      <c r="C65" s="13"/>
      <c r="D65" s="13"/>
      <c r="E65" s="86">
        <f aca="true" t="shared" si="10" ref="E65:J65">SUM(E63:E64)</f>
        <v>57.098</v>
      </c>
      <c r="F65" s="61">
        <f t="shared" si="10"/>
        <v>45.502</v>
      </c>
      <c r="G65" s="86">
        <f t="shared" si="10"/>
        <v>78.078</v>
      </c>
      <c r="H65" s="61">
        <f t="shared" si="10"/>
        <v>59.812000000000005</v>
      </c>
      <c r="I65" s="86">
        <f t="shared" si="10"/>
        <v>88.55100000000002</v>
      </c>
      <c r="J65" s="61">
        <f t="shared" si="10"/>
        <v>58.100999999999985</v>
      </c>
      <c r="K65" s="61" t="s">
        <v>12</v>
      </c>
      <c r="L65" s="61" t="s">
        <v>12</v>
      </c>
    </row>
    <row r="66" spans="1:12" ht="15" customHeight="1">
      <c r="A66" s="157" t="s">
        <v>55</v>
      </c>
      <c r="B66" s="157"/>
      <c r="C66" s="4"/>
      <c r="D66" s="4"/>
      <c r="E66" s="85">
        <v>-84.51</v>
      </c>
      <c r="F66" s="55">
        <v>-53.491</v>
      </c>
      <c r="G66" s="85">
        <v>-85.27600000000001</v>
      </c>
      <c r="H66" s="55">
        <v>-53.491</v>
      </c>
      <c r="I66" s="85">
        <v>-119.92800000000001</v>
      </c>
      <c r="J66" s="55">
        <v>-111.09400000000001</v>
      </c>
      <c r="K66" s="55"/>
      <c r="L66" s="55"/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59</v>
      </c>
      <c r="B70" s="40"/>
      <c r="C70" s="27"/>
      <c r="D70" s="27"/>
      <c r="E70" s="87">
        <f aca="true" t="shared" si="11" ref="E70:J70">SUM(E66:E69)</f>
        <v>-84.51</v>
      </c>
      <c r="F70" s="59">
        <f t="shared" si="11"/>
        <v>-53.491</v>
      </c>
      <c r="G70" s="87">
        <f t="shared" si="11"/>
        <v>-85.27600000000001</v>
      </c>
      <c r="H70" s="59">
        <f t="shared" si="11"/>
        <v>-53.491</v>
      </c>
      <c r="I70" s="87">
        <f t="shared" si="11"/>
        <v>-119.92800000000001</v>
      </c>
      <c r="J70" s="59">
        <f t="shared" si="11"/>
        <v>-111.09400000000001</v>
      </c>
      <c r="K70" s="59" t="s">
        <v>12</v>
      </c>
      <c r="L70" s="59" t="s">
        <v>12</v>
      </c>
    </row>
    <row r="71" spans="1:12" ht="15" customHeight="1">
      <c r="A71" s="161" t="s">
        <v>60</v>
      </c>
      <c r="B71" s="161"/>
      <c r="C71" s="13"/>
      <c r="D71" s="13"/>
      <c r="E71" s="86">
        <f aca="true" t="shared" si="12" ref="E71:J71">SUM(E70+E65)</f>
        <v>-27.412000000000006</v>
      </c>
      <c r="F71" s="61">
        <f t="shared" si="12"/>
        <v>-7.988999999999997</v>
      </c>
      <c r="G71" s="86">
        <f t="shared" si="12"/>
        <v>-7.1980000000000075</v>
      </c>
      <c r="H71" s="61">
        <f t="shared" si="12"/>
        <v>6.321000000000005</v>
      </c>
      <c r="I71" s="86">
        <f t="shared" si="12"/>
        <v>-31.376999999999995</v>
      </c>
      <c r="J71" s="61">
        <f t="shared" si="12"/>
        <v>-52.99300000000002</v>
      </c>
      <c r="K71" s="61" t="s">
        <v>12</v>
      </c>
      <c r="L71" s="61" t="s">
        <v>12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16.158284234776062</v>
      </c>
      <c r="F77" s="63">
        <f>IF(F14=0,"-",IF(F7=0,"-",F14/F7))*100</f>
        <v>-0.22308497116325116</v>
      </c>
      <c r="G77" s="118">
        <f>IF(G14=0,"-",IF(G7=0,"-",G14/G7))*100</f>
        <v>16.81313444961312</v>
      </c>
      <c r="H77" s="63">
        <f>IF(H14=0,"-",IF(H7=0,"-",H14/H7))*100</f>
        <v>5.050784258404946</v>
      </c>
      <c r="I77" s="118">
        <f>IF(I14=0,"-",IF(I7=0,"-",I14/I7))*100</f>
        <v>4.625541083957634</v>
      </c>
      <c r="J77" s="63">
        <f>IF(J14=0,"-",IF(J7=0,"-",J14/J7)*100)</f>
        <v>16.040763125431564</v>
      </c>
      <c r="K77" s="63">
        <f>IF(K14=0,"-",IF(K7=0,"-",K14/K7)*100)</f>
        <v>14.74010861132661</v>
      </c>
      <c r="L77" s="63">
        <f>IF(L14=0,"-",IF(L7=0,"-",L14/L7)*100)</f>
        <v>12.758620689655173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14" ref="E78:L78">IF(E20=0,"-",IF(E7=0,"-",E20/E7)*100)</f>
        <v>14.175042302909233</v>
      </c>
      <c r="F78" s="63">
        <f t="shared" si="14"/>
        <v>-5.3112381215899696</v>
      </c>
      <c r="G78" s="77">
        <f>IF(G20=0,"-",IF(G7=0,"-",G20/G7)*100)</f>
        <v>15.65271902792261</v>
      </c>
      <c r="H78" s="63">
        <f>IF(H20=0,"-",IF(H7=0,"-",H20/H7)*100)</f>
        <v>5.301846076420394</v>
      </c>
      <c r="I78" s="77">
        <f t="shared" si="14"/>
        <v>6.322125568890195</v>
      </c>
      <c r="J78" s="63">
        <f t="shared" si="14"/>
        <v>6.888921646973022</v>
      </c>
      <c r="K78" s="63">
        <f>IF(K20=0,"-",IF(K7=0,"-",K20/K7)*100)</f>
        <v>9.231962761830877</v>
      </c>
      <c r="L78" s="63">
        <f t="shared" si="14"/>
        <v>7.327586206896551</v>
      </c>
      <c r="M78" s="17"/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7.142455732837558</v>
      </c>
      <c r="J79" s="64">
        <f>IF((J44=0),"-",(J24/((J44+K44)/2)*100))</f>
        <v>10.249937470507994</v>
      </c>
      <c r="K79" s="64" t="s">
        <v>12</v>
      </c>
      <c r="L79" s="64" t="str">
        <f>IF((L44=0),"-",(L24/((L44+#REF!)/2)*100))</f>
        <v>-</v>
      </c>
      <c r="M79" s="17"/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6.6605994292897375</v>
      </c>
      <c r="J80" s="64">
        <f>IF((J44=0),"-",((J17+J18)/((J44+J45+J46+J48+K44+K45+K46+K48)/2)*100))</f>
        <v>12.084455174796593</v>
      </c>
      <c r="K80" s="64" t="s">
        <v>12</v>
      </c>
      <c r="L80" s="64" t="str">
        <f>IF((L44=0),"-",((L17+L18)/((L44+L45+L46+L48+#REF!+#REF!+#REF!+#REF!)/2)*100))</f>
        <v>-</v>
      </c>
      <c r="M80" s="17"/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5" ref="G81:L81">IF(G44=0,"-",((G44+G45)/G52*100))</f>
        <v>52.22055066209054</v>
      </c>
      <c r="H81" s="122">
        <f t="shared" si="15"/>
        <v>44.926142605691574</v>
      </c>
      <c r="I81" s="81">
        <f t="shared" si="15"/>
        <v>48.51073014639621</v>
      </c>
      <c r="J81" s="112">
        <f t="shared" si="15"/>
        <v>40.84550974365186</v>
      </c>
      <c r="K81" s="112">
        <f t="shared" si="15"/>
        <v>37.32394366197183</v>
      </c>
      <c r="L81" s="112" t="str">
        <f t="shared" si="15"/>
        <v>-</v>
      </c>
      <c r="M81" s="17"/>
      <c r="N81" s="17"/>
    </row>
    <row r="82" spans="1:14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16" ref="G82:L82">IF(G48=0,"-",(G48+G46-G40-G38-G34))</f>
        <v>709.8470000000001</v>
      </c>
      <c r="H82" s="123">
        <f t="shared" si="16"/>
        <v>816.1790000000001</v>
      </c>
      <c r="I82" s="78">
        <f t="shared" si="16"/>
        <v>781.0790000000001</v>
      </c>
      <c r="J82" s="1">
        <f t="shared" si="16"/>
        <v>900.1719999999999</v>
      </c>
      <c r="K82" s="1">
        <f t="shared" si="16"/>
        <v>923</v>
      </c>
      <c r="L82" s="1" t="str">
        <f t="shared" si="16"/>
        <v>-</v>
      </c>
      <c r="M82" s="17"/>
      <c r="N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17" ref="G83:L83">IF((G44=0),"-",((G48+G46)/(G44+G45)))</f>
        <v>0.7683576869925451</v>
      </c>
      <c r="H83" s="124">
        <f t="shared" si="17"/>
        <v>1.0285232934432371</v>
      </c>
      <c r="I83" s="79">
        <f t="shared" si="17"/>
        <v>0.9061141540118088</v>
      </c>
      <c r="J83" s="3">
        <f t="shared" si="17"/>
        <v>1.1920982912953435</v>
      </c>
      <c r="K83" s="3">
        <f t="shared" si="17"/>
        <v>1.4070080862533694</v>
      </c>
      <c r="L83" s="3" t="str">
        <f t="shared" si="17"/>
        <v>-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457</v>
      </c>
      <c r="J84" s="25">
        <v>633</v>
      </c>
      <c r="K84" s="25">
        <v>655</v>
      </c>
      <c r="L84" s="25">
        <v>633</v>
      </c>
    </row>
    <row r="85" spans="1:12" ht="15" customHeight="1">
      <c r="A85" s="7" t="s">
        <v>124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 customHeight="1">
      <c r="A87" s="7" t="s">
        <v>78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 t="s">
        <v>141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8:B68"/>
    <mergeCell ref="A69:B69"/>
    <mergeCell ref="A71:B71"/>
    <mergeCell ref="A77:B77"/>
    <mergeCell ref="A63:B63"/>
    <mergeCell ref="A64:B64"/>
    <mergeCell ref="A78:B78"/>
    <mergeCell ref="A83:B83"/>
    <mergeCell ref="A84:B84"/>
    <mergeCell ref="A80:B80"/>
    <mergeCell ref="A65:B65"/>
    <mergeCell ref="A66:B66"/>
    <mergeCell ref="A67:B67"/>
    <mergeCell ref="A81:B81"/>
    <mergeCell ref="A82:B82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83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/>
      <c r="F5" s="72" t="s">
        <v>11</v>
      </c>
      <c r="G5" s="72"/>
      <c r="H5" s="72" t="s">
        <v>11</v>
      </c>
      <c r="I5" s="72" t="s">
        <v>11</v>
      </c>
      <c r="J5" s="72"/>
      <c r="K5" s="72"/>
      <c r="L5" s="72" t="s">
        <v>71</v>
      </c>
      <c r="M5" s="72"/>
    </row>
    <row r="6" ht="1.5" customHeight="1"/>
    <row r="7" spans="1:13" ht="15" customHeight="1">
      <c r="A7" s="35" t="s">
        <v>14</v>
      </c>
      <c r="B7" s="10"/>
      <c r="C7" s="10"/>
      <c r="D7" s="10"/>
      <c r="E7" s="94">
        <v>86.93000000000002</v>
      </c>
      <c r="F7" s="95">
        <v>77.122</v>
      </c>
      <c r="G7" s="94">
        <v>164.27800000000002</v>
      </c>
      <c r="H7" s="139">
        <v>149.645</v>
      </c>
      <c r="I7" s="94">
        <v>294.48900000000003</v>
      </c>
      <c r="J7" s="95">
        <v>362.351</v>
      </c>
      <c r="K7" s="95">
        <v>360.33000000000004</v>
      </c>
      <c r="L7" s="95">
        <v>326.7</v>
      </c>
      <c r="M7" s="95">
        <v>342.3</v>
      </c>
    </row>
    <row r="8" spans="1:13" ht="15" customHeight="1">
      <c r="A8" s="35" t="s">
        <v>15</v>
      </c>
      <c r="B8" s="4"/>
      <c r="C8" s="4"/>
      <c r="D8" s="4"/>
      <c r="E8" s="96">
        <v>-74.029</v>
      </c>
      <c r="F8" s="97">
        <v>-61.086999999999996</v>
      </c>
      <c r="G8" s="96">
        <v>-140.721</v>
      </c>
      <c r="H8" s="145">
        <v>-119.655</v>
      </c>
      <c r="I8" s="96">
        <v>-243.369</v>
      </c>
      <c r="J8" s="97">
        <v>-317.625</v>
      </c>
      <c r="K8" s="97">
        <v>-315.623</v>
      </c>
      <c r="L8" s="97">
        <v>-291.6</v>
      </c>
      <c r="M8" s="97">
        <v>-305.90000000000003</v>
      </c>
    </row>
    <row r="9" spans="1:13" ht="15" customHeight="1">
      <c r="A9" s="35" t="s">
        <v>16</v>
      </c>
      <c r="B9" s="4"/>
      <c r="C9" s="4"/>
      <c r="D9" s="4"/>
      <c r="E9" s="96">
        <v>-0.05400000000000002</v>
      </c>
      <c r="F9" s="97">
        <v>0.17800000000000002</v>
      </c>
      <c r="G9" s="96">
        <v>0.122</v>
      </c>
      <c r="H9" s="145">
        <v>0.092</v>
      </c>
      <c r="I9" s="96">
        <v>-0.014000000000000012</v>
      </c>
      <c r="J9" s="97">
        <v>0.469</v>
      </c>
      <c r="K9" s="97">
        <v>0.903</v>
      </c>
      <c r="L9" s="97">
        <v>1.5</v>
      </c>
      <c r="M9" s="97">
        <v>1.5</v>
      </c>
    </row>
    <row r="10" spans="1:13" ht="15" customHeight="1">
      <c r="A10" s="35" t="s">
        <v>17</v>
      </c>
      <c r="B10" s="4"/>
      <c r="C10" s="4"/>
      <c r="D10" s="4"/>
      <c r="E10" s="96"/>
      <c r="F10" s="97"/>
      <c r="G10" s="96"/>
      <c r="H10" s="145"/>
      <c r="I10" s="96"/>
      <c r="J10" s="97"/>
      <c r="K10" s="97"/>
      <c r="L10" s="97"/>
      <c r="M10" s="97"/>
    </row>
    <row r="11" spans="1:13" ht="15" customHeight="1">
      <c r="A11" s="36" t="s">
        <v>18</v>
      </c>
      <c r="B11" s="29"/>
      <c r="C11" s="29"/>
      <c r="D11" s="29"/>
      <c r="E11" s="98"/>
      <c r="F11" s="99"/>
      <c r="G11" s="98"/>
      <c r="H11" s="146"/>
      <c r="I11" s="98"/>
      <c r="J11" s="99"/>
      <c r="K11" s="99"/>
      <c r="L11" s="99"/>
      <c r="M11" s="99"/>
    </row>
    <row r="12" spans="1:13" ht="15" customHeight="1">
      <c r="A12" s="14" t="s">
        <v>1</v>
      </c>
      <c r="B12" s="14"/>
      <c r="C12" s="14"/>
      <c r="D12" s="14"/>
      <c r="E12" s="94">
        <f>SUM(E7:E11)</f>
        <v>12.847000000000024</v>
      </c>
      <c r="F12" s="95">
        <f aca="true" t="shared" si="0" ref="F12:M12">SUM(F7:F11)</f>
        <v>16.213000000000005</v>
      </c>
      <c r="G12" s="94">
        <f>SUM(G7:G11)</f>
        <v>23.679000000000016</v>
      </c>
      <c r="H12" s="139">
        <f>SUM(H7:H11)</f>
        <v>30.082000000000008</v>
      </c>
      <c r="I12" s="94">
        <f>SUM(I7:I11)</f>
        <v>51.10600000000003</v>
      </c>
      <c r="J12" s="95">
        <f t="shared" si="0"/>
        <v>45.195</v>
      </c>
      <c r="K12" s="95">
        <f t="shared" si="0"/>
        <v>45.61000000000005</v>
      </c>
      <c r="L12" s="95">
        <f t="shared" si="0"/>
        <v>36.599999999999966</v>
      </c>
      <c r="M12" s="95">
        <f t="shared" si="0"/>
        <v>37.89999999999998</v>
      </c>
    </row>
    <row r="13" spans="1:13" ht="15" customHeight="1">
      <c r="A13" s="36" t="s">
        <v>96</v>
      </c>
      <c r="B13" s="29"/>
      <c r="C13" s="29"/>
      <c r="D13" s="29"/>
      <c r="E13" s="98">
        <v>-5.524</v>
      </c>
      <c r="F13" s="99">
        <v>-5.771000000000001</v>
      </c>
      <c r="G13" s="98">
        <v>-10.939</v>
      </c>
      <c r="H13" s="146">
        <v>-11.123000000000001</v>
      </c>
      <c r="I13" s="98">
        <v>-23.567</v>
      </c>
      <c r="J13" s="99">
        <v>-26.424000000000003</v>
      </c>
      <c r="K13" s="99">
        <v>-26.671000000000003</v>
      </c>
      <c r="L13" s="99">
        <v>-24.200000000000003</v>
      </c>
      <c r="M13" s="99">
        <v>-25.1</v>
      </c>
    </row>
    <row r="14" spans="1:13" ht="15" customHeight="1">
      <c r="A14" s="14" t="s">
        <v>2</v>
      </c>
      <c r="B14" s="14"/>
      <c r="C14" s="14"/>
      <c r="D14" s="14"/>
      <c r="E14" s="94">
        <f>SUM(E12:E13)</f>
        <v>7.323000000000024</v>
      </c>
      <c r="F14" s="95">
        <f aca="true" t="shared" si="1" ref="F14:M14">SUM(F12:F13)</f>
        <v>10.442000000000004</v>
      </c>
      <c r="G14" s="94">
        <f>SUM(G12:G13)</f>
        <v>12.740000000000016</v>
      </c>
      <c r="H14" s="139">
        <f>SUM(H12:H13)</f>
        <v>18.959000000000007</v>
      </c>
      <c r="I14" s="94">
        <f>SUM(I12:I13)</f>
        <v>27.53900000000003</v>
      </c>
      <c r="J14" s="95">
        <f t="shared" si="1"/>
        <v>18.770999999999997</v>
      </c>
      <c r="K14" s="95">
        <f t="shared" si="1"/>
        <v>18.939000000000046</v>
      </c>
      <c r="L14" s="95">
        <f t="shared" si="1"/>
        <v>12.399999999999963</v>
      </c>
      <c r="M14" s="95">
        <f t="shared" si="1"/>
        <v>12.799999999999976</v>
      </c>
    </row>
    <row r="15" spans="1:13" ht="15" customHeight="1">
      <c r="A15" s="35" t="s">
        <v>20</v>
      </c>
      <c r="B15" s="5"/>
      <c r="C15" s="5"/>
      <c r="D15" s="5"/>
      <c r="E15" s="96">
        <v>-0.12200000000000001</v>
      </c>
      <c r="F15" s="97">
        <v>-0.108</v>
      </c>
      <c r="G15" s="96">
        <v>-0.24000000000000002</v>
      </c>
      <c r="H15" s="145">
        <v>-0.216</v>
      </c>
      <c r="I15" s="96">
        <v>-0.442</v>
      </c>
      <c r="J15" s="97">
        <v>-0.49200000000000005</v>
      </c>
      <c r="K15" s="97">
        <v>-0.62</v>
      </c>
      <c r="L15" s="97"/>
      <c r="M15" s="97"/>
    </row>
    <row r="16" spans="1:13" ht="15" customHeight="1">
      <c r="A16" s="36" t="s">
        <v>21</v>
      </c>
      <c r="B16" s="29"/>
      <c r="C16" s="29"/>
      <c r="D16" s="29"/>
      <c r="E16" s="98"/>
      <c r="F16" s="99"/>
      <c r="G16" s="98"/>
      <c r="H16" s="146"/>
      <c r="I16" s="98"/>
      <c r="J16" s="99"/>
      <c r="K16" s="99"/>
      <c r="L16" s="99"/>
      <c r="M16" s="99"/>
    </row>
    <row r="17" spans="1:13" ht="15" customHeight="1">
      <c r="A17" s="14" t="s">
        <v>3</v>
      </c>
      <c r="B17" s="14"/>
      <c r="C17" s="14"/>
      <c r="D17" s="14"/>
      <c r="E17" s="94">
        <f>SUM(E14:E16)</f>
        <v>7.2010000000000245</v>
      </c>
      <c r="F17" s="95">
        <f aca="true" t="shared" si="2" ref="F17:M17">SUM(F14:F16)</f>
        <v>10.334000000000003</v>
      </c>
      <c r="G17" s="94">
        <f>SUM(G14:G16)</f>
        <v>12.500000000000016</v>
      </c>
      <c r="H17" s="139">
        <f>SUM(H14:H16)</f>
        <v>18.743000000000006</v>
      </c>
      <c r="I17" s="94">
        <f>SUM(I14:I16)</f>
        <v>27.09700000000003</v>
      </c>
      <c r="J17" s="95">
        <f t="shared" si="2"/>
        <v>18.278999999999996</v>
      </c>
      <c r="K17" s="95">
        <f t="shared" si="2"/>
        <v>18.319000000000045</v>
      </c>
      <c r="L17" s="95">
        <f t="shared" si="2"/>
        <v>12.399999999999963</v>
      </c>
      <c r="M17" s="95">
        <f t="shared" si="2"/>
        <v>12.799999999999976</v>
      </c>
    </row>
    <row r="18" spans="1:13" ht="15" customHeight="1">
      <c r="A18" s="35" t="s">
        <v>22</v>
      </c>
      <c r="B18" s="4"/>
      <c r="C18" s="4"/>
      <c r="D18" s="4"/>
      <c r="E18" s="96">
        <v>0.367</v>
      </c>
      <c r="F18" s="97">
        <v>-0.035</v>
      </c>
      <c r="G18" s="96">
        <v>0.464</v>
      </c>
      <c r="H18" s="145">
        <v>0.032</v>
      </c>
      <c r="I18" s="96">
        <v>0.269</v>
      </c>
      <c r="J18" s="97">
        <v>0.116</v>
      </c>
      <c r="K18" s="97">
        <v>0.164</v>
      </c>
      <c r="L18" s="97">
        <v>0.3</v>
      </c>
      <c r="M18" s="97">
        <v>0.3</v>
      </c>
    </row>
    <row r="19" spans="1:13" ht="15" customHeight="1">
      <c r="A19" s="36" t="s">
        <v>23</v>
      </c>
      <c r="B19" s="29"/>
      <c r="C19" s="29"/>
      <c r="D19" s="29"/>
      <c r="E19" s="98">
        <v>-0.646</v>
      </c>
      <c r="F19" s="99">
        <v>-1.689</v>
      </c>
      <c r="G19" s="98">
        <v>-1.268</v>
      </c>
      <c r="H19" s="146">
        <v>-3.636</v>
      </c>
      <c r="I19" s="98">
        <v>-5.675000000000001</v>
      </c>
      <c r="J19" s="99">
        <v>-13.921000000000001</v>
      </c>
      <c r="K19" s="99">
        <v>-10.423</v>
      </c>
      <c r="L19" s="99">
        <v>-9.3</v>
      </c>
      <c r="M19" s="99">
        <v>-9.5</v>
      </c>
    </row>
    <row r="20" spans="1:13" ht="15" customHeight="1">
      <c r="A20" s="14" t="s">
        <v>4</v>
      </c>
      <c r="B20" s="14"/>
      <c r="C20" s="14"/>
      <c r="D20" s="14"/>
      <c r="E20" s="94">
        <f>SUM(E17:E19)</f>
        <v>6.922000000000025</v>
      </c>
      <c r="F20" s="95">
        <f aca="true" t="shared" si="3" ref="F20:M20">SUM(F17:F19)</f>
        <v>8.610000000000003</v>
      </c>
      <c r="G20" s="94">
        <f>SUM(G17:G19)</f>
        <v>11.696000000000016</v>
      </c>
      <c r="H20" s="139">
        <f>SUM(H17:H19)</f>
        <v>15.139000000000006</v>
      </c>
      <c r="I20" s="94">
        <f>SUM(I17:I19)</f>
        <v>21.691000000000027</v>
      </c>
      <c r="J20" s="95">
        <f t="shared" si="3"/>
        <v>4.473999999999995</v>
      </c>
      <c r="K20" s="95">
        <f t="shared" si="3"/>
        <v>8.060000000000047</v>
      </c>
      <c r="L20" s="95">
        <f t="shared" si="3"/>
        <v>3.399999999999963</v>
      </c>
      <c r="M20" s="95">
        <f t="shared" si="3"/>
        <v>3.5999999999999766</v>
      </c>
    </row>
    <row r="21" spans="1:13" ht="15" customHeight="1">
      <c r="A21" s="35" t="s">
        <v>24</v>
      </c>
      <c r="B21" s="4"/>
      <c r="C21" s="4"/>
      <c r="D21" s="4"/>
      <c r="E21" s="96">
        <v>-2.593</v>
      </c>
      <c r="F21" s="97">
        <v>-2.756</v>
      </c>
      <c r="G21" s="96">
        <v>-4.344</v>
      </c>
      <c r="H21" s="145">
        <v>-5.146</v>
      </c>
      <c r="I21" s="96">
        <v>-6.244000000000001</v>
      </c>
      <c r="J21" s="97">
        <v>-6.894</v>
      </c>
      <c r="K21" s="97">
        <v>-3.334</v>
      </c>
      <c r="L21" s="97">
        <v>-6.1000000000000005</v>
      </c>
      <c r="M21" s="97">
        <v>-6.4</v>
      </c>
    </row>
    <row r="22" spans="1:13" ht="15" customHeight="1">
      <c r="A22" s="36" t="s">
        <v>113</v>
      </c>
      <c r="B22" s="31"/>
      <c r="C22" s="31"/>
      <c r="D22" s="31"/>
      <c r="E22" s="98"/>
      <c r="F22" s="99">
        <v>1.235</v>
      </c>
      <c r="G22" s="98"/>
      <c r="H22" s="146">
        <v>2.216</v>
      </c>
      <c r="I22" s="98">
        <v>33.012</v>
      </c>
      <c r="J22" s="99"/>
      <c r="K22" s="99"/>
      <c r="L22" s="99"/>
      <c r="M22" s="99"/>
    </row>
    <row r="23" spans="1:13" ht="15" customHeight="1">
      <c r="A23" s="39" t="s">
        <v>25</v>
      </c>
      <c r="B23" s="15"/>
      <c r="C23" s="15"/>
      <c r="D23" s="15"/>
      <c r="E23" s="94">
        <f>SUM(E20:E22)</f>
        <v>4.329000000000025</v>
      </c>
      <c r="F23" s="95">
        <f aca="true" t="shared" si="4" ref="F23:M23">SUM(F20:F22)</f>
        <v>7.089000000000003</v>
      </c>
      <c r="G23" s="94">
        <f>SUM(G20:G22)</f>
        <v>7.352000000000015</v>
      </c>
      <c r="H23" s="139">
        <f>SUM(H20:H22)</f>
        <v>12.209000000000007</v>
      </c>
      <c r="I23" s="94">
        <f>SUM(I20:I22)</f>
        <v>48.45900000000003</v>
      </c>
      <c r="J23" s="95">
        <f t="shared" si="4"/>
        <v>-2.4200000000000053</v>
      </c>
      <c r="K23" s="95">
        <f t="shared" si="4"/>
        <v>4.726000000000047</v>
      </c>
      <c r="L23" s="95">
        <f t="shared" si="4"/>
        <v>-2.7000000000000375</v>
      </c>
      <c r="M23" s="95">
        <f t="shared" si="4"/>
        <v>-2.800000000000024</v>
      </c>
    </row>
    <row r="24" spans="1:13" ht="15" customHeight="1">
      <c r="A24" s="35" t="s">
        <v>26</v>
      </c>
      <c r="B24" s="4"/>
      <c r="C24" s="4"/>
      <c r="D24" s="4"/>
      <c r="E24" s="100">
        <f aca="true" t="shared" si="5" ref="E24:M24">E23-E25</f>
        <v>4.329000000000025</v>
      </c>
      <c r="F24" s="101">
        <f t="shared" si="5"/>
        <v>7.089000000000003</v>
      </c>
      <c r="G24" s="100">
        <f>G23-G25</f>
        <v>7.352000000000015</v>
      </c>
      <c r="H24" s="147">
        <f>H23-H25</f>
        <v>12.209000000000007</v>
      </c>
      <c r="I24" s="100">
        <f>I23-I25</f>
        <v>48.45900000000003</v>
      </c>
      <c r="J24" s="101">
        <f t="shared" si="5"/>
        <v>-2.4200000000000053</v>
      </c>
      <c r="K24" s="101">
        <f t="shared" si="5"/>
        <v>4.726000000000047</v>
      </c>
      <c r="L24" s="101">
        <f t="shared" si="5"/>
        <v>-2.7000000000000375</v>
      </c>
      <c r="M24" s="101">
        <f t="shared" si="5"/>
        <v>-2.800000000000024</v>
      </c>
    </row>
    <row r="25" spans="1:13" ht="15" customHeight="1">
      <c r="A25" s="35" t="s">
        <v>27</v>
      </c>
      <c r="B25" s="4"/>
      <c r="C25" s="4"/>
      <c r="D25" s="4"/>
      <c r="E25" s="85"/>
      <c r="F25" s="55"/>
      <c r="G25" s="85"/>
      <c r="H25" s="148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/>
      <c r="G29" s="89">
        <f>IF(G$5=0,"",G$5)</f>
      </c>
      <c r="H29" s="89"/>
      <c r="I29" s="89"/>
      <c r="J29" s="89"/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5</v>
      </c>
      <c r="B31" s="11"/>
      <c r="C31" s="11"/>
      <c r="D31" s="11"/>
      <c r="E31" s="85"/>
      <c r="F31" s="55"/>
      <c r="G31" s="96">
        <v>70.181</v>
      </c>
      <c r="H31" s="145">
        <v>74.65700000000001</v>
      </c>
      <c r="I31" s="96">
        <v>69.712</v>
      </c>
      <c r="J31" s="97">
        <v>74.35000000000001</v>
      </c>
      <c r="K31" s="97">
        <v>74.9</v>
      </c>
      <c r="L31" s="97"/>
      <c r="M31" s="97">
        <v>69</v>
      </c>
    </row>
    <row r="32" spans="1:13" ht="15" customHeight="1">
      <c r="A32" s="35" t="s">
        <v>28</v>
      </c>
      <c r="B32" s="10"/>
      <c r="C32" s="10"/>
      <c r="D32" s="10"/>
      <c r="E32" s="85"/>
      <c r="F32" s="55"/>
      <c r="G32" s="96">
        <v>1.925</v>
      </c>
      <c r="H32" s="145">
        <v>2.463</v>
      </c>
      <c r="I32" s="96">
        <v>1.9220000000000002</v>
      </c>
      <c r="J32" s="97">
        <v>3.5180000000000002</v>
      </c>
      <c r="K32" s="97">
        <v>4.1000000000000005</v>
      </c>
      <c r="L32" s="97"/>
      <c r="M32" s="97"/>
    </row>
    <row r="33" spans="1:13" ht="15" customHeight="1">
      <c r="A33" s="35" t="s">
        <v>29</v>
      </c>
      <c r="B33" s="10"/>
      <c r="C33" s="10"/>
      <c r="D33" s="10"/>
      <c r="E33" s="85"/>
      <c r="F33" s="55"/>
      <c r="G33" s="96">
        <v>120.90100000000001</v>
      </c>
      <c r="H33" s="145">
        <v>141.601</v>
      </c>
      <c r="I33" s="96">
        <v>123.02900000000001</v>
      </c>
      <c r="J33" s="97">
        <v>145.624</v>
      </c>
      <c r="K33" s="97">
        <v>151.8</v>
      </c>
      <c r="L33" s="97"/>
      <c r="M33" s="97">
        <v>142.4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96"/>
      <c r="H34" s="145"/>
      <c r="I34" s="96"/>
      <c r="J34" s="97"/>
      <c r="K34" s="97"/>
      <c r="L34" s="97"/>
      <c r="M34" s="97"/>
    </row>
    <row r="35" spans="1:13" ht="15" customHeight="1">
      <c r="A35" s="36" t="s">
        <v>31</v>
      </c>
      <c r="B35" s="29"/>
      <c r="C35" s="29"/>
      <c r="D35" s="29"/>
      <c r="E35" s="83"/>
      <c r="F35" s="57"/>
      <c r="G35" s="98">
        <v>7.382000000000001</v>
      </c>
      <c r="H35" s="146">
        <v>7.003</v>
      </c>
      <c r="I35" s="98">
        <v>7.656000000000001</v>
      </c>
      <c r="J35" s="99">
        <v>7.075</v>
      </c>
      <c r="K35" s="99">
        <v>9.6</v>
      </c>
      <c r="L35" s="99"/>
      <c r="M35" s="99">
        <v>4.4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94">
        <f aca="true" t="shared" si="7" ref="G36:M36">SUM(G31:G35)</f>
        <v>200.389</v>
      </c>
      <c r="H36" s="139">
        <f t="shared" si="7"/>
        <v>225.724</v>
      </c>
      <c r="I36" s="94">
        <f t="shared" si="7"/>
        <v>202.31900000000002</v>
      </c>
      <c r="J36" s="95">
        <f t="shared" si="7"/>
        <v>230.567</v>
      </c>
      <c r="K36" s="95">
        <f t="shared" si="7"/>
        <v>240.4</v>
      </c>
      <c r="L36" s="95" t="s">
        <v>12</v>
      </c>
      <c r="M36" s="95">
        <f t="shared" si="7"/>
        <v>215.8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96">
        <v>36.18</v>
      </c>
      <c r="H37" s="145">
        <v>33.160000000000004</v>
      </c>
      <c r="I37" s="96">
        <v>31.642000000000003</v>
      </c>
      <c r="J37" s="97">
        <v>37.606</v>
      </c>
      <c r="K37" s="97">
        <v>42.7</v>
      </c>
      <c r="L37" s="97"/>
      <c r="M37" s="97">
        <v>35.2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96"/>
      <c r="H38" s="145"/>
      <c r="I38" s="96"/>
      <c r="J38" s="97"/>
      <c r="K38" s="97"/>
      <c r="L38" s="97"/>
      <c r="M38" s="97"/>
    </row>
    <row r="39" spans="1:13" ht="15" customHeight="1">
      <c r="A39" s="35" t="s">
        <v>35</v>
      </c>
      <c r="B39" s="4"/>
      <c r="C39" s="4"/>
      <c r="D39" s="4"/>
      <c r="E39" s="85"/>
      <c r="F39" s="55"/>
      <c r="G39" s="96">
        <v>76.63000000000001</v>
      </c>
      <c r="H39" s="145">
        <v>66.26100000000001</v>
      </c>
      <c r="I39" s="96">
        <v>52.5</v>
      </c>
      <c r="J39" s="97">
        <v>64.99300000000001</v>
      </c>
      <c r="K39" s="97">
        <v>73.60000000000001</v>
      </c>
      <c r="L39" s="97"/>
      <c r="M39" s="97">
        <v>66.60000000000001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96">
        <v>1.9040000000000001</v>
      </c>
      <c r="H40" s="145">
        <v>6.995</v>
      </c>
      <c r="I40" s="96">
        <v>27.271</v>
      </c>
      <c r="J40" s="97">
        <v>3.8930000000000002</v>
      </c>
      <c r="K40" s="97">
        <v>17.7</v>
      </c>
      <c r="L40" s="97"/>
      <c r="M40" s="97">
        <v>6.5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98"/>
      <c r="H41" s="146"/>
      <c r="I41" s="98"/>
      <c r="J41" s="99"/>
      <c r="K41" s="99"/>
      <c r="L41" s="99"/>
      <c r="M41" s="99"/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104">
        <f aca="true" t="shared" si="8" ref="G42:M42">SUM(G37:G41)</f>
        <v>114.714</v>
      </c>
      <c r="H42" s="142">
        <f t="shared" si="8"/>
        <v>106.41600000000003</v>
      </c>
      <c r="I42" s="104">
        <f t="shared" si="8"/>
        <v>111.413</v>
      </c>
      <c r="J42" s="105">
        <f t="shared" si="8"/>
        <v>106.49200000000002</v>
      </c>
      <c r="K42" s="105">
        <f t="shared" si="8"/>
        <v>134</v>
      </c>
      <c r="L42" s="105" t="s">
        <v>12</v>
      </c>
      <c r="M42" s="105">
        <f t="shared" si="8"/>
        <v>108.30000000000001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94">
        <f>G36+G42</f>
        <v>315.103</v>
      </c>
      <c r="H43" s="139">
        <f>H36+H42</f>
        <v>332.14</v>
      </c>
      <c r="I43" s="94">
        <f>I36+I42</f>
        <v>313.732</v>
      </c>
      <c r="J43" s="95">
        <f>J36+J42</f>
        <v>337.059</v>
      </c>
      <c r="K43" s="95">
        <f>K36+K42</f>
        <v>374.4</v>
      </c>
      <c r="L43" s="95" t="s">
        <v>12</v>
      </c>
      <c r="M43" s="95">
        <f>M36+M42</f>
        <v>324.1</v>
      </c>
    </row>
    <row r="44" spans="1:13" ht="15" customHeight="1">
      <c r="A44" s="35" t="s">
        <v>40</v>
      </c>
      <c r="B44" s="4"/>
      <c r="C44" s="4"/>
      <c r="D44" s="4"/>
      <c r="E44" s="85"/>
      <c r="F44" s="55"/>
      <c r="G44" s="96">
        <v>185.05</v>
      </c>
      <c r="H44" s="145">
        <v>135.768</v>
      </c>
      <c r="I44" s="96">
        <v>176.36200000000002</v>
      </c>
      <c r="J44" s="97">
        <v>126.675</v>
      </c>
      <c r="K44" s="97">
        <v>114.5</v>
      </c>
      <c r="L44" s="97"/>
      <c r="M44" s="97">
        <v>111.00000000000001</v>
      </c>
    </row>
    <row r="45" spans="1:13" ht="15" customHeight="1">
      <c r="A45" s="35" t="s">
        <v>41</v>
      </c>
      <c r="B45" s="4"/>
      <c r="C45" s="4"/>
      <c r="D45" s="4"/>
      <c r="E45" s="85"/>
      <c r="F45" s="55"/>
      <c r="G45" s="96"/>
      <c r="H45" s="145"/>
      <c r="I45" s="96"/>
      <c r="J45" s="97"/>
      <c r="K45" s="97"/>
      <c r="L45" s="97"/>
      <c r="M45" s="97"/>
    </row>
    <row r="46" spans="1:13" ht="15" customHeight="1">
      <c r="A46" s="35" t="s">
        <v>42</v>
      </c>
      <c r="B46" s="4"/>
      <c r="C46" s="4"/>
      <c r="D46" s="4"/>
      <c r="E46" s="85"/>
      <c r="F46" s="55"/>
      <c r="G46" s="96"/>
      <c r="H46" s="145"/>
      <c r="I46" s="96"/>
      <c r="J46" s="97"/>
      <c r="K46" s="97"/>
      <c r="L46" s="97"/>
      <c r="M46" s="97"/>
    </row>
    <row r="47" spans="1:13" ht="15" customHeight="1">
      <c r="A47" s="35" t="s">
        <v>43</v>
      </c>
      <c r="B47" s="4"/>
      <c r="C47" s="4"/>
      <c r="D47" s="4"/>
      <c r="E47" s="85"/>
      <c r="F47" s="55"/>
      <c r="G47" s="96">
        <v>13.047</v>
      </c>
      <c r="H47" s="145">
        <v>13.759</v>
      </c>
      <c r="I47" s="96">
        <v>12.200000000000001</v>
      </c>
      <c r="J47" s="97">
        <v>13.4</v>
      </c>
      <c r="K47" s="97">
        <v>13.700000000000001</v>
      </c>
      <c r="L47" s="97"/>
      <c r="M47" s="97">
        <v>13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96">
        <v>54.416</v>
      </c>
      <c r="H48" s="145">
        <v>119.177</v>
      </c>
      <c r="I48" s="96">
        <v>68.85300000000001</v>
      </c>
      <c r="J48" s="97">
        <v>135.661</v>
      </c>
      <c r="K48" s="97">
        <v>173.6</v>
      </c>
      <c r="L48" s="97"/>
      <c r="M48" s="97">
        <v>140.1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96">
        <v>62.59</v>
      </c>
      <c r="H49" s="145">
        <v>63.436</v>
      </c>
      <c r="I49" s="96">
        <v>56.317</v>
      </c>
      <c r="J49" s="97">
        <v>61.323</v>
      </c>
      <c r="K49" s="97">
        <v>72.60000000000001</v>
      </c>
      <c r="L49" s="97"/>
      <c r="M49" s="97">
        <v>60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96"/>
      <c r="H50" s="145"/>
      <c r="I50" s="96"/>
      <c r="J50" s="97"/>
      <c r="K50" s="97"/>
      <c r="L50" s="97"/>
      <c r="M50" s="97"/>
    </row>
    <row r="51" spans="1:13" ht="15" customHeight="1">
      <c r="A51" s="36" t="s">
        <v>46</v>
      </c>
      <c r="B51" s="29"/>
      <c r="C51" s="29"/>
      <c r="D51" s="29"/>
      <c r="E51" s="83"/>
      <c r="F51" s="57"/>
      <c r="G51" s="98"/>
      <c r="H51" s="146"/>
      <c r="I51" s="98"/>
      <c r="J51" s="99"/>
      <c r="K51" s="99"/>
      <c r="L51" s="99"/>
      <c r="M51" s="99"/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94">
        <f aca="true" t="shared" si="9" ref="G52:M52">SUM(G44:G51)</f>
        <v>315.103</v>
      </c>
      <c r="H52" s="139">
        <f t="shared" si="9"/>
        <v>332.14</v>
      </c>
      <c r="I52" s="94">
        <f t="shared" si="9"/>
        <v>313.732</v>
      </c>
      <c r="J52" s="95">
        <f t="shared" si="9"/>
        <v>337.05899999999997</v>
      </c>
      <c r="K52" s="95">
        <f t="shared" si="9"/>
        <v>374.4</v>
      </c>
      <c r="L52" s="95" t="s">
        <v>12</v>
      </c>
      <c r="M52" s="95">
        <f t="shared" si="9"/>
        <v>324.1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0" ref="F54:M54">F$3</f>
        <v>2009</v>
      </c>
      <c r="G54" s="68">
        <f t="shared" si="10"/>
        <v>2010</v>
      </c>
      <c r="H54" s="68">
        <f t="shared" si="10"/>
        <v>2009</v>
      </c>
      <c r="I54" s="68">
        <f t="shared" si="10"/>
        <v>2009</v>
      </c>
      <c r="J54" s="68">
        <f t="shared" si="10"/>
        <v>2008</v>
      </c>
      <c r="K54" s="68">
        <f t="shared" si="10"/>
        <v>2007</v>
      </c>
      <c r="L54" s="68">
        <f t="shared" si="10"/>
        <v>2006</v>
      </c>
      <c r="M54" s="68">
        <f t="shared" si="10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/>
      <c r="G56" s="89">
        <f>IF(G$5=0,"",G$5)</f>
      </c>
      <c r="H56" s="89"/>
      <c r="I56" s="89"/>
      <c r="J56" s="89">
        <f>IF(J$5=0,"",J$5)</f>
      </c>
      <c r="K56" s="89">
        <f>IF(K$5=0,"",K$5)</f>
      </c>
      <c r="L56" s="89"/>
      <c r="M56" s="89"/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100">
        <v>9.213999999999999</v>
      </c>
      <c r="F58" s="101">
        <v>14.387000000000002</v>
      </c>
      <c r="G58" s="100">
        <v>17.927</v>
      </c>
      <c r="H58" s="147">
        <v>28.82</v>
      </c>
      <c r="I58" s="100">
        <v>44.713</v>
      </c>
      <c r="J58" s="101">
        <v>22.857</v>
      </c>
      <c r="K58" s="101">
        <v>35.300000000000004</v>
      </c>
      <c r="L58" s="101"/>
      <c r="M58" s="101">
        <v>25.000000000000004</v>
      </c>
    </row>
    <row r="59" spans="1:13" ht="15" customHeight="1">
      <c r="A59" s="158" t="s">
        <v>49</v>
      </c>
      <c r="B59" s="158"/>
      <c r="C59" s="30"/>
      <c r="D59" s="30"/>
      <c r="E59" s="98">
        <v>-11.326</v>
      </c>
      <c r="F59" s="99">
        <v>1.272</v>
      </c>
      <c r="G59" s="98">
        <v>-20.021</v>
      </c>
      <c r="H59" s="146">
        <v>1.955</v>
      </c>
      <c r="I59" s="98">
        <v>10.836</v>
      </c>
      <c r="J59" s="99">
        <v>3.2230000000000003</v>
      </c>
      <c r="K59" s="99">
        <v>-3.5</v>
      </c>
      <c r="L59" s="99"/>
      <c r="M59" s="99">
        <v>-0.6</v>
      </c>
    </row>
    <row r="60" spans="1:13" ht="15" customHeight="1">
      <c r="A60" s="161" t="s">
        <v>50</v>
      </c>
      <c r="B60" s="161"/>
      <c r="C60" s="32"/>
      <c r="D60" s="32"/>
      <c r="E60" s="106">
        <f>SUM(E58:E59)</f>
        <v>-2.112000000000002</v>
      </c>
      <c r="F60" s="107">
        <f aca="true" t="shared" si="11" ref="F60:M60">SUM(F58:F59)</f>
        <v>15.659000000000002</v>
      </c>
      <c r="G60" s="106">
        <f>SUM(G58:G59)</f>
        <v>-2.094000000000001</v>
      </c>
      <c r="H60" s="149">
        <f>SUM(H58:H59)</f>
        <v>30.775</v>
      </c>
      <c r="I60" s="106">
        <f>SUM(I58:I59)</f>
        <v>55.549</v>
      </c>
      <c r="J60" s="107">
        <f t="shared" si="11"/>
        <v>26.08</v>
      </c>
      <c r="K60" s="107">
        <f t="shared" si="11"/>
        <v>31.800000000000004</v>
      </c>
      <c r="L60" s="107" t="s">
        <v>12</v>
      </c>
      <c r="M60" s="107">
        <f t="shared" si="11"/>
        <v>24.400000000000002</v>
      </c>
    </row>
    <row r="61" spans="1:13" ht="15" customHeight="1">
      <c r="A61" s="157" t="s">
        <v>51</v>
      </c>
      <c r="B61" s="157"/>
      <c r="C61" s="4"/>
      <c r="D61" s="4"/>
      <c r="E61" s="96">
        <v>-4.460999999999999</v>
      </c>
      <c r="F61" s="97">
        <v>-2.1559999999999997</v>
      </c>
      <c r="G61" s="96">
        <v>-8.067</v>
      </c>
      <c r="H61" s="145">
        <v>-12.732</v>
      </c>
      <c r="I61" s="96">
        <v>-19.22</v>
      </c>
      <c r="J61" s="97">
        <v>-20.194000000000003</v>
      </c>
      <c r="K61" s="97">
        <v>-31.3</v>
      </c>
      <c r="L61" s="97"/>
      <c r="M61" s="97">
        <v>-26</v>
      </c>
    </row>
    <row r="62" spans="1:13" ht="15" customHeight="1">
      <c r="A62" s="158" t="s">
        <v>103</v>
      </c>
      <c r="B62" s="158"/>
      <c r="C62" s="29"/>
      <c r="D62" s="29"/>
      <c r="E62" s="98">
        <v>0.04500000000000001</v>
      </c>
      <c r="F62" s="99">
        <v>0.09900000000000002</v>
      </c>
      <c r="G62" s="98">
        <v>0.137</v>
      </c>
      <c r="H62" s="146">
        <v>0.14500000000000002</v>
      </c>
      <c r="I62" s="98">
        <v>0.43900000000000006</v>
      </c>
      <c r="J62" s="99">
        <v>0.34900000000000003</v>
      </c>
      <c r="K62" s="99"/>
      <c r="L62" s="99"/>
      <c r="M62" s="99">
        <v>6.1000000000000005</v>
      </c>
    </row>
    <row r="63" spans="1:13" ht="24" customHeight="1">
      <c r="A63" s="161" t="s">
        <v>52</v>
      </c>
      <c r="B63" s="161"/>
      <c r="C63" s="33"/>
      <c r="D63" s="33"/>
      <c r="E63" s="106">
        <f>SUM(E60:E62)</f>
        <v>-6.528000000000001</v>
      </c>
      <c r="F63" s="107">
        <f aca="true" t="shared" si="12" ref="F63:M63">SUM(F60:F62)</f>
        <v>13.602000000000004</v>
      </c>
      <c r="G63" s="106">
        <f>SUM(G60:G62)</f>
        <v>-10.024000000000001</v>
      </c>
      <c r="H63" s="149">
        <f>SUM(H60:H62)</f>
        <v>18.188</v>
      </c>
      <c r="I63" s="106">
        <f>SUM(I60:I62)</f>
        <v>36.768</v>
      </c>
      <c r="J63" s="107">
        <f t="shared" si="12"/>
        <v>6.234999999999996</v>
      </c>
      <c r="K63" s="107">
        <f t="shared" si="12"/>
        <v>0.5000000000000036</v>
      </c>
      <c r="L63" s="107" t="s">
        <v>12</v>
      </c>
      <c r="M63" s="107">
        <f t="shared" si="12"/>
        <v>4.500000000000003</v>
      </c>
    </row>
    <row r="64" spans="1:13" ht="15" customHeight="1">
      <c r="A64" s="158" t="s">
        <v>53</v>
      </c>
      <c r="B64" s="158"/>
      <c r="C64" s="34"/>
      <c r="D64" s="34"/>
      <c r="E64" s="98"/>
      <c r="F64" s="99"/>
      <c r="G64" s="98"/>
      <c r="H64" s="146"/>
      <c r="I64" s="98">
        <v>50.513000000000005</v>
      </c>
      <c r="J64" s="99"/>
      <c r="K64" s="99">
        <v>-22.1</v>
      </c>
      <c r="L64" s="99"/>
      <c r="M64" s="99">
        <v>16.900000000000002</v>
      </c>
    </row>
    <row r="65" spans="1:13" ht="15" customHeight="1">
      <c r="A65" s="161" t="s">
        <v>54</v>
      </c>
      <c r="B65" s="161"/>
      <c r="C65" s="13"/>
      <c r="D65" s="13"/>
      <c r="E65" s="94">
        <f>SUM(E63:E64)</f>
        <v>-6.528000000000001</v>
      </c>
      <c r="F65" s="95">
        <f aca="true" t="shared" si="13" ref="F65:M65">SUM(F63:F64)</f>
        <v>13.602000000000004</v>
      </c>
      <c r="G65" s="94">
        <f>SUM(G63:G64)</f>
        <v>-10.024000000000001</v>
      </c>
      <c r="H65" s="139">
        <f>SUM(H63:H64)</f>
        <v>18.188</v>
      </c>
      <c r="I65" s="94">
        <f>SUM(I63:I64)</f>
        <v>87.281</v>
      </c>
      <c r="J65" s="95">
        <f t="shared" si="13"/>
        <v>6.234999999999996</v>
      </c>
      <c r="K65" s="95">
        <f t="shared" si="13"/>
        <v>-21.599999999999998</v>
      </c>
      <c r="L65" s="95" t="s">
        <v>12</v>
      </c>
      <c r="M65" s="95">
        <f t="shared" si="13"/>
        <v>21.400000000000006</v>
      </c>
    </row>
    <row r="66" spans="1:13" ht="15" customHeight="1">
      <c r="A66" s="157" t="s">
        <v>55</v>
      </c>
      <c r="B66" s="157"/>
      <c r="C66" s="4"/>
      <c r="D66" s="4"/>
      <c r="E66" s="96">
        <v>18.014999999999997</v>
      </c>
      <c r="F66" s="97">
        <v>-9.96</v>
      </c>
      <c r="G66" s="96">
        <v>-14.437000000000001</v>
      </c>
      <c r="H66" s="145">
        <v>-16.484</v>
      </c>
      <c r="I66" s="96">
        <v>-16.295</v>
      </c>
      <c r="J66" s="97">
        <v>-37.817</v>
      </c>
      <c r="K66" s="97">
        <v>33.5</v>
      </c>
      <c r="L66" s="97"/>
      <c r="M66" s="97">
        <v>-38.4</v>
      </c>
    </row>
    <row r="67" spans="1:13" ht="15" customHeight="1">
      <c r="A67" s="157" t="s">
        <v>56</v>
      </c>
      <c r="B67" s="157"/>
      <c r="C67" s="4"/>
      <c r="D67" s="4"/>
      <c r="E67" s="96"/>
      <c r="F67" s="97"/>
      <c r="G67" s="96"/>
      <c r="H67" s="145"/>
      <c r="I67" s="96"/>
      <c r="J67" s="97">
        <v>17.95</v>
      </c>
      <c r="K67" s="97"/>
      <c r="L67" s="97"/>
      <c r="M67" s="97"/>
    </row>
    <row r="68" spans="1:13" ht="15" customHeight="1">
      <c r="A68" s="157" t="s">
        <v>57</v>
      </c>
      <c r="B68" s="157"/>
      <c r="C68" s="4"/>
      <c r="D68" s="4"/>
      <c r="E68" s="96"/>
      <c r="F68" s="97"/>
      <c r="G68" s="96"/>
      <c r="H68" s="145"/>
      <c r="I68" s="96"/>
      <c r="J68" s="97"/>
      <c r="K68" s="97"/>
      <c r="L68" s="97"/>
      <c r="M68" s="97"/>
    </row>
    <row r="69" spans="1:13" ht="15" customHeight="1">
      <c r="A69" s="158" t="s">
        <v>58</v>
      </c>
      <c r="B69" s="158"/>
      <c r="C69" s="29"/>
      <c r="D69" s="29"/>
      <c r="E69" s="98">
        <v>0.24700000000000003</v>
      </c>
      <c r="F69" s="99">
        <v>1.3850000000000002</v>
      </c>
      <c r="G69" s="98">
        <v>-0.904</v>
      </c>
      <c r="H69" s="146">
        <v>1.171</v>
      </c>
      <c r="I69" s="98">
        <v>2.9050000000000002</v>
      </c>
      <c r="J69" s="99">
        <v>0.8390000000000001</v>
      </c>
      <c r="K69" s="99">
        <v>-0.7000000000000001</v>
      </c>
      <c r="L69" s="99"/>
      <c r="M69" s="99"/>
    </row>
    <row r="70" spans="1:13" ht="15" customHeight="1">
      <c r="A70" s="40" t="s">
        <v>59</v>
      </c>
      <c r="B70" s="40"/>
      <c r="C70" s="27"/>
      <c r="D70" s="27"/>
      <c r="E70" s="108">
        <f>SUM(E66:E69)</f>
        <v>18.261999999999997</v>
      </c>
      <c r="F70" s="109">
        <f aca="true" t="shared" si="14" ref="F70:M70">SUM(F66:F69)</f>
        <v>-8.575000000000001</v>
      </c>
      <c r="G70" s="108">
        <f>SUM(G66:G69)</f>
        <v>-15.341000000000001</v>
      </c>
      <c r="H70" s="150">
        <f>SUM(H66:H69)</f>
        <v>-15.313000000000002</v>
      </c>
      <c r="I70" s="108">
        <f>SUM(I66:I69)</f>
        <v>-13.39</v>
      </c>
      <c r="J70" s="109">
        <f t="shared" si="14"/>
        <v>-19.028000000000002</v>
      </c>
      <c r="K70" s="109">
        <f t="shared" si="14"/>
        <v>32.8</v>
      </c>
      <c r="L70" s="109" t="s">
        <v>12</v>
      </c>
      <c r="M70" s="109">
        <f t="shared" si="14"/>
        <v>-38.4</v>
      </c>
    </row>
    <row r="71" spans="1:13" ht="15" customHeight="1">
      <c r="A71" s="161" t="s">
        <v>60</v>
      </c>
      <c r="B71" s="161"/>
      <c r="C71" s="13"/>
      <c r="D71" s="13"/>
      <c r="E71" s="94">
        <f>SUM(E70+E65)</f>
        <v>11.733999999999995</v>
      </c>
      <c r="F71" s="95">
        <f aca="true" t="shared" si="15" ref="F71:M71">SUM(F70+F65)</f>
        <v>5.027000000000003</v>
      </c>
      <c r="G71" s="94">
        <f>SUM(G70+G65)</f>
        <v>-25.365000000000002</v>
      </c>
      <c r="H71" s="139">
        <f>SUM(H70+H65)</f>
        <v>2.8749999999999964</v>
      </c>
      <c r="I71" s="94">
        <f>SUM(I70+I65)</f>
        <v>73.891</v>
      </c>
      <c r="J71" s="95">
        <f t="shared" si="15"/>
        <v>-12.793000000000006</v>
      </c>
      <c r="K71" s="95">
        <f t="shared" si="15"/>
        <v>11.2</v>
      </c>
      <c r="L71" s="95" t="s">
        <v>12</v>
      </c>
      <c r="M71" s="95">
        <f t="shared" si="15"/>
        <v>-16.999999999999993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6" ref="F73:M73">F$3</f>
        <v>2009</v>
      </c>
      <c r="G73" s="68">
        <f t="shared" si="16"/>
        <v>2010</v>
      </c>
      <c r="H73" s="68">
        <f t="shared" si="16"/>
        <v>2009</v>
      </c>
      <c r="I73" s="68">
        <f t="shared" si="16"/>
        <v>2009</v>
      </c>
      <c r="J73" s="68">
        <f t="shared" si="16"/>
        <v>2008</v>
      </c>
      <c r="K73" s="68">
        <f t="shared" si="16"/>
        <v>2007</v>
      </c>
      <c r="L73" s="68">
        <f t="shared" si="16"/>
        <v>2006</v>
      </c>
      <c r="M73" s="68">
        <f t="shared" si="16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8.424019325894424</v>
      </c>
      <c r="F77" s="63">
        <f>IF(F14=0,"-",IF(F7=0,"-",F14/F7))*100</f>
        <v>13.539586628977467</v>
      </c>
      <c r="G77" s="118">
        <f>IF(G14=0,"-",IF(G7=0,"-",G14/G7))*100</f>
        <v>7.755146763413247</v>
      </c>
      <c r="H77" s="151">
        <f>IF(H14=0,"-",IF(H7=0,"-",H14/H7))*100</f>
        <v>12.669317384476598</v>
      </c>
      <c r="I77" s="118">
        <f>IF(I14=0,"-",IF(I7=0,"-",I14/I7))*100</f>
        <v>9.351452855624498</v>
      </c>
      <c r="J77" s="63">
        <f>IF(J14=0,"-",IF(J7=0,"-",J14/J7)*100)</f>
        <v>5.180336193359477</v>
      </c>
      <c r="K77" s="63">
        <f>IF(K14=0,"-",IF(K7=0,"-",K14/K7)*100)</f>
        <v>5.256015319290663</v>
      </c>
      <c r="L77" s="63">
        <f>IF(L14=0,"-",IF(L7=0,"-",L14/L7)*100)</f>
        <v>3.79553106825833</v>
      </c>
      <c r="M77" s="63">
        <f>IF(M14=0,"-",IF(M7=0,"-",M14/M7)*100)</f>
        <v>3.7394098743791924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17" ref="E78:M78">IF(E20=0,"-",IF(E7=0,"-",E20/E7)*100)</f>
        <v>7.962728632232857</v>
      </c>
      <c r="F78" s="63">
        <f t="shared" si="17"/>
        <v>11.164129560955374</v>
      </c>
      <c r="G78" s="77">
        <f>IF(G20=0,"-",IF(G7=0,"-",G20/G7)*100)</f>
        <v>7.119638661293669</v>
      </c>
      <c r="H78" s="120">
        <f>IF(H20=0,"-",IF(H7=0,"-",H20/H7)*100)</f>
        <v>10.116609308697253</v>
      </c>
      <c r="I78" s="77">
        <f t="shared" si="17"/>
        <v>7.365640142755765</v>
      </c>
      <c r="J78" s="63">
        <f t="shared" si="17"/>
        <v>1.2347144067492555</v>
      </c>
      <c r="K78" s="63">
        <f>IF(K20=0,"-",IF(K7=0,"-",K20/K7)*100)</f>
        <v>2.2368384536397317</v>
      </c>
      <c r="L78" s="63">
        <f t="shared" si="17"/>
        <v>1.0407101316192113</v>
      </c>
      <c r="M78" s="63">
        <f t="shared" si="17"/>
        <v>1.051709027169143</v>
      </c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120" t="s">
        <v>12</v>
      </c>
      <c r="I79" s="77">
        <f>IF((I44=0),"-",(I24/((I44+J44)/2)*100))</f>
        <v>31.982233192646458</v>
      </c>
      <c r="J79" s="64">
        <f>IF((J44=0),"-",(J24/((J44+K44)/2)*100))</f>
        <v>-2.0068415051311335</v>
      </c>
      <c r="K79" s="64">
        <f>IF((K44=0),"-",(K24/((K44+M44)/2)*100))</f>
        <v>4.191574279379199</v>
      </c>
      <c r="L79" s="64" t="s">
        <v>12</v>
      </c>
      <c r="M79" s="64">
        <v>-2.5</v>
      </c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120" t="s">
        <v>12</v>
      </c>
      <c r="I80" s="77">
        <f>IF((I44=0),"-",((I17+I18)/((I44+I45+I46+I48+J44+J45+J46+J48)/2)*100))</f>
        <v>10.783546875092366</v>
      </c>
      <c r="J80" s="64">
        <f>IF((J44=0),"-",((J17+J18)/((J44+J45+J46+J48+K44+K45+K46+K48)/2)*100))</f>
        <v>6.683792484503193</v>
      </c>
      <c r="K80" s="64">
        <f>IF((K44=0),"-",((K17+K18)/((K44+K45+K46+K48+M44+M45+M46+M48)/2)*100))</f>
        <v>6.855712166172124</v>
      </c>
      <c r="L80" s="64" t="s">
        <v>12</v>
      </c>
      <c r="M80" s="64">
        <v>4.8</v>
      </c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8" ref="G81:M81">IF(G44=0,"-",((G44+G45)/G52*100))</f>
        <v>58.726829005118965</v>
      </c>
      <c r="H81" s="122">
        <f t="shared" si="18"/>
        <v>40.876738724634194</v>
      </c>
      <c r="I81" s="81">
        <f t="shared" si="18"/>
        <v>56.21422105491312</v>
      </c>
      <c r="J81" s="112">
        <f t="shared" si="18"/>
        <v>37.582441056313584</v>
      </c>
      <c r="K81" s="112">
        <f t="shared" si="18"/>
        <v>30.58226495726496</v>
      </c>
      <c r="L81" s="112" t="s">
        <v>12</v>
      </c>
      <c r="M81" s="112">
        <f t="shared" si="18"/>
        <v>34.24868867633447</v>
      </c>
      <c r="N81" s="17"/>
    </row>
    <row r="82" spans="1:14" ht="15" customHeight="1">
      <c r="A82" s="157" t="s">
        <v>67</v>
      </c>
      <c r="B82" s="157"/>
      <c r="C82" s="10"/>
      <c r="D82" s="10"/>
      <c r="E82" s="79" t="s">
        <v>12</v>
      </c>
      <c r="F82" s="42" t="s">
        <v>12</v>
      </c>
      <c r="G82" s="79">
        <f aca="true" t="shared" si="19" ref="G82:M82">IF(G48=0,"-",(G48+G46-G40-G38-G34))</f>
        <v>52.51199999999999</v>
      </c>
      <c r="H82" s="124">
        <f t="shared" si="19"/>
        <v>112.182</v>
      </c>
      <c r="I82" s="79">
        <f t="shared" si="19"/>
        <v>41.58200000000001</v>
      </c>
      <c r="J82" s="42">
        <f t="shared" si="19"/>
        <v>131.768</v>
      </c>
      <c r="K82" s="42">
        <f t="shared" si="19"/>
        <v>155.9</v>
      </c>
      <c r="L82" s="42" t="s">
        <v>12</v>
      </c>
      <c r="M82" s="42">
        <f t="shared" si="19"/>
        <v>133.6</v>
      </c>
      <c r="N82" s="17"/>
    </row>
    <row r="83" spans="1:13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0" ref="G83:M83">IF((G44=0),"-",((G48+G46)/(G44+G45)))</f>
        <v>0.29406106457714126</v>
      </c>
      <c r="H83" s="124">
        <f t="shared" si="20"/>
        <v>0.8777988922279183</v>
      </c>
      <c r="I83" s="79">
        <f t="shared" si="20"/>
        <v>0.3904072305825518</v>
      </c>
      <c r="J83" s="3">
        <f t="shared" si="20"/>
        <v>1.0709374383264259</v>
      </c>
      <c r="K83" s="3">
        <f t="shared" si="20"/>
        <v>1.5161572052401746</v>
      </c>
      <c r="L83" s="3" t="s">
        <v>12</v>
      </c>
      <c r="M83" s="3">
        <f t="shared" si="20"/>
        <v>1.262162162162162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152" t="s">
        <v>12</v>
      </c>
      <c r="I84" s="80">
        <v>1452</v>
      </c>
      <c r="J84" s="25">
        <v>1549</v>
      </c>
      <c r="K84" s="25">
        <v>1546</v>
      </c>
      <c r="L84" s="25" t="s">
        <v>105</v>
      </c>
      <c r="M84" s="25">
        <v>1525</v>
      </c>
    </row>
    <row r="85" spans="1:13" ht="15" customHeight="1">
      <c r="A85" s="7" t="s">
        <v>125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126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81:B81"/>
    <mergeCell ref="A82:B82"/>
    <mergeCell ref="A79:B79"/>
    <mergeCell ref="A80:B80"/>
    <mergeCell ref="A63:B63"/>
    <mergeCell ref="A64:B64"/>
    <mergeCell ref="A69:B69"/>
    <mergeCell ref="A71:B71"/>
    <mergeCell ref="A77:B77"/>
    <mergeCell ref="A78:B78"/>
    <mergeCell ref="A1:M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/>
      <c r="K5" s="72"/>
      <c r="L5" s="72" t="s">
        <v>11</v>
      </c>
    </row>
    <row r="6" ht="1.5" customHeight="1"/>
    <row r="7" spans="1:12" ht="15" customHeight="1">
      <c r="A7" s="35" t="s">
        <v>14</v>
      </c>
      <c r="B7" s="10"/>
      <c r="C7" s="10"/>
      <c r="D7" s="10"/>
      <c r="E7" s="86">
        <v>476.59</v>
      </c>
      <c r="F7" s="61">
        <v>457.886</v>
      </c>
      <c r="G7" s="86">
        <v>908.726</v>
      </c>
      <c r="H7" s="61">
        <v>892.8430000000001</v>
      </c>
      <c r="I7" s="86">
        <v>1803.17</v>
      </c>
      <c r="J7" s="61">
        <v>1687.9990000000003</v>
      </c>
      <c r="K7" s="61">
        <v>1508.1190000000001</v>
      </c>
      <c r="L7" s="61">
        <v>1373</v>
      </c>
    </row>
    <row r="8" spans="1:12" ht="15" customHeight="1">
      <c r="A8" s="35" t="s">
        <v>15</v>
      </c>
      <c r="B8" s="4"/>
      <c r="C8" s="4"/>
      <c r="D8" s="4"/>
      <c r="E8" s="85">
        <v>-411.47100000000006</v>
      </c>
      <c r="F8" s="55">
        <v>-391.99499999999995</v>
      </c>
      <c r="G8" s="85">
        <v>-796.7410000000002</v>
      </c>
      <c r="H8" s="55">
        <v>-773.403</v>
      </c>
      <c r="I8" s="85">
        <v>-1568.4960000000003</v>
      </c>
      <c r="J8" s="55">
        <v>-1471.451</v>
      </c>
      <c r="K8" s="55">
        <v>-1313.015</v>
      </c>
      <c r="L8" s="55">
        <v>-1203</v>
      </c>
    </row>
    <row r="9" spans="1:12" ht="15" customHeight="1">
      <c r="A9" s="35" t="s">
        <v>16</v>
      </c>
      <c r="B9" s="4"/>
      <c r="C9" s="4"/>
      <c r="D9" s="4"/>
      <c r="E9" s="85"/>
      <c r="F9" s="55"/>
      <c r="G9" s="85"/>
      <c r="H9" s="55"/>
      <c r="I9" s="85"/>
      <c r="J9" s="55"/>
      <c r="K9" s="55"/>
      <c r="L9" s="55"/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65.11899999999991</v>
      </c>
      <c r="F12" s="61">
        <f aca="true" t="shared" si="0" ref="F12:L12">SUM(F7:F11)</f>
        <v>65.89100000000008</v>
      </c>
      <c r="G12" s="86">
        <f>SUM(G7:G11)</f>
        <v>111.98499999999979</v>
      </c>
      <c r="H12" s="61">
        <f>SUM(H7:H11)</f>
        <v>119.44000000000005</v>
      </c>
      <c r="I12" s="86">
        <f>SUM(I7:I11)</f>
        <v>234.67399999999975</v>
      </c>
      <c r="J12" s="61">
        <f t="shared" si="0"/>
        <v>216.54800000000023</v>
      </c>
      <c r="K12" s="61">
        <f t="shared" si="0"/>
        <v>195.10400000000004</v>
      </c>
      <c r="L12" s="61">
        <f t="shared" si="0"/>
        <v>170</v>
      </c>
    </row>
    <row r="13" spans="1:12" ht="15" customHeight="1">
      <c r="A13" s="36" t="s">
        <v>96</v>
      </c>
      <c r="B13" s="29"/>
      <c r="C13" s="29"/>
      <c r="D13" s="29"/>
      <c r="E13" s="83">
        <v>-9.219000000000001</v>
      </c>
      <c r="F13" s="57">
        <v>-9.030000000000001</v>
      </c>
      <c r="G13" s="83">
        <v>-18.829</v>
      </c>
      <c r="H13" s="57">
        <v>-18.422</v>
      </c>
      <c r="I13" s="83">
        <v>-37.694</v>
      </c>
      <c r="J13" s="57">
        <v>-35.150000000000006</v>
      </c>
      <c r="K13" s="57">
        <v>-33.315</v>
      </c>
      <c r="L13" s="57">
        <v>-30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55.89999999999991</v>
      </c>
      <c r="F14" s="61">
        <f aca="true" t="shared" si="1" ref="F14:L14">SUM(F12:F13)</f>
        <v>56.861000000000075</v>
      </c>
      <c r="G14" s="86">
        <f>SUM(G12:G13)</f>
        <v>93.15599999999978</v>
      </c>
      <c r="H14" s="61">
        <f>SUM(H12:H13)</f>
        <v>101.01800000000006</v>
      </c>
      <c r="I14" s="86">
        <f>SUM(I12:I13)</f>
        <v>196.97999999999973</v>
      </c>
      <c r="J14" s="61">
        <f t="shared" si="1"/>
        <v>181.39800000000022</v>
      </c>
      <c r="K14" s="61">
        <f t="shared" si="1"/>
        <v>161.78900000000004</v>
      </c>
      <c r="L14" s="61">
        <f t="shared" si="1"/>
        <v>140</v>
      </c>
    </row>
    <row r="15" spans="1:12" ht="15" customHeight="1">
      <c r="A15" s="35" t="s">
        <v>20</v>
      </c>
      <c r="B15" s="5"/>
      <c r="C15" s="5"/>
      <c r="D15" s="5"/>
      <c r="E15" s="85">
        <v>-1.455</v>
      </c>
      <c r="F15" s="55">
        <v>-1.455</v>
      </c>
      <c r="G15" s="85">
        <v>-2.91</v>
      </c>
      <c r="H15" s="55">
        <v>-2.91</v>
      </c>
      <c r="I15" s="85">
        <v>-5.82</v>
      </c>
      <c r="J15" s="55">
        <v>-5.82</v>
      </c>
      <c r="K15" s="55">
        <v>-5.82</v>
      </c>
      <c r="L15" s="55">
        <v>-5</v>
      </c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54.444999999999915</v>
      </c>
      <c r="F17" s="61">
        <f aca="true" t="shared" si="2" ref="F17:L17">SUM(F14:F16)</f>
        <v>55.40600000000008</v>
      </c>
      <c r="G17" s="86">
        <f>SUM(G14:G16)</f>
        <v>90.24599999999978</v>
      </c>
      <c r="H17" s="61">
        <f>SUM(H14:H16)</f>
        <v>98.10800000000006</v>
      </c>
      <c r="I17" s="86">
        <f>SUM(I14:I16)</f>
        <v>191.15999999999974</v>
      </c>
      <c r="J17" s="61">
        <f t="shared" si="2"/>
        <v>175.57800000000023</v>
      </c>
      <c r="K17" s="61">
        <f t="shared" si="2"/>
        <v>155.96900000000005</v>
      </c>
      <c r="L17" s="61">
        <f t="shared" si="2"/>
        <v>135</v>
      </c>
    </row>
    <row r="18" spans="1:12" ht="15" customHeight="1">
      <c r="A18" s="35" t="s">
        <v>22</v>
      </c>
      <c r="B18" s="4"/>
      <c r="C18" s="4"/>
      <c r="D18" s="4"/>
      <c r="E18" s="85">
        <v>0.7159999999999999</v>
      </c>
      <c r="F18" s="55">
        <v>0.541</v>
      </c>
      <c r="G18" s="85">
        <v>1.611</v>
      </c>
      <c r="H18" s="55">
        <v>1.7000000000000002</v>
      </c>
      <c r="I18" s="85">
        <v>2.463</v>
      </c>
      <c r="J18" s="55">
        <v>9.692</v>
      </c>
      <c r="K18" s="55">
        <v>6.309</v>
      </c>
      <c r="L18" s="55">
        <v>2</v>
      </c>
    </row>
    <row r="19" spans="1:12" ht="15" customHeight="1">
      <c r="A19" s="36" t="s">
        <v>23</v>
      </c>
      <c r="B19" s="29"/>
      <c r="C19" s="29"/>
      <c r="D19" s="29" t="s">
        <v>71</v>
      </c>
      <c r="E19" s="83">
        <v>-9.534</v>
      </c>
      <c r="F19" s="57">
        <v>-12.166</v>
      </c>
      <c r="G19" s="83">
        <v>-18.173</v>
      </c>
      <c r="H19" s="57">
        <v>-24.075</v>
      </c>
      <c r="I19" s="83">
        <v>-45.722</v>
      </c>
      <c r="J19" s="57">
        <v>-74.60000000000001</v>
      </c>
      <c r="K19" s="57">
        <v>-70.787</v>
      </c>
      <c r="L19" s="57">
        <v>-53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45.62699999999992</v>
      </c>
      <c r="F20" s="61">
        <f aca="true" t="shared" si="3" ref="F20:L20">SUM(F17:F19)</f>
        <v>43.78100000000008</v>
      </c>
      <c r="G20" s="86">
        <f>SUM(G17:G19)</f>
        <v>73.68399999999978</v>
      </c>
      <c r="H20" s="61">
        <f>SUM(H17:H19)</f>
        <v>75.73300000000006</v>
      </c>
      <c r="I20" s="86">
        <f>SUM(I17:I19)</f>
        <v>147.90099999999973</v>
      </c>
      <c r="J20" s="61">
        <f t="shared" si="3"/>
        <v>110.67000000000023</v>
      </c>
      <c r="K20" s="61">
        <f t="shared" si="3"/>
        <v>91.49100000000004</v>
      </c>
      <c r="L20" s="61">
        <f t="shared" si="3"/>
        <v>84</v>
      </c>
    </row>
    <row r="21" spans="1:12" ht="15" customHeight="1">
      <c r="A21" s="35" t="s">
        <v>24</v>
      </c>
      <c r="B21" s="4"/>
      <c r="C21" s="4"/>
      <c r="D21" s="4"/>
      <c r="E21" s="85">
        <v>-8.542</v>
      </c>
      <c r="F21" s="55">
        <v>-9.064000000000002</v>
      </c>
      <c r="G21" s="85">
        <v>-11.646999999999998</v>
      </c>
      <c r="H21" s="55">
        <v>-15.964000000000002</v>
      </c>
      <c r="I21" s="85">
        <v>-29.643000000000004</v>
      </c>
      <c r="J21" s="55">
        <v>-24.138</v>
      </c>
      <c r="K21" s="55">
        <v>-24.983000000000004</v>
      </c>
      <c r="L21" s="55">
        <v>-19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4" ht="15" customHeight="1">
      <c r="A23" s="39" t="s">
        <v>25</v>
      </c>
      <c r="B23" s="15"/>
      <c r="C23" s="15"/>
      <c r="D23" s="15"/>
      <c r="E23" s="86">
        <f>SUM(E20:E22)</f>
        <v>37.084999999999916</v>
      </c>
      <c r="F23" s="61">
        <f aca="true" t="shared" si="4" ref="F23:L23">SUM(F20:F22)</f>
        <v>34.71700000000008</v>
      </c>
      <c r="G23" s="86">
        <f>SUM(G20:G22)</f>
        <v>62.036999999999786</v>
      </c>
      <c r="H23" s="61">
        <f>SUM(H20:H22)</f>
        <v>59.76900000000006</v>
      </c>
      <c r="I23" s="86">
        <f>SUM(I20:I22)</f>
        <v>118.25799999999973</v>
      </c>
      <c r="J23" s="61">
        <f t="shared" si="4"/>
        <v>86.53200000000022</v>
      </c>
      <c r="K23" s="61">
        <f t="shared" si="4"/>
        <v>66.50800000000004</v>
      </c>
      <c r="L23" s="61">
        <f t="shared" si="4"/>
        <v>65</v>
      </c>
      <c r="M23" s="2"/>
      <c r="N23" s="2"/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37.084999999999916</v>
      </c>
      <c r="F24" s="58">
        <f t="shared" si="5"/>
        <v>34.71700000000008</v>
      </c>
      <c r="G24" s="82">
        <f>G23-G25</f>
        <v>62.036999999999786</v>
      </c>
      <c r="H24" s="58">
        <f>H23-H25</f>
        <v>59.76900000000006</v>
      </c>
      <c r="I24" s="82">
        <f t="shared" si="5"/>
        <v>118.25799999999973</v>
      </c>
      <c r="J24" s="58">
        <f t="shared" si="5"/>
        <v>86.82600000000022</v>
      </c>
      <c r="K24" s="58">
        <f t="shared" si="5"/>
        <v>66.50800000000004</v>
      </c>
      <c r="L24" s="58">
        <f t="shared" si="5"/>
        <v>65</v>
      </c>
    </row>
    <row r="25" spans="1:12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>
        <v>-0.29400000000000004</v>
      </c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K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>
        <f t="shared" si="7"/>
      </c>
      <c r="L29" s="89"/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1864.913</v>
      </c>
      <c r="H31" s="55">
        <v>1889.18</v>
      </c>
      <c r="I31" s="85">
        <v>1891.172</v>
      </c>
      <c r="J31" s="55">
        <v>1867.343</v>
      </c>
      <c r="K31" s="55">
        <v>1857.2140000000002</v>
      </c>
      <c r="L31" s="55">
        <v>1728.786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120.427</v>
      </c>
      <c r="H32" s="55">
        <v>123.655</v>
      </c>
      <c r="I32" s="85">
        <v>121.67000000000002</v>
      </c>
      <c r="J32" s="55">
        <v>127.917</v>
      </c>
      <c r="K32" s="55">
        <v>129.512</v>
      </c>
      <c r="L32" s="55">
        <v>134.47400000000002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111.79499999999999</v>
      </c>
      <c r="H33" s="55">
        <v>125.71400000000003</v>
      </c>
      <c r="I33" s="85">
        <v>119.827</v>
      </c>
      <c r="J33" s="55">
        <v>121.57800000000006</v>
      </c>
      <c r="K33" s="55">
        <v>108.64700000000005</v>
      </c>
      <c r="L33" s="55">
        <v>100.58399999999997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>
        <v>130.138</v>
      </c>
      <c r="H34" s="55">
        <v>82.563</v>
      </c>
      <c r="I34" s="85">
        <v>105.836</v>
      </c>
      <c r="J34" s="55">
        <v>78.311</v>
      </c>
      <c r="K34" s="55">
        <v>75.676</v>
      </c>
      <c r="L34" s="55">
        <v>43.358000000000004</v>
      </c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40.89600000000001</v>
      </c>
      <c r="H35" s="57">
        <v>44.787000000000006</v>
      </c>
      <c r="I35" s="83">
        <v>32.012</v>
      </c>
      <c r="J35" s="57">
        <v>33.974000000000004</v>
      </c>
      <c r="K35" s="57">
        <v>45.35</v>
      </c>
      <c r="L35" s="57">
        <v>41.019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2268.169</v>
      </c>
      <c r="H36" s="121">
        <f t="shared" si="8"/>
        <v>2265.899</v>
      </c>
      <c r="I36" s="86">
        <f t="shared" si="8"/>
        <v>2270.517</v>
      </c>
      <c r="J36" s="61">
        <f t="shared" si="8"/>
        <v>2229.1230000000005</v>
      </c>
      <c r="K36" s="61">
        <f t="shared" si="8"/>
        <v>2216.399</v>
      </c>
      <c r="L36" s="61">
        <f t="shared" si="8"/>
        <v>2048.221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30.658</v>
      </c>
      <c r="H37" s="55">
        <v>30.091</v>
      </c>
      <c r="I37" s="85">
        <v>31.193</v>
      </c>
      <c r="J37" s="55">
        <v>30.141000000000002</v>
      </c>
      <c r="K37" s="55">
        <v>30.464</v>
      </c>
      <c r="L37" s="55">
        <v>28.989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/>
      <c r="H38" s="55"/>
      <c r="I38" s="85"/>
      <c r="J38" s="55"/>
      <c r="K38" s="55"/>
      <c r="L38" s="55"/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442.004</v>
      </c>
      <c r="H39" s="55">
        <v>404.723</v>
      </c>
      <c r="I39" s="85">
        <v>408.35300000000007</v>
      </c>
      <c r="J39" s="55">
        <v>393.42</v>
      </c>
      <c r="K39" s="55">
        <v>352.73900000000003</v>
      </c>
      <c r="L39" s="55">
        <v>299.543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84.479</v>
      </c>
      <c r="H40" s="55">
        <v>60.998000000000005</v>
      </c>
      <c r="I40" s="85">
        <v>76.20100000000001</v>
      </c>
      <c r="J40" s="55">
        <v>38.045</v>
      </c>
      <c r="K40" s="55">
        <v>78.995</v>
      </c>
      <c r="L40" s="55">
        <v>75.137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557.1410000000001</v>
      </c>
      <c r="H42" s="138">
        <f t="shared" si="9"/>
        <v>495.812</v>
      </c>
      <c r="I42" s="91">
        <f t="shared" si="9"/>
        <v>515.7470000000001</v>
      </c>
      <c r="J42" s="92">
        <f t="shared" si="9"/>
        <v>461.60600000000005</v>
      </c>
      <c r="K42" s="92">
        <f t="shared" si="9"/>
        <v>462.19800000000004</v>
      </c>
      <c r="L42" s="92">
        <f t="shared" si="9"/>
        <v>403.669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2825.31</v>
      </c>
      <c r="H43" s="121">
        <f t="shared" si="10"/>
        <v>2761.711</v>
      </c>
      <c r="I43" s="86">
        <f t="shared" si="10"/>
        <v>2786.264</v>
      </c>
      <c r="J43" s="61">
        <f t="shared" si="10"/>
        <v>2690.7290000000007</v>
      </c>
      <c r="K43" s="61">
        <f t="shared" si="10"/>
        <v>2678.5969999999998</v>
      </c>
      <c r="L43" s="61">
        <f t="shared" si="10"/>
        <v>2451.89</v>
      </c>
    </row>
    <row r="44" spans="1:12" ht="15" customHeight="1">
      <c r="A44" s="35" t="s">
        <v>40</v>
      </c>
      <c r="B44" s="4"/>
      <c r="C44" s="4"/>
      <c r="D44" s="4" t="s">
        <v>72</v>
      </c>
      <c r="E44" s="85"/>
      <c r="F44" s="55"/>
      <c r="G44" s="85">
        <v>1000.852</v>
      </c>
      <c r="H44" s="55">
        <v>901.084</v>
      </c>
      <c r="I44" s="85">
        <v>964.6610000000001</v>
      </c>
      <c r="J44" s="55">
        <v>821.072</v>
      </c>
      <c r="K44" s="55">
        <v>750.8710000000001</v>
      </c>
      <c r="L44" s="55">
        <v>660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/>
      <c r="H45" s="55"/>
      <c r="I45" s="85"/>
      <c r="J45" s="55"/>
      <c r="K45" s="55">
        <v>0.29400000000000004</v>
      </c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47.82</v>
      </c>
      <c r="H46" s="55">
        <v>46.654</v>
      </c>
      <c r="I46" s="85">
        <v>47.34</v>
      </c>
      <c r="J46" s="55">
        <v>45.94500000000001</v>
      </c>
      <c r="K46" s="55">
        <v>44.652</v>
      </c>
      <c r="L46" s="55">
        <v>43</v>
      </c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817.4340000000001</v>
      </c>
      <c r="H47" s="55">
        <v>735.817</v>
      </c>
      <c r="I47" s="85">
        <v>774.0450000000001</v>
      </c>
      <c r="J47" s="55">
        <v>711.855</v>
      </c>
      <c r="K47" s="55">
        <v>654.4370000000001</v>
      </c>
      <c r="L47" s="55">
        <v>418.89000000000004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717.676</v>
      </c>
      <c r="H48" s="55">
        <v>836.016</v>
      </c>
      <c r="I48" s="85">
        <v>758.9010000000001</v>
      </c>
      <c r="J48" s="55">
        <v>877.7550000000001</v>
      </c>
      <c r="K48" s="55">
        <v>1014.638</v>
      </c>
      <c r="L48" s="55">
        <v>1005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241.52800000000002</v>
      </c>
      <c r="H49" s="55">
        <v>242.14</v>
      </c>
      <c r="I49" s="85">
        <v>241.317</v>
      </c>
      <c r="J49" s="55">
        <v>234.10200000000003</v>
      </c>
      <c r="K49" s="55">
        <v>213.705</v>
      </c>
      <c r="L49" s="55">
        <v>325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2825.3100000000004</v>
      </c>
      <c r="H52" s="121">
        <f t="shared" si="11"/>
        <v>2761.711</v>
      </c>
      <c r="I52" s="86">
        <f t="shared" si="11"/>
        <v>2786.264</v>
      </c>
      <c r="J52" s="61">
        <f t="shared" si="11"/>
        <v>2690.7290000000003</v>
      </c>
      <c r="K52" s="61">
        <f t="shared" si="11"/>
        <v>2678.597</v>
      </c>
      <c r="L52" s="61">
        <f t="shared" si="11"/>
        <v>2451.8900000000003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2.7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K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>
        <f t="shared" si="13"/>
      </c>
      <c r="L56" s="89"/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42.92999999999999</v>
      </c>
      <c r="F58" s="58">
        <v>51.828</v>
      </c>
      <c r="G58" s="82">
        <v>81.51100000000001</v>
      </c>
      <c r="H58" s="58">
        <v>89.288</v>
      </c>
      <c r="I58" s="82">
        <v>168.816</v>
      </c>
      <c r="J58" s="58">
        <v>144.00000000000003</v>
      </c>
      <c r="K58" s="58">
        <v>200.45300000000003</v>
      </c>
      <c r="L58" s="58">
        <v>132</v>
      </c>
    </row>
    <row r="59" spans="1:12" ht="15" customHeight="1">
      <c r="A59" s="158" t="s">
        <v>49</v>
      </c>
      <c r="B59" s="158"/>
      <c r="C59" s="30"/>
      <c r="D59" s="30"/>
      <c r="E59" s="83">
        <v>-14.019000000000004</v>
      </c>
      <c r="F59" s="57">
        <v>5.962000000000006</v>
      </c>
      <c r="G59" s="83">
        <v>1.1969999999999974</v>
      </c>
      <c r="H59" s="57">
        <v>1.1060000000000008</v>
      </c>
      <c r="I59" s="83">
        <v>49.75899999999999</v>
      </c>
      <c r="J59" s="57">
        <v>15</v>
      </c>
      <c r="K59" s="57">
        <v>-27</v>
      </c>
      <c r="L59" s="57">
        <v>19</v>
      </c>
    </row>
    <row r="60" spans="1:12" ht="15" customHeight="1">
      <c r="A60" s="161" t="s">
        <v>50</v>
      </c>
      <c r="B60" s="161"/>
      <c r="C60" s="32"/>
      <c r="D60" s="32"/>
      <c r="E60" s="84">
        <f>SUM(E58:E59)</f>
        <v>28.910999999999987</v>
      </c>
      <c r="F60" s="62">
        <f aca="true" t="shared" si="14" ref="F60:L60">SUM(F58:F59)</f>
        <v>57.790000000000006</v>
      </c>
      <c r="G60" s="84">
        <f>SUM(G58:G59)</f>
        <v>82.70800000000001</v>
      </c>
      <c r="H60" s="62">
        <f>SUM(H58:H59)</f>
        <v>90.39399999999999</v>
      </c>
      <c r="I60" s="84">
        <f>SUM(I58:I59)</f>
        <v>218.575</v>
      </c>
      <c r="J60" s="62">
        <f t="shared" si="14"/>
        <v>159.00000000000003</v>
      </c>
      <c r="K60" s="62">
        <f t="shared" si="14"/>
        <v>173.45300000000003</v>
      </c>
      <c r="L60" s="62">
        <f t="shared" si="14"/>
        <v>151</v>
      </c>
    </row>
    <row r="61" spans="1:12" ht="15" customHeight="1">
      <c r="A61" s="157" t="s">
        <v>51</v>
      </c>
      <c r="B61" s="157"/>
      <c r="C61" s="4"/>
      <c r="D61" s="4"/>
      <c r="E61" s="85">
        <v>-4.390000000000004</v>
      </c>
      <c r="F61" s="55">
        <v>-8.02</v>
      </c>
      <c r="G61" s="85">
        <v>-35.162000000000006</v>
      </c>
      <c r="H61" s="55">
        <v>-16.793</v>
      </c>
      <c r="I61" s="85">
        <v>-52.479</v>
      </c>
      <c r="J61" s="55">
        <v>-35.774</v>
      </c>
      <c r="K61" s="55">
        <v>-89</v>
      </c>
      <c r="L61" s="55">
        <v>-55</v>
      </c>
    </row>
    <row r="62" spans="1:12" ht="15" customHeight="1">
      <c r="A62" s="158" t="s">
        <v>103</v>
      </c>
      <c r="B62" s="158"/>
      <c r="C62" s="29"/>
      <c r="D62" s="29"/>
      <c r="E62" s="83">
        <v>0.3380000000000001</v>
      </c>
      <c r="F62" s="57">
        <v>1.657</v>
      </c>
      <c r="G62" s="83">
        <v>1.34</v>
      </c>
      <c r="H62" s="57">
        <v>1.9160000000000001</v>
      </c>
      <c r="I62" s="83">
        <v>5.172000000000001</v>
      </c>
      <c r="J62" s="57">
        <v>4</v>
      </c>
      <c r="K62" s="57">
        <v>4</v>
      </c>
      <c r="L62" s="57">
        <v>9</v>
      </c>
    </row>
    <row r="63" spans="1:12" ht="24" customHeight="1">
      <c r="A63" s="161" t="s">
        <v>52</v>
      </c>
      <c r="B63" s="161"/>
      <c r="C63" s="33"/>
      <c r="D63" s="33"/>
      <c r="E63" s="84">
        <f>SUM(E60:E62)</f>
        <v>24.858999999999984</v>
      </c>
      <c r="F63" s="62">
        <f aca="true" t="shared" si="15" ref="F63:L63">SUM(F60:F62)</f>
        <v>51.42700000000001</v>
      </c>
      <c r="G63" s="84">
        <f>SUM(G60:G62)</f>
        <v>48.88600000000001</v>
      </c>
      <c r="H63" s="62">
        <f>SUM(H60:H62)</f>
        <v>75.517</v>
      </c>
      <c r="I63" s="84">
        <f>SUM(I60:I62)</f>
        <v>171.268</v>
      </c>
      <c r="J63" s="62">
        <f t="shared" si="15"/>
        <v>127.22600000000003</v>
      </c>
      <c r="K63" s="62">
        <f t="shared" si="15"/>
        <v>88.45300000000003</v>
      </c>
      <c r="L63" s="62">
        <f t="shared" si="15"/>
        <v>105</v>
      </c>
    </row>
    <row r="64" spans="1:12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>
        <v>-94</v>
      </c>
      <c r="L64" s="57"/>
    </row>
    <row r="65" spans="1:12" ht="15" customHeight="1">
      <c r="A65" s="161" t="s">
        <v>54</v>
      </c>
      <c r="B65" s="161"/>
      <c r="C65" s="13"/>
      <c r="D65" s="13"/>
      <c r="E65" s="86">
        <f>SUM(E63:E64)</f>
        <v>24.858999999999984</v>
      </c>
      <c r="F65" s="61">
        <f aca="true" t="shared" si="16" ref="F65:L65">SUM(F63:F64)</f>
        <v>51.42700000000001</v>
      </c>
      <c r="G65" s="86">
        <f>SUM(G63:G64)</f>
        <v>48.88600000000001</v>
      </c>
      <c r="H65" s="61">
        <f>SUM(H63:H64)</f>
        <v>75.517</v>
      </c>
      <c r="I65" s="86">
        <f>SUM(I63:I64)</f>
        <v>171.268</v>
      </c>
      <c r="J65" s="61">
        <f t="shared" si="16"/>
        <v>127.22600000000003</v>
      </c>
      <c r="K65" s="61">
        <f t="shared" si="16"/>
        <v>-5.546999999999969</v>
      </c>
      <c r="L65" s="61">
        <f t="shared" si="16"/>
        <v>105</v>
      </c>
    </row>
    <row r="66" spans="1:12" ht="15" customHeight="1">
      <c r="A66" s="157" t="s">
        <v>55</v>
      </c>
      <c r="B66" s="157"/>
      <c r="C66" s="4"/>
      <c r="D66" s="4"/>
      <c r="E66" s="85">
        <v>-3.7590000000000003</v>
      </c>
      <c r="F66" s="55">
        <v>-21.006</v>
      </c>
      <c r="G66" s="85">
        <v>-42.4</v>
      </c>
      <c r="H66" s="55">
        <v>-55.504</v>
      </c>
      <c r="I66" s="85">
        <v>-136.829</v>
      </c>
      <c r="J66" s="55">
        <v>-167</v>
      </c>
      <c r="K66" s="55">
        <v>10</v>
      </c>
      <c r="L66" s="55">
        <v>-71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</row>
    <row r="69" spans="1:12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/>
      <c r="K69" s="57"/>
      <c r="L69" s="57"/>
    </row>
    <row r="70" spans="1:12" ht="15" customHeight="1">
      <c r="A70" s="40" t="s">
        <v>59</v>
      </c>
      <c r="B70" s="40"/>
      <c r="C70" s="27"/>
      <c r="D70" s="27"/>
      <c r="E70" s="87">
        <f>SUM(E66:E69)</f>
        <v>-3.7590000000000003</v>
      </c>
      <c r="F70" s="59">
        <f aca="true" t="shared" si="17" ref="F70:L70">SUM(F66:F69)</f>
        <v>-21.006</v>
      </c>
      <c r="G70" s="87">
        <f>SUM(G66:G69)</f>
        <v>-42.4</v>
      </c>
      <c r="H70" s="59">
        <f>SUM(H66:H69)</f>
        <v>-55.504</v>
      </c>
      <c r="I70" s="87">
        <f>SUM(I66:I69)</f>
        <v>-136.829</v>
      </c>
      <c r="J70" s="59">
        <f t="shared" si="17"/>
        <v>-167</v>
      </c>
      <c r="K70" s="59">
        <f t="shared" si="17"/>
        <v>10</v>
      </c>
      <c r="L70" s="59">
        <f t="shared" si="17"/>
        <v>-71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21.099999999999984</v>
      </c>
      <c r="F71" s="61">
        <f aca="true" t="shared" si="18" ref="F71:L71">SUM(F70+F65)</f>
        <v>30.421000000000006</v>
      </c>
      <c r="G71" s="86">
        <f>SUM(G70+G65)</f>
        <v>6.486000000000011</v>
      </c>
      <c r="H71" s="61">
        <f>SUM(H70+H65)</f>
        <v>20.012999999999998</v>
      </c>
      <c r="I71" s="86">
        <f>SUM(I70+I65)</f>
        <v>34.43899999999999</v>
      </c>
      <c r="J71" s="61">
        <f t="shared" si="18"/>
        <v>-39.77399999999997</v>
      </c>
      <c r="K71" s="61">
        <f t="shared" si="18"/>
        <v>4.453000000000031</v>
      </c>
      <c r="L71" s="61">
        <f t="shared" si="18"/>
        <v>34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>
        <f>IF(E$5=0,"",E$5)</f>
      </c>
      <c r="F75" s="72">
        <f aca="true" t="shared" si="20" ref="F75:K75">IF(F$5=0,"",F$5)</f>
      </c>
      <c r="G75" s="72">
        <f t="shared" si="20"/>
      </c>
      <c r="H75" s="72">
        <f t="shared" si="20"/>
      </c>
      <c r="I75" s="72"/>
      <c r="J75" s="72">
        <f t="shared" si="20"/>
      </c>
      <c r="K75" s="72">
        <f t="shared" si="20"/>
      </c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11.72915923540148</v>
      </c>
      <c r="F77" s="63">
        <f>IF(F14=0,"-",IF(F7=0,"-",F14/F7))*100</f>
        <v>12.41815648436512</v>
      </c>
      <c r="G77" s="118">
        <f>IF(G14=0,"-",IF(G7=0,"-",G14/G7))*100</f>
        <v>10.251274861729474</v>
      </c>
      <c r="H77" s="63">
        <f>IF(H14=0,"-",IF(H7=0,"-",H14/H7))*100</f>
        <v>11.31419521685224</v>
      </c>
      <c r="I77" s="118">
        <f>IF(I14=0,"-",IF(I7=0,"-",I14/I7))*100</f>
        <v>10.924094788622245</v>
      </c>
      <c r="J77" s="63">
        <f>IF(J14=0,"-",IF(J7=0,"-",J14/J7)*100)</f>
        <v>10.746333380529267</v>
      </c>
      <c r="K77" s="63">
        <f>IF(K14=0,"-",IF(K7=0,"-",K14/K7)*100)</f>
        <v>10.727866965405251</v>
      </c>
      <c r="L77" s="63">
        <f>IF(L14=0,"-",IF(L7=0,"-",L14/L7)*100)</f>
        <v>10.196649672250546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21" ref="E78:L78">IF(E20=0,"-",IF(E7=0,"-",E20/E7)*100)</f>
        <v>9.57363771795462</v>
      </c>
      <c r="F78" s="63">
        <f t="shared" si="21"/>
        <v>9.561550254866948</v>
      </c>
      <c r="G78" s="77">
        <f>IF(G20=0,"-",IF(G7=0,"-",G20/G7)*100)</f>
        <v>8.108494749792543</v>
      </c>
      <c r="H78" s="63">
        <f>IF(H20=0,"-",IF(H7=0,"-",H20/H7)*100)</f>
        <v>8.482230358528884</v>
      </c>
      <c r="I78" s="77">
        <f t="shared" si="21"/>
        <v>8.202277100883428</v>
      </c>
      <c r="J78" s="63">
        <f t="shared" si="21"/>
        <v>6.556283504907302</v>
      </c>
      <c r="K78" s="63">
        <f>IF(K20=0,"-",IF(K7=0,"-",K20/K7)*100)</f>
        <v>6.0665637128104635</v>
      </c>
      <c r="L78" s="63">
        <f t="shared" si="21"/>
        <v>6.117989803350328</v>
      </c>
      <c r="M78" s="17"/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13.244757194944565</v>
      </c>
      <c r="J79" s="64">
        <f>IF((J44=0),"-",(J24/((J44+K44)/2)*100))</f>
        <v>11.046965443403508</v>
      </c>
      <c r="K79" s="64">
        <f>IF((K44=0),"-",(K24/((K44+L44)/2)*100))</f>
        <v>9.42793494231578</v>
      </c>
      <c r="L79" s="64">
        <v>10.1</v>
      </c>
      <c r="M79" s="17"/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11.014843810888024</v>
      </c>
      <c r="J80" s="64">
        <f>IF((J44=0),"-",((J17+J18)/((J44+J45+J46+J48+K44+K45+K46+K48)/2)*100))</f>
        <v>10.422400594954992</v>
      </c>
      <c r="K80" s="64">
        <f>IF((K44=0),"-",((K17+K18)/((K44+K45+K46+K48+L44+L45+L46+L48)/2)*100))</f>
        <v>9.224389682403217</v>
      </c>
      <c r="L80" s="64">
        <v>8</v>
      </c>
      <c r="M80" s="17"/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2" ref="G81:L81">IF(G44=0,"-",((G44+G45)/G52*100))</f>
        <v>35.42450209003613</v>
      </c>
      <c r="H81" s="122">
        <f t="shared" si="22"/>
        <v>32.627744177432035</v>
      </c>
      <c r="I81" s="81">
        <f t="shared" si="22"/>
        <v>34.62202433078847</v>
      </c>
      <c r="J81" s="112">
        <f t="shared" si="22"/>
        <v>30.51485303796852</v>
      </c>
      <c r="K81" s="112">
        <f t="shared" si="22"/>
        <v>28.04322561400614</v>
      </c>
      <c r="L81" s="112">
        <f t="shared" si="22"/>
        <v>26.918010188059004</v>
      </c>
      <c r="M81" s="17"/>
      <c r="N81" s="17"/>
    </row>
    <row r="82" spans="1:14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3" ref="G82:L82">IF(G48=0,"-",(G48+G46-G40-G38-G34))</f>
        <v>550.879</v>
      </c>
      <c r="H82" s="123">
        <f t="shared" si="23"/>
        <v>739.1089999999999</v>
      </c>
      <c r="I82" s="78">
        <f t="shared" si="23"/>
        <v>624.2040000000001</v>
      </c>
      <c r="J82" s="1">
        <f t="shared" si="23"/>
        <v>807.3440000000002</v>
      </c>
      <c r="K82" s="1">
        <f t="shared" si="23"/>
        <v>904.6189999999999</v>
      </c>
      <c r="L82" s="1">
        <f t="shared" si="23"/>
        <v>929.5050000000001</v>
      </c>
      <c r="M82" s="17"/>
      <c r="N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4" ref="G83:L83">IF((G44=0),"-",((G48+G46)/(G44+G45)))</f>
        <v>0.764844352611575</v>
      </c>
      <c r="H83" s="124">
        <f t="shared" si="24"/>
        <v>0.9795646132879954</v>
      </c>
      <c r="I83" s="79">
        <f t="shared" si="24"/>
        <v>0.8357765059435388</v>
      </c>
      <c r="J83" s="3">
        <f t="shared" si="24"/>
        <v>1.124992692480075</v>
      </c>
      <c r="K83" s="3">
        <f t="shared" si="24"/>
        <v>1.4101961619617525</v>
      </c>
      <c r="L83" s="3">
        <f t="shared" si="24"/>
        <v>1.587878787878788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1178</v>
      </c>
      <c r="J84" s="25">
        <v>1175</v>
      </c>
      <c r="K84" s="25">
        <v>1032</v>
      </c>
      <c r="L84" s="25">
        <v>970</v>
      </c>
    </row>
    <row r="85" spans="1:12" ht="15" customHeight="1">
      <c r="A85" s="7" t="s">
        <v>129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79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 ht="15" customHeight="1">
      <c r="A87" s="7" t="s">
        <v>140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t="s">
        <v>0</v>
      </c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3:B63"/>
    <mergeCell ref="A64:B64"/>
    <mergeCell ref="A69:B69"/>
    <mergeCell ref="A71:B71"/>
    <mergeCell ref="A82:B82"/>
    <mergeCell ref="A77:B77"/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0"/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  <col min="17" max="17" width="9.140625" style="0" customWidth="1"/>
  </cols>
  <sheetData>
    <row r="1" spans="1:13" ht="18" customHeight="1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8"/>
      <c r="M2" s="19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70" t="s">
        <v>13</v>
      </c>
      <c r="B5" s="73"/>
      <c r="C5" s="70"/>
      <c r="D5" s="70" t="s">
        <v>70</v>
      </c>
      <c r="E5" s="72"/>
      <c r="F5" s="72"/>
      <c r="G5" s="72"/>
      <c r="H5" s="72"/>
      <c r="I5" s="72" t="s">
        <v>11</v>
      </c>
      <c r="J5" s="72" t="s">
        <v>11</v>
      </c>
      <c r="K5" s="72"/>
      <c r="L5" s="72" t="s">
        <v>71</v>
      </c>
      <c r="M5" s="72"/>
    </row>
    <row r="6" ht="1.5" customHeight="1"/>
    <row r="7" spans="1:13" ht="15" customHeight="1">
      <c r="A7" s="35" t="s">
        <v>14</v>
      </c>
      <c r="B7" s="10"/>
      <c r="C7" s="10"/>
      <c r="D7" s="10"/>
      <c r="E7" s="85">
        <v>296.57000000000005</v>
      </c>
      <c r="F7" s="55">
        <v>329.64300000000003</v>
      </c>
      <c r="G7" s="85">
        <v>440.869</v>
      </c>
      <c r="H7" s="55">
        <v>496.06</v>
      </c>
      <c r="I7" s="55">
        <v>862.769</v>
      </c>
      <c r="J7" s="55">
        <v>845</v>
      </c>
      <c r="K7" s="55">
        <v>823</v>
      </c>
      <c r="L7" s="55">
        <v>870</v>
      </c>
      <c r="M7" s="55">
        <v>1073</v>
      </c>
    </row>
    <row r="8" spans="1:13" ht="15" customHeight="1">
      <c r="A8" s="35" t="s">
        <v>2</v>
      </c>
      <c r="B8" s="14"/>
      <c r="C8" s="14"/>
      <c r="D8" s="14"/>
      <c r="E8" s="85">
        <v>2.3220000000000534</v>
      </c>
      <c r="F8" s="55">
        <v>-3.6789999999999736</v>
      </c>
      <c r="G8" s="85">
        <v>1.951000000000069</v>
      </c>
      <c r="H8" s="55">
        <v>-3.412000000000059</v>
      </c>
      <c r="I8" s="55">
        <v>-15.835000000000026</v>
      </c>
      <c r="J8" s="55">
        <v>-10</v>
      </c>
      <c r="K8" s="55">
        <v>4</v>
      </c>
      <c r="L8" s="55">
        <v>23</v>
      </c>
      <c r="M8" s="55">
        <v>32</v>
      </c>
    </row>
    <row r="9" spans="1:13" ht="15" customHeight="1">
      <c r="A9" s="35" t="s">
        <v>4</v>
      </c>
      <c r="B9" s="14"/>
      <c r="C9" s="14"/>
      <c r="D9" s="14"/>
      <c r="E9" s="85">
        <v>1.642000000000053</v>
      </c>
      <c r="F9" s="55">
        <v>-4.016999999999974</v>
      </c>
      <c r="G9" s="85">
        <v>1.7990000000000688</v>
      </c>
      <c r="H9" s="55">
        <v>-4.381000000000059</v>
      </c>
      <c r="I9" s="55">
        <v>-17.792000000000023</v>
      </c>
      <c r="J9" s="55">
        <v>-13</v>
      </c>
      <c r="K9" s="55">
        <v>1</v>
      </c>
      <c r="L9" s="55">
        <v>18</v>
      </c>
      <c r="M9" s="55">
        <v>27</v>
      </c>
    </row>
    <row r="10" spans="1:13" ht="15" customHeight="1">
      <c r="A10" s="157" t="s">
        <v>62</v>
      </c>
      <c r="B10" s="157">
        <v>0</v>
      </c>
      <c r="C10" s="10"/>
      <c r="D10" s="10"/>
      <c r="E10" s="96">
        <v>0.7829517483225049</v>
      </c>
      <c r="F10" s="97">
        <v>-1.116055854363652</v>
      </c>
      <c r="G10" s="96">
        <v>0.4425350841179735</v>
      </c>
      <c r="H10" s="97">
        <v>-0.6878200217715718</v>
      </c>
      <c r="I10" s="97">
        <v>-1.8353696064647693</v>
      </c>
      <c r="J10" s="97">
        <v>-1.2</v>
      </c>
      <c r="K10" s="97">
        <v>0.5</v>
      </c>
      <c r="L10" s="97">
        <v>2.6</v>
      </c>
      <c r="M10" s="97">
        <v>3</v>
      </c>
    </row>
    <row r="11" spans="1:13" ht="15" customHeight="1">
      <c r="A11" s="157" t="s">
        <v>63</v>
      </c>
      <c r="B11" s="157">
        <v>0</v>
      </c>
      <c r="C11" s="10"/>
      <c r="D11" s="10"/>
      <c r="E11" s="96">
        <v>0.5536635532926637</v>
      </c>
      <c r="F11" s="97">
        <v>-1.218591021195649</v>
      </c>
      <c r="G11" s="96">
        <v>0.408057722361987</v>
      </c>
      <c r="H11" s="97">
        <v>-0.8831592952465547</v>
      </c>
      <c r="I11" s="97">
        <v>-2.0621974132125773</v>
      </c>
      <c r="J11" s="97">
        <v>-1.6</v>
      </c>
      <c r="K11" s="97">
        <v>0.1</v>
      </c>
      <c r="L11" s="97">
        <v>2.1</v>
      </c>
      <c r="M11" s="97">
        <v>2.5</v>
      </c>
    </row>
    <row r="12" spans="1:15" ht="15" customHeight="1">
      <c r="A12" s="35" t="s">
        <v>97</v>
      </c>
      <c r="B12" s="46"/>
      <c r="C12" s="14"/>
      <c r="D12" s="14"/>
      <c r="E12" s="85" t="s">
        <v>12</v>
      </c>
      <c r="F12" s="55" t="s">
        <v>12</v>
      </c>
      <c r="G12" s="85">
        <v>146.233</v>
      </c>
      <c r="H12" s="55">
        <v>152.363</v>
      </c>
      <c r="I12" s="55">
        <v>148.361</v>
      </c>
      <c r="J12" s="55">
        <v>152</v>
      </c>
      <c r="K12" s="55">
        <v>149</v>
      </c>
      <c r="L12" s="55" t="s">
        <v>12</v>
      </c>
      <c r="M12" s="55">
        <v>140</v>
      </c>
      <c r="N12" s="20"/>
      <c r="O12" s="20"/>
    </row>
    <row r="13" spans="1:15" ht="15" customHeight="1">
      <c r="A13" s="35" t="s">
        <v>98</v>
      </c>
      <c r="B13" s="4"/>
      <c r="C13" s="13"/>
      <c r="D13" s="13"/>
      <c r="E13" s="85" t="s">
        <v>12</v>
      </c>
      <c r="F13" s="55" t="s">
        <v>12</v>
      </c>
      <c r="G13" s="85">
        <v>167.15</v>
      </c>
      <c r="H13" s="55">
        <v>207.711</v>
      </c>
      <c r="I13" s="55">
        <v>153.54899999999998</v>
      </c>
      <c r="J13" s="55">
        <v>167</v>
      </c>
      <c r="K13" s="55">
        <v>187</v>
      </c>
      <c r="L13" s="55" t="s">
        <v>12</v>
      </c>
      <c r="M13" s="55">
        <v>212</v>
      </c>
      <c r="N13" s="20"/>
      <c r="O13" s="20"/>
    </row>
    <row r="14" spans="1:15" ht="15" customHeight="1">
      <c r="A14" s="35" t="s">
        <v>40</v>
      </c>
      <c r="B14" s="4"/>
      <c r="C14" s="4"/>
      <c r="D14" s="4"/>
      <c r="E14" s="85" t="s">
        <v>12</v>
      </c>
      <c r="F14" s="55" t="s">
        <v>12</v>
      </c>
      <c r="G14" s="85">
        <v>52.525</v>
      </c>
      <c r="H14" s="55">
        <v>67.08300000000001</v>
      </c>
      <c r="I14" s="55">
        <v>54.554000000000016</v>
      </c>
      <c r="J14" s="55">
        <v>71.85100000000001</v>
      </c>
      <c r="K14" s="55">
        <v>81.217</v>
      </c>
      <c r="L14" s="55" t="s">
        <v>12</v>
      </c>
      <c r="M14" s="55">
        <v>80.275</v>
      </c>
      <c r="N14" s="20"/>
      <c r="O14" s="20"/>
    </row>
    <row r="15" spans="1:13" ht="15" customHeight="1">
      <c r="A15" s="35" t="s">
        <v>52</v>
      </c>
      <c r="B15" s="35"/>
      <c r="C15" s="33"/>
      <c r="D15" s="33"/>
      <c r="E15" s="85">
        <v>-1.7670000000000048</v>
      </c>
      <c r="F15" s="55">
        <v>47.60000000000001</v>
      </c>
      <c r="G15" s="85">
        <v>-13.468000000000002</v>
      </c>
      <c r="H15" s="55">
        <v>28.98</v>
      </c>
      <c r="I15" s="55">
        <v>-8.23</v>
      </c>
      <c r="J15" s="55">
        <v>11</v>
      </c>
      <c r="K15" s="55">
        <v>-13</v>
      </c>
      <c r="L15" s="55" t="s">
        <v>12</v>
      </c>
      <c r="M15" s="55">
        <v>46</v>
      </c>
    </row>
    <row r="16" spans="1:15" ht="15" customHeight="1">
      <c r="A16" s="169" t="s">
        <v>67</v>
      </c>
      <c r="B16" s="169">
        <v>0</v>
      </c>
      <c r="C16" s="4"/>
      <c r="D16" s="4"/>
      <c r="E16" s="85" t="s">
        <v>12</v>
      </c>
      <c r="F16" s="55" t="s">
        <v>12</v>
      </c>
      <c r="G16" s="85">
        <v>36.515</v>
      </c>
      <c r="H16" s="55">
        <v>-19.21900000000001</v>
      </c>
      <c r="I16" s="55">
        <v>17.414</v>
      </c>
      <c r="J16" s="55">
        <v>9</v>
      </c>
      <c r="K16" s="55">
        <v>16</v>
      </c>
      <c r="L16" s="55" t="s">
        <v>12</v>
      </c>
      <c r="M16" s="55">
        <v>-10</v>
      </c>
      <c r="N16" s="24"/>
      <c r="O16" s="24"/>
    </row>
    <row r="17" spans="1:15" ht="15" customHeight="1">
      <c r="A17" s="157" t="s">
        <v>66</v>
      </c>
      <c r="B17" s="157">
        <v>0</v>
      </c>
      <c r="C17" s="10"/>
      <c r="D17" s="10"/>
      <c r="E17" s="85" t="s">
        <v>12</v>
      </c>
      <c r="F17" s="55" t="s">
        <v>12</v>
      </c>
      <c r="G17" s="85">
        <v>17.352249483858408</v>
      </c>
      <c r="H17" s="55">
        <v>20.655754094991586</v>
      </c>
      <c r="I17" s="55">
        <v>20.612765393660364</v>
      </c>
      <c r="J17" s="55">
        <v>25</v>
      </c>
      <c r="K17" s="55">
        <v>25</v>
      </c>
      <c r="L17" s="55" t="s">
        <v>12</v>
      </c>
      <c r="M17" s="55">
        <v>24</v>
      </c>
      <c r="N17" s="17"/>
      <c r="O17" s="17"/>
    </row>
    <row r="18" spans="1:13" ht="15" customHeight="1">
      <c r="A18" s="158" t="s">
        <v>69</v>
      </c>
      <c r="B18" s="158">
        <v>0</v>
      </c>
      <c r="C18" s="29"/>
      <c r="D18" s="29"/>
      <c r="E18" s="83" t="s">
        <v>12</v>
      </c>
      <c r="F18" s="57" t="s">
        <v>12</v>
      </c>
      <c r="G18" s="83" t="s">
        <v>12</v>
      </c>
      <c r="H18" s="57" t="s">
        <v>12</v>
      </c>
      <c r="I18" s="57">
        <v>279</v>
      </c>
      <c r="J18" s="57">
        <v>294</v>
      </c>
      <c r="K18" s="57">
        <v>297</v>
      </c>
      <c r="L18" s="57">
        <v>327</v>
      </c>
      <c r="M18" s="57">
        <v>400</v>
      </c>
    </row>
    <row r="19" spans="1:13" ht="15" customHeight="1">
      <c r="A19" s="162" t="s">
        <v>127</v>
      </c>
      <c r="B19" s="162"/>
      <c r="C19" s="162"/>
      <c r="D19" s="162"/>
      <c r="E19" s="166"/>
      <c r="F19" s="167"/>
      <c r="G19" s="168"/>
      <c r="H19" s="167"/>
      <c r="I19" s="166"/>
      <c r="J19" s="167"/>
      <c r="K19" s="167"/>
      <c r="L19" s="167"/>
      <c r="M19" s="167"/>
    </row>
    <row r="20" spans="1:13" ht="15" customHeight="1">
      <c r="A20" s="162" t="s">
        <v>100</v>
      </c>
      <c r="B20" s="162"/>
      <c r="C20" s="162"/>
      <c r="D20" s="162"/>
      <c r="E20" s="163"/>
      <c r="F20" s="164"/>
      <c r="G20" s="165"/>
      <c r="H20" s="164"/>
      <c r="I20" s="163"/>
      <c r="J20" s="164"/>
      <c r="K20" s="164"/>
      <c r="L20" s="164"/>
      <c r="M20" s="164"/>
    </row>
    <row r="21" ht="15" customHeight="1">
      <c r="G21" s="17"/>
    </row>
    <row r="22" ht="15">
      <c r="G22" s="17"/>
    </row>
    <row r="23" ht="15">
      <c r="G23" s="17"/>
    </row>
    <row r="24" ht="15">
      <c r="G24" s="17"/>
    </row>
    <row r="25" ht="15">
      <c r="G25" s="17"/>
    </row>
    <row r="26" ht="15">
      <c r="G26" s="17"/>
    </row>
    <row r="27" ht="15">
      <c r="G27" s="17"/>
    </row>
    <row r="28" ht="15">
      <c r="G28" s="17"/>
    </row>
    <row r="29" ht="15">
      <c r="G29" s="17"/>
    </row>
    <row r="30" ht="15">
      <c r="G30" s="17"/>
    </row>
    <row r="31" ht="15">
      <c r="G31" s="17"/>
    </row>
    <row r="32" ht="15">
      <c r="G32" s="17"/>
    </row>
    <row r="33" ht="15">
      <c r="G33" s="17"/>
    </row>
    <row r="34" ht="15">
      <c r="G34" s="17"/>
    </row>
    <row r="35" ht="15">
      <c r="G35" s="17"/>
    </row>
    <row r="37" ht="15">
      <c r="G37" s="17"/>
    </row>
    <row r="38" ht="15">
      <c r="G38" s="17"/>
    </row>
    <row r="39" ht="15">
      <c r="G39" s="17"/>
    </row>
    <row r="40" ht="15">
      <c r="G40" s="17"/>
    </row>
    <row r="41" ht="15">
      <c r="G41" s="17"/>
    </row>
    <row r="44" ht="15">
      <c r="G44" s="17"/>
    </row>
    <row r="45" ht="15">
      <c r="G45" s="17"/>
    </row>
    <row r="46" ht="15">
      <c r="G46" s="17"/>
    </row>
    <row r="47" ht="15">
      <c r="G47" s="17"/>
    </row>
    <row r="48" ht="15">
      <c r="G48" s="17"/>
    </row>
    <row r="49" ht="15">
      <c r="G49" s="17"/>
    </row>
    <row r="50" ht="15">
      <c r="G50" s="17"/>
    </row>
    <row r="51" ht="15">
      <c r="G51" s="17"/>
    </row>
    <row r="53" ht="15">
      <c r="G53" s="17"/>
    </row>
    <row r="54" ht="15">
      <c r="G54" s="17"/>
    </row>
    <row r="55" ht="15">
      <c r="G55" s="17"/>
    </row>
    <row r="56" ht="15">
      <c r="G56" s="17"/>
    </row>
    <row r="57" ht="15">
      <c r="G57" s="17"/>
    </row>
    <row r="58" ht="15">
      <c r="G58" s="17"/>
    </row>
    <row r="59" ht="15">
      <c r="G59" s="17"/>
    </row>
    <row r="60" ht="15">
      <c r="G60" s="17"/>
    </row>
    <row r="61" ht="15">
      <c r="G61" s="17"/>
    </row>
    <row r="62" ht="15">
      <c r="G62" s="17"/>
    </row>
    <row r="63" ht="15">
      <c r="G63" s="17"/>
    </row>
    <row r="64" ht="15">
      <c r="G64" s="17"/>
    </row>
    <row r="65" ht="15">
      <c r="G65" s="17"/>
    </row>
    <row r="66" ht="15">
      <c r="G66" s="17"/>
    </row>
    <row r="67" ht="15">
      <c r="G67" s="17"/>
    </row>
    <row r="68" ht="15">
      <c r="G68" s="17"/>
    </row>
    <row r="69" ht="15">
      <c r="G69" s="17"/>
    </row>
    <row r="70" ht="15">
      <c r="G70" s="17"/>
    </row>
    <row r="71" ht="15">
      <c r="G71" s="17"/>
    </row>
    <row r="72" ht="15">
      <c r="G72" s="17"/>
    </row>
    <row r="73" ht="15">
      <c r="G73" s="17"/>
    </row>
    <row r="74" ht="15">
      <c r="G74" s="17"/>
    </row>
    <row r="75" ht="15">
      <c r="G75" s="17"/>
    </row>
    <row r="76" ht="15">
      <c r="G76" s="17"/>
    </row>
    <row r="77" ht="15">
      <c r="G77" s="17"/>
    </row>
    <row r="78" ht="15">
      <c r="G78" s="17"/>
    </row>
    <row r="79" ht="15">
      <c r="G79" s="17"/>
    </row>
    <row r="80" ht="15">
      <c r="G80" s="17"/>
    </row>
    <row r="84" ht="15">
      <c r="G84" s="17"/>
    </row>
    <row r="85" spans="1:13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8">
    <mergeCell ref="A1:M1"/>
    <mergeCell ref="A20:M20"/>
    <mergeCell ref="A17:B17"/>
    <mergeCell ref="A18:B18"/>
    <mergeCell ref="A19:M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4" width="9.7109375" style="0" customWidth="1"/>
  </cols>
  <sheetData>
    <row r="1" spans="1:14" ht="18" customHeight="1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 customHeight="1">
      <c r="A2" s="37" t="s">
        <v>81</v>
      </c>
      <c r="B2" s="16"/>
      <c r="C2" s="16"/>
      <c r="D2" s="16"/>
      <c r="E2" s="17"/>
      <c r="F2" s="17"/>
      <c r="G2" s="17"/>
      <c r="H2" s="17"/>
      <c r="I2" s="18"/>
      <c r="J2" s="17"/>
      <c r="K2" s="18"/>
      <c r="L2" s="18"/>
      <c r="M2" s="19"/>
      <c r="N2" s="16"/>
    </row>
    <row r="3" spans="1:14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2009</v>
      </c>
      <c r="K3" s="68">
        <v>2008</v>
      </c>
      <c r="L3" s="68">
        <v>2007</v>
      </c>
      <c r="M3" s="68">
        <v>2007</v>
      </c>
      <c r="N3" s="68">
        <v>2006</v>
      </c>
    </row>
    <row r="4" spans="1:14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  <c r="N4" s="68"/>
    </row>
    <row r="5" spans="1:14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 t="s">
        <v>137</v>
      </c>
      <c r="J5" s="72" t="s">
        <v>71</v>
      </c>
      <c r="K5" s="72" t="s">
        <v>72</v>
      </c>
      <c r="L5" s="72" t="s">
        <v>73</v>
      </c>
      <c r="M5" s="72"/>
      <c r="N5" s="72" t="s">
        <v>76</v>
      </c>
    </row>
    <row r="6" ht="1.5" customHeight="1"/>
    <row r="7" spans="1:15" ht="15" customHeight="1">
      <c r="A7" s="35" t="s">
        <v>14</v>
      </c>
      <c r="B7" s="10"/>
      <c r="C7" s="10"/>
      <c r="D7" s="10"/>
      <c r="E7" s="86">
        <v>377.056</v>
      </c>
      <c r="F7" s="61">
        <v>352.9800000000001</v>
      </c>
      <c r="G7" s="86">
        <v>706.995</v>
      </c>
      <c r="H7" s="61">
        <v>644.9630000000001</v>
      </c>
      <c r="I7" s="61">
        <v>1503.5620000000001</v>
      </c>
      <c r="J7" s="86">
        <v>1503.5620000000001</v>
      </c>
      <c r="K7" s="61">
        <v>1308.8390000000002</v>
      </c>
      <c r="L7" s="61">
        <v>1219.483</v>
      </c>
      <c r="M7" s="61">
        <v>1219</v>
      </c>
      <c r="N7" s="61">
        <v>965</v>
      </c>
      <c r="O7" s="45"/>
    </row>
    <row r="8" spans="1:15" ht="15" customHeight="1">
      <c r="A8" s="35" t="s">
        <v>15</v>
      </c>
      <c r="B8" s="4"/>
      <c r="C8" s="4"/>
      <c r="D8" s="4"/>
      <c r="E8" s="85">
        <v>-351.22299999999996</v>
      </c>
      <c r="F8" s="55">
        <v>-335.3200000000001</v>
      </c>
      <c r="G8" s="85">
        <v>-689.3689999999999</v>
      </c>
      <c r="H8" s="55">
        <v>-644.579</v>
      </c>
      <c r="I8" s="55">
        <v>-1383.0539999999999</v>
      </c>
      <c r="J8" s="85">
        <v>-1288.354</v>
      </c>
      <c r="K8" s="55">
        <v>-1144.7190000000003</v>
      </c>
      <c r="L8" s="55">
        <v>-1114.376</v>
      </c>
      <c r="M8" s="55">
        <v>-1094</v>
      </c>
      <c r="N8" s="55">
        <v>-869</v>
      </c>
      <c r="O8" s="45"/>
    </row>
    <row r="9" spans="1:15" ht="15" customHeight="1">
      <c r="A9" s="35" t="s">
        <v>16</v>
      </c>
      <c r="B9" s="4"/>
      <c r="C9" s="4"/>
      <c r="D9" s="4"/>
      <c r="E9" s="85">
        <v>0.29200000000000004</v>
      </c>
      <c r="F9" s="55"/>
      <c r="G9" s="85">
        <v>0.29200000000000004</v>
      </c>
      <c r="H9" s="55"/>
      <c r="I9" s="55">
        <v>-27.455000000000002</v>
      </c>
      <c r="J9" s="85">
        <v>-27.455000000000002</v>
      </c>
      <c r="K9" s="55">
        <v>0.154</v>
      </c>
      <c r="L9" s="55"/>
      <c r="M9" s="55"/>
      <c r="N9" s="55"/>
      <c r="O9" s="45"/>
    </row>
    <row r="10" spans="1:15" ht="15" customHeight="1">
      <c r="A10" s="35" t="s">
        <v>17</v>
      </c>
      <c r="B10" s="4"/>
      <c r="C10" s="4"/>
      <c r="D10" s="4"/>
      <c r="E10" s="85"/>
      <c r="F10" s="55">
        <v>1.645</v>
      </c>
      <c r="G10" s="85"/>
      <c r="H10" s="55">
        <v>0.055</v>
      </c>
      <c r="I10" s="55">
        <v>3.289</v>
      </c>
      <c r="J10" s="85">
        <v>3.289</v>
      </c>
      <c r="K10" s="55">
        <v>8.102</v>
      </c>
      <c r="L10" s="55">
        <v>1.743</v>
      </c>
      <c r="M10" s="55">
        <v>2</v>
      </c>
      <c r="N10" s="55"/>
      <c r="O10" s="45"/>
    </row>
    <row r="11" spans="1:15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57"/>
      <c r="J11" s="83"/>
      <c r="K11" s="57"/>
      <c r="L11" s="57">
        <v>-1.086</v>
      </c>
      <c r="M11" s="57">
        <v>649</v>
      </c>
      <c r="N11" s="57">
        <v>18</v>
      </c>
      <c r="O11" s="45"/>
    </row>
    <row r="12" spans="1:15" ht="15" customHeight="1">
      <c r="A12" s="14" t="s">
        <v>1</v>
      </c>
      <c r="B12" s="14"/>
      <c r="C12" s="14"/>
      <c r="D12" s="14"/>
      <c r="E12" s="86">
        <f>SUM(E7:E11)</f>
        <v>26.12500000000003</v>
      </c>
      <c r="F12" s="61">
        <f aca="true" t="shared" si="0" ref="F12:N12">SUM(F7:F11)</f>
        <v>19.304999999999968</v>
      </c>
      <c r="G12" s="86">
        <f>SUM(G7:G11)</f>
        <v>17.91800000000009</v>
      </c>
      <c r="H12" s="61">
        <f>SUM(H7:H11)</f>
        <v>0.43900000000012823</v>
      </c>
      <c r="I12" s="61">
        <f>SUM(I7:I11)</f>
        <v>96.34200000000027</v>
      </c>
      <c r="J12" s="86">
        <f t="shared" si="0"/>
        <v>191.04200000000006</v>
      </c>
      <c r="K12" s="61">
        <f t="shared" si="0"/>
        <v>172.3759999999999</v>
      </c>
      <c r="L12" s="61">
        <f t="shared" si="0"/>
        <v>105.76399999999997</v>
      </c>
      <c r="M12" s="61">
        <f t="shared" si="0"/>
        <v>776</v>
      </c>
      <c r="N12" s="61">
        <f t="shared" si="0"/>
        <v>114</v>
      </c>
      <c r="O12" s="45"/>
    </row>
    <row r="13" spans="1:15" ht="15" customHeight="1">
      <c r="A13" s="36" t="s">
        <v>96</v>
      </c>
      <c r="B13" s="29"/>
      <c r="C13" s="29"/>
      <c r="D13" s="29"/>
      <c r="E13" s="83">
        <v>-6.494999999999999</v>
      </c>
      <c r="F13" s="57">
        <v>-7.351</v>
      </c>
      <c r="G13" s="83">
        <v>-12.99</v>
      </c>
      <c r="H13" s="57">
        <v>-14.65</v>
      </c>
      <c r="I13" s="57">
        <v>-28.498</v>
      </c>
      <c r="J13" s="83">
        <v>-28.498</v>
      </c>
      <c r="K13" s="57">
        <v>-28.962000000000003</v>
      </c>
      <c r="L13" s="57">
        <v>-27.818</v>
      </c>
      <c r="M13" s="57">
        <v>-29</v>
      </c>
      <c r="N13" s="57">
        <v>-31</v>
      </c>
      <c r="O13" s="45"/>
    </row>
    <row r="14" spans="1:15" ht="15" customHeight="1">
      <c r="A14" s="14" t="s">
        <v>2</v>
      </c>
      <c r="B14" s="14"/>
      <c r="C14" s="14"/>
      <c r="D14" s="14"/>
      <c r="E14" s="86">
        <f>SUM(E12:E13)</f>
        <v>19.63000000000003</v>
      </c>
      <c r="F14" s="61">
        <f aca="true" t="shared" si="1" ref="F14:N14">SUM(F12:F13)</f>
        <v>11.953999999999969</v>
      </c>
      <c r="G14" s="86">
        <f>SUM(G12:G13)</f>
        <v>4.928000000000091</v>
      </c>
      <c r="H14" s="61">
        <f>SUM(H12:H13)</f>
        <v>-14.210999999999872</v>
      </c>
      <c r="I14" s="61">
        <f>SUM(I12:I13)</f>
        <v>67.84400000000026</v>
      </c>
      <c r="J14" s="86">
        <f>SUM(J12:J13)</f>
        <v>162.54400000000007</v>
      </c>
      <c r="K14" s="61">
        <f t="shared" si="1"/>
        <v>143.41399999999987</v>
      </c>
      <c r="L14" s="61">
        <f t="shared" si="1"/>
        <v>77.94599999999997</v>
      </c>
      <c r="M14" s="61">
        <f t="shared" si="1"/>
        <v>747</v>
      </c>
      <c r="N14" s="61">
        <f t="shared" si="1"/>
        <v>83</v>
      </c>
      <c r="O14" s="45"/>
    </row>
    <row r="15" spans="1:15" ht="15" customHeight="1">
      <c r="A15" s="35" t="s">
        <v>20</v>
      </c>
      <c r="B15" s="5"/>
      <c r="C15" s="5"/>
      <c r="D15" s="5"/>
      <c r="E15" s="85">
        <v>-0.645</v>
      </c>
      <c r="F15" s="55">
        <v>-0.6500000000000001</v>
      </c>
      <c r="G15" s="85">
        <v>-1.29</v>
      </c>
      <c r="H15" s="55">
        <v>-1.2950000000000002</v>
      </c>
      <c r="I15" s="55">
        <v>-2.588</v>
      </c>
      <c r="J15" s="85">
        <v>-2.588</v>
      </c>
      <c r="K15" s="55">
        <v>-2.58</v>
      </c>
      <c r="L15" s="55">
        <v>-3.1750000000000003</v>
      </c>
      <c r="M15" s="55">
        <v>-3</v>
      </c>
      <c r="N15" s="55">
        <v>-3</v>
      </c>
      <c r="O15" s="45"/>
    </row>
    <row r="16" spans="1:15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57"/>
      <c r="J16" s="83"/>
      <c r="K16" s="57"/>
      <c r="L16" s="57"/>
      <c r="M16" s="57"/>
      <c r="N16" s="57"/>
      <c r="O16" s="45"/>
    </row>
    <row r="17" spans="1:15" ht="15" customHeight="1">
      <c r="A17" s="14" t="s">
        <v>3</v>
      </c>
      <c r="B17" s="14"/>
      <c r="C17" s="14"/>
      <c r="D17" s="14"/>
      <c r="E17" s="86">
        <f>SUM(E14:E16)</f>
        <v>18.98500000000003</v>
      </c>
      <c r="F17" s="61">
        <f aca="true" t="shared" si="2" ref="F17:N17">SUM(F14:F16)</f>
        <v>11.303999999999968</v>
      </c>
      <c r="G17" s="86">
        <f>SUM(G14:G16)</f>
        <v>3.6380000000000914</v>
      </c>
      <c r="H17" s="61">
        <f>SUM(H14:H16)</f>
        <v>-15.505999999999872</v>
      </c>
      <c r="I17" s="61">
        <f>SUM(I14:I16)</f>
        <v>65.25600000000027</v>
      </c>
      <c r="J17" s="86">
        <f t="shared" si="2"/>
        <v>159.95600000000007</v>
      </c>
      <c r="K17" s="61">
        <f t="shared" si="2"/>
        <v>140.83399999999986</v>
      </c>
      <c r="L17" s="61">
        <f t="shared" si="2"/>
        <v>74.77099999999997</v>
      </c>
      <c r="M17" s="61">
        <f t="shared" si="2"/>
        <v>744</v>
      </c>
      <c r="N17" s="61">
        <f t="shared" si="2"/>
        <v>80</v>
      </c>
      <c r="O17" s="45"/>
    </row>
    <row r="18" spans="1:15" ht="15" customHeight="1">
      <c r="A18" s="35" t="s">
        <v>22</v>
      </c>
      <c r="B18" s="4"/>
      <c r="C18" s="4"/>
      <c r="D18" s="4"/>
      <c r="E18" s="85">
        <v>4.803000000000001</v>
      </c>
      <c r="F18" s="55">
        <v>1.9829999999999997</v>
      </c>
      <c r="G18" s="85">
        <v>9.003</v>
      </c>
      <c r="H18" s="55">
        <v>9.892000000000001</v>
      </c>
      <c r="I18" s="55">
        <v>25.533</v>
      </c>
      <c r="J18" s="85">
        <v>25.533</v>
      </c>
      <c r="K18" s="55">
        <v>38.463</v>
      </c>
      <c r="L18" s="55">
        <v>40.955000000000005</v>
      </c>
      <c r="M18" s="55">
        <v>41</v>
      </c>
      <c r="N18" s="55">
        <v>16</v>
      </c>
      <c r="O18" s="45"/>
    </row>
    <row r="19" spans="1:15" ht="15" customHeight="1">
      <c r="A19" s="36" t="s">
        <v>23</v>
      </c>
      <c r="B19" s="29"/>
      <c r="C19" s="29"/>
      <c r="D19" s="29"/>
      <c r="E19" s="83">
        <v>-3.9579999999999997</v>
      </c>
      <c r="F19" s="57">
        <v>-5.0409999999999995</v>
      </c>
      <c r="G19" s="83">
        <v>-10.362</v>
      </c>
      <c r="H19" s="57">
        <v>-19.963</v>
      </c>
      <c r="I19" s="57">
        <v>-49.612</v>
      </c>
      <c r="J19" s="83">
        <v>-49.612</v>
      </c>
      <c r="K19" s="57">
        <v>-66.15200000000002</v>
      </c>
      <c r="L19" s="57">
        <v>-33.203</v>
      </c>
      <c r="M19" s="57">
        <v>-31</v>
      </c>
      <c r="N19" s="57">
        <v>-29</v>
      </c>
      <c r="O19" s="45"/>
    </row>
    <row r="20" spans="1:15" ht="15" customHeight="1">
      <c r="A20" s="14" t="s">
        <v>4</v>
      </c>
      <c r="B20" s="14"/>
      <c r="C20" s="14"/>
      <c r="D20" s="14"/>
      <c r="E20" s="86">
        <f>SUM(E17:E19)</f>
        <v>19.830000000000034</v>
      </c>
      <c r="F20" s="61">
        <f aca="true" t="shared" si="3" ref="F20:N20">SUM(F17:F19)</f>
        <v>8.245999999999967</v>
      </c>
      <c r="G20" s="86">
        <f>SUM(G17:G19)</f>
        <v>2.2790000000000905</v>
      </c>
      <c r="H20" s="61">
        <f>SUM(H17:H19)</f>
        <v>-25.57699999999987</v>
      </c>
      <c r="I20" s="61">
        <f>SUM(I17:I19)</f>
        <v>41.17700000000027</v>
      </c>
      <c r="J20" s="86">
        <f t="shared" si="3"/>
        <v>135.8770000000001</v>
      </c>
      <c r="K20" s="61">
        <f t="shared" si="3"/>
        <v>113.14499999999984</v>
      </c>
      <c r="L20" s="61">
        <f t="shared" si="3"/>
        <v>82.52299999999997</v>
      </c>
      <c r="M20" s="61">
        <f t="shared" si="3"/>
        <v>754</v>
      </c>
      <c r="N20" s="61">
        <f t="shared" si="3"/>
        <v>67</v>
      </c>
      <c r="O20" s="45"/>
    </row>
    <row r="21" spans="1:15" ht="15" customHeight="1">
      <c r="A21" s="35" t="s">
        <v>24</v>
      </c>
      <c r="B21" s="4"/>
      <c r="C21" s="4"/>
      <c r="D21" s="4"/>
      <c r="E21" s="85">
        <v>-5.407</v>
      </c>
      <c r="F21" s="55">
        <v>0.4029999999999996</v>
      </c>
      <c r="G21" s="85">
        <v>-0.5180000000000007</v>
      </c>
      <c r="H21" s="55">
        <v>5.162</v>
      </c>
      <c r="I21" s="55">
        <v>-50.119</v>
      </c>
      <c r="J21" s="85">
        <v>-50.119</v>
      </c>
      <c r="K21" s="55">
        <v>-26.28</v>
      </c>
      <c r="L21" s="55">
        <v>-30.767000000000003</v>
      </c>
      <c r="M21" s="55">
        <v>-31</v>
      </c>
      <c r="N21" s="55">
        <v>-18</v>
      </c>
      <c r="O21" s="45"/>
    </row>
    <row r="22" spans="1:15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57"/>
      <c r="J22" s="83"/>
      <c r="K22" s="57"/>
      <c r="L22" s="57"/>
      <c r="M22" s="57"/>
      <c r="N22" s="57">
        <v>-12</v>
      </c>
      <c r="O22" s="45"/>
    </row>
    <row r="23" spans="1:15" ht="15" customHeight="1">
      <c r="A23" s="39" t="s">
        <v>25</v>
      </c>
      <c r="B23" s="15"/>
      <c r="C23" s="15"/>
      <c r="D23" s="15"/>
      <c r="E23" s="86">
        <f>SUM(E20:E22)</f>
        <v>14.423000000000034</v>
      </c>
      <c r="F23" s="61">
        <f aca="true" t="shared" si="4" ref="F23:N23">SUM(F20:F22)</f>
        <v>8.648999999999965</v>
      </c>
      <c r="G23" s="86">
        <f>SUM(G20:G22)</f>
        <v>1.7610000000000898</v>
      </c>
      <c r="H23" s="61">
        <f>SUM(H20:H22)</f>
        <v>-20.41499999999987</v>
      </c>
      <c r="I23" s="61">
        <f>SUM(I20:I22)</f>
        <v>-8.94199999999973</v>
      </c>
      <c r="J23" s="86">
        <f t="shared" si="4"/>
        <v>85.7580000000001</v>
      </c>
      <c r="K23" s="61">
        <f t="shared" si="4"/>
        <v>86.86499999999984</v>
      </c>
      <c r="L23" s="61">
        <f t="shared" si="4"/>
        <v>51.755999999999965</v>
      </c>
      <c r="M23" s="61">
        <f t="shared" si="4"/>
        <v>723</v>
      </c>
      <c r="N23" s="61">
        <f t="shared" si="4"/>
        <v>37</v>
      </c>
      <c r="O23" s="45"/>
    </row>
    <row r="24" spans="1:15" ht="15" customHeight="1">
      <c r="A24" s="35" t="s">
        <v>26</v>
      </c>
      <c r="B24" s="4"/>
      <c r="C24" s="4"/>
      <c r="D24" s="4"/>
      <c r="E24" s="82">
        <f aca="true" t="shared" si="5" ref="E24:N24">E23-E25</f>
        <v>8.426000000000034</v>
      </c>
      <c r="F24" s="58">
        <f t="shared" si="5"/>
        <v>5.072999999999965</v>
      </c>
      <c r="G24" s="82">
        <f>G23-G25</f>
        <v>-9.355999999999911</v>
      </c>
      <c r="H24" s="58">
        <f>H23-H25</f>
        <v>-26.00699999999987</v>
      </c>
      <c r="I24" s="58">
        <f>I23-I25</f>
        <v>-26.771999999999732</v>
      </c>
      <c r="J24" s="82">
        <f t="shared" si="5"/>
        <v>67.9280000000001</v>
      </c>
      <c r="K24" s="58">
        <f t="shared" si="5"/>
        <v>71.84399999999984</v>
      </c>
      <c r="L24" s="58">
        <f t="shared" si="5"/>
        <v>40.05699999999997</v>
      </c>
      <c r="M24" s="58">
        <f t="shared" si="5"/>
        <v>711</v>
      </c>
      <c r="N24" s="58">
        <f t="shared" si="5"/>
        <v>35</v>
      </c>
      <c r="O24" s="45"/>
    </row>
    <row r="25" spans="1:15" ht="15" customHeight="1">
      <c r="A25" s="35" t="s">
        <v>115</v>
      </c>
      <c r="B25" s="4"/>
      <c r="C25" s="4"/>
      <c r="D25" s="4"/>
      <c r="E25" s="85">
        <v>5.997000000000001</v>
      </c>
      <c r="F25" s="55">
        <v>3.5760000000000005</v>
      </c>
      <c r="G25" s="85">
        <v>11.117</v>
      </c>
      <c r="H25" s="55">
        <v>5.5920000000000005</v>
      </c>
      <c r="I25" s="55">
        <v>17.830000000000002</v>
      </c>
      <c r="J25" s="85">
        <v>17.830000000000002</v>
      </c>
      <c r="K25" s="55">
        <v>15.021</v>
      </c>
      <c r="L25" s="55">
        <v>11.699</v>
      </c>
      <c r="M25" s="55">
        <v>12</v>
      </c>
      <c r="N25" s="55">
        <v>2</v>
      </c>
      <c r="O25" s="45"/>
    </row>
    <row r="26" spans="1:14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N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2009</v>
      </c>
      <c r="K27" s="68">
        <f t="shared" si="6"/>
        <v>2008</v>
      </c>
      <c r="L27" s="68">
        <f t="shared" si="6"/>
        <v>2007</v>
      </c>
      <c r="M27" s="68">
        <f t="shared" si="6"/>
        <v>2007</v>
      </c>
      <c r="N27" s="68">
        <f t="shared" si="6"/>
        <v>2006</v>
      </c>
    </row>
    <row r="28" spans="1:14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  <c r="N28" s="88"/>
    </row>
    <row r="29" spans="1:14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>IF(F$5=0,"",F$5)</f>
      </c>
      <c r="G29" s="89">
        <f>IF(G$5=0,"",G$5)</f>
      </c>
      <c r="H29" s="89">
        <f>IF(H$5=0,"",H$5)</f>
      </c>
      <c r="I29" s="89"/>
      <c r="J29" s="89"/>
      <c r="K29" s="89"/>
      <c r="L29" s="89"/>
      <c r="M29" s="89"/>
      <c r="N29" s="89"/>
    </row>
    <row r="30" spans="5:14" ht="1.5" customHeight="1"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5" customHeight="1">
      <c r="A31" s="35" t="s">
        <v>5</v>
      </c>
      <c r="B31" s="11"/>
      <c r="C31" s="11"/>
      <c r="D31" s="11"/>
      <c r="E31" s="85"/>
      <c r="F31" s="55"/>
      <c r="G31" s="85">
        <v>461.201</v>
      </c>
      <c r="H31" s="55">
        <v>460.755</v>
      </c>
      <c r="I31" s="55"/>
      <c r="J31" s="85">
        <v>459.719</v>
      </c>
      <c r="K31" s="55">
        <v>467.327</v>
      </c>
      <c r="L31" s="55"/>
      <c r="M31" s="55">
        <v>462</v>
      </c>
      <c r="N31" s="55">
        <v>447</v>
      </c>
    </row>
    <row r="32" spans="1:14" ht="15" customHeight="1">
      <c r="A32" s="35" t="s">
        <v>28</v>
      </c>
      <c r="B32" s="10"/>
      <c r="C32" s="10"/>
      <c r="D32" s="10"/>
      <c r="E32" s="85"/>
      <c r="F32" s="55"/>
      <c r="G32" s="85">
        <v>237.506</v>
      </c>
      <c r="H32" s="55">
        <v>234.49499999999998</v>
      </c>
      <c r="I32" s="55"/>
      <c r="J32" s="85">
        <v>239.63300000000004</v>
      </c>
      <c r="K32" s="55">
        <v>236.214</v>
      </c>
      <c r="L32" s="55"/>
      <c r="M32" s="55">
        <v>238</v>
      </c>
      <c r="N32" s="55">
        <v>240</v>
      </c>
    </row>
    <row r="33" spans="1:14" ht="15" customHeight="1">
      <c r="A33" s="35" t="s">
        <v>29</v>
      </c>
      <c r="B33" s="10"/>
      <c r="C33" s="10"/>
      <c r="D33" s="10"/>
      <c r="E33" s="85"/>
      <c r="F33" s="55"/>
      <c r="G33" s="85">
        <v>97.81199999999995</v>
      </c>
      <c r="H33" s="55">
        <v>197.632</v>
      </c>
      <c r="I33" s="55"/>
      <c r="J33" s="85">
        <v>100.46600000000007</v>
      </c>
      <c r="K33" s="55">
        <v>201.055</v>
      </c>
      <c r="L33" s="55"/>
      <c r="M33" s="55">
        <v>108</v>
      </c>
      <c r="N33" s="55">
        <v>385</v>
      </c>
    </row>
    <row r="34" spans="1:14" ht="15" customHeight="1">
      <c r="A34" s="35" t="s">
        <v>30</v>
      </c>
      <c r="B34" s="10"/>
      <c r="C34" s="10"/>
      <c r="D34" s="10"/>
      <c r="E34" s="85"/>
      <c r="F34" s="55"/>
      <c r="G34" s="85"/>
      <c r="H34" s="55">
        <v>7.5</v>
      </c>
      <c r="I34" s="55"/>
      <c r="J34" s="85">
        <v>5.5</v>
      </c>
      <c r="K34" s="55">
        <v>7.5</v>
      </c>
      <c r="L34" s="55"/>
      <c r="M34" s="55">
        <v>13</v>
      </c>
      <c r="N34" s="55">
        <v>8</v>
      </c>
    </row>
    <row r="35" spans="1:14" ht="15" customHeight="1">
      <c r="A35" s="36" t="s">
        <v>31</v>
      </c>
      <c r="B35" s="29"/>
      <c r="C35" s="29"/>
      <c r="D35" s="29"/>
      <c r="E35" s="83"/>
      <c r="F35" s="57"/>
      <c r="G35" s="83">
        <v>64.849</v>
      </c>
      <c r="H35" s="57">
        <v>33.99100000000001</v>
      </c>
      <c r="I35" s="57"/>
      <c r="J35" s="83">
        <v>65.488</v>
      </c>
      <c r="K35" s="57">
        <v>76.20300000000002</v>
      </c>
      <c r="L35" s="57"/>
      <c r="M35" s="57">
        <v>18</v>
      </c>
      <c r="N35" s="57">
        <v>16</v>
      </c>
    </row>
    <row r="36" spans="1:14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7" ref="G36:N36">SUM(G31:G35)</f>
        <v>861.368</v>
      </c>
      <c r="H36" s="121">
        <f t="shared" si="7"/>
        <v>934.373</v>
      </c>
      <c r="I36" s="61" t="s">
        <v>12</v>
      </c>
      <c r="J36" s="86">
        <f t="shared" si="7"/>
        <v>870.8060000000003</v>
      </c>
      <c r="K36" s="61">
        <f t="shared" si="7"/>
        <v>988.299</v>
      </c>
      <c r="L36" s="61" t="s">
        <v>12</v>
      </c>
      <c r="M36" s="61">
        <f t="shared" si="7"/>
        <v>839</v>
      </c>
      <c r="N36" s="61">
        <f t="shared" si="7"/>
        <v>1096</v>
      </c>
    </row>
    <row r="37" spans="1:14" ht="15" customHeight="1">
      <c r="A37" s="35" t="s">
        <v>33</v>
      </c>
      <c r="B37" s="4"/>
      <c r="C37" s="4"/>
      <c r="D37" s="4"/>
      <c r="E37" s="85"/>
      <c r="F37" s="55"/>
      <c r="G37" s="85">
        <v>224.899</v>
      </c>
      <c r="H37" s="55">
        <v>228.328</v>
      </c>
      <c r="I37" s="55"/>
      <c r="J37" s="85">
        <v>211.168</v>
      </c>
      <c r="K37" s="55">
        <v>218.25400000000002</v>
      </c>
      <c r="L37" s="55"/>
      <c r="M37" s="55">
        <v>169</v>
      </c>
      <c r="N37" s="55">
        <v>150</v>
      </c>
    </row>
    <row r="38" spans="1:14" ht="15" customHeight="1">
      <c r="A38" s="35" t="s">
        <v>34</v>
      </c>
      <c r="B38" s="4"/>
      <c r="C38" s="4"/>
      <c r="D38" s="4"/>
      <c r="E38" s="85"/>
      <c r="F38" s="55"/>
      <c r="G38" s="85"/>
      <c r="H38" s="55"/>
      <c r="I38" s="55"/>
      <c r="J38" s="85"/>
      <c r="K38" s="55"/>
      <c r="L38" s="55"/>
      <c r="M38" s="55">
        <v>7</v>
      </c>
      <c r="N38" s="55"/>
    </row>
    <row r="39" spans="1:14" ht="15" customHeight="1">
      <c r="A39" s="35" t="s">
        <v>35</v>
      </c>
      <c r="B39" s="4"/>
      <c r="C39" s="4"/>
      <c r="D39" s="4"/>
      <c r="E39" s="85"/>
      <c r="F39" s="55"/>
      <c r="G39" s="85">
        <v>715.466</v>
      </c>
      <c r="H39" s="55">
        <v>864.5390000000001</v>
      </c>
      <c r="I39" s="55"/>
      <c r="J39" s="85">
        <v>935.179</v>
      </c>
      <c r="K39" s="55">
        <v>947.3220000000001</v>
      </c>
      <c r="L39" s="55"/>
      <c r="M39" s="55">
        <v>837</v>
      </c>
      <c r="N39" s="55">
        <v>873</v>
      </c>
    </row>
    <row r="40" spans="1:14" ht="15" customHeight="1">
      <c r="A40" s="35" t="s">
        <v>36</v>
      </c>
      <c r="B40" s="4"/>
      <c r="C40" s="4"/>
      <c r="D40" s="4"/>
      <c r="E40" s="85"/>
      <c r="F40" s="55"/>
      <c r="G40" s="85">
        <v>367.545</v>
      </c>
      <c r="H40" s="55">
        <v>123.578</v>
      </c>
      <c r="I40" s="55"/>
      <c r="J40" s="85">
        <v>378.06600000000003</v>
      </c>
      <c r="K40" s="55">
        <v>481.033</v>
      </c>
      <c r="L40" s="55"/>
      <c r="M40" s="55">
        <v>635</v>
      </c>
      <c r="N40" s="55">
        <v>267</v>
      </c>
    </row>
    <row r="41" spans="1:14" ht="15" customHeight="1">
      <c r="A41" s="36" t="s">
        <v>37</v>
      </c>
      <c r="B41" s="29"/>
      <c r="C41" s="29"/>
      <c r="D41" s="29"/>
      <c r="E41" s="83"/>
      <c r="F41" s="57"/>
      <c r="G41" s="83"/>
      <c r="H41" s="57"/>
      <c r="I41" s="57"/>
      <c r="J41" s="83">
        <v>152.791</v>
      </c>
      <c r="K41" s="57"/>
      <c r="L41" s="57"/>
      <c r="M41" s="57"/>
      <c r="N41" s="57"/>
    </row>
    <row r="42" spans="1:14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>SUM(G37:G41)</f>
        <v>1307.91</v>
      </c>
      <c r="H42" s="138">
        <f>SUM(H37:H41)</f>
        <v>1216.4450000000002</v>
      </c>
      <c r="I42" s="92" t="s">
        <v>12</v>
      </c>
      <c r="J42" s="91">
        <f>SUM(J37:J41)</f>
        <v>1677.204</v>
      </c>
      <c r="K42" s="92">
        <f>SUM(K37:K41)</f>
        <v>1646.609</v>
      </c>
      <c r="L42" s="92" t="s">
        <v>12</v>
      </c>
      <c r="M42" s="92">
        <f>SUM(M37:M41)</f>
        <v>1648</v>
      </c>
      <c r="N42" s="92">
        <f>SUM(N37:N41)</f>
        <v>1290</v>
      </c>
    </row>
    <row r="43" spans="1:14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>G36+G42</f>
        <v>2169.2780000000002</v>
      </c>
      <c r="H43" s="121">
        <f>H36+H42</f>
        <v>2150.818</v>
      </c>
      <c r="I43" s="61" t="s">
        <v>12</v>
      </c>
      <c r="J43" s="86">
        <f>J36+J42</f>
        <v>2548.01</v>
      </c>
      <c r="K43" s="61">
        <f>K36+K42</f>
        <v>2634.908</v>
      </c>
      <c r="L43" s="61" t="s">
        <v>12</v>
      </c>
      <c r="M43" s="61">
        <f>M36+M42</f>
        <v>2487</v>
      </c>
      <c r="N43" s="61">
        <f>N36+N42</f>
        <v>2386</v>
      </c>
    </row>
    <row r="44" spans="1:14" ht="15" customHeight="1">
      <c r="A44" s="35" t="s">
        <v>40</v>
      </c>
      <c r="B44" s="4"/>
      <c r="C44" s="4"/>
      <c r="D44" s="4"/>
      <c r="E44" s="85"/>
      <c r="F44" s="55"/>
      <c r="G44" s="85">
        <v>753.7060000000001</v>
      </c>
      <c r="H44" s="55">
        <v>666.5500000000002</v>
      </c>
      <c r="I44" s="55"/>
      <c r="J44" s="85">
        <v>758.3910000000001</v>
      </c>
      <c r="K44" s="55">
        <v>705.2450000000001</v>
      </c>
      <c r="L44" s="55"/>
      <c r="M44" s="55">
        <v>776</v>
      </c>
      <c r="N44" s="55">
        <v>554</v>
      </c>
    </row>
    <row r="45" spans="1:14" ht="15" customHeight="1">
      <c r="A45" s="35" t="s">
        <v>114</v>
      </c>
      <c r="B45" s="4"/>
      <c r="C45" s="4"/>
      <c r="D45" s="4"/>
      <c r="E45" s="85"/>
      <c r="F45" s="55"/>
      <c r="G45" s="85">
        <v>40.862</v>
      </c>
      <c r="H45" s="55">
        <v>31.931</v>
      </c>
      <c r="I45" s="55"/>
      <c r="J45" s="85">
        <v>41.212</v>
      </c>
      <c r="K45" s="55">
        <v>33.535000000000004</v>
      </c>
      <c r="L45" s="55"/>
      <c r="M45" s="55">
        <v>24</v>
      </c>
      <c r="N45" s="55">
        <v>16</v>
      </c>
    </row>
    <row r="46" spans="1:14" ht="15" customHeight="1">
      <c r="A46" s="35" t="s">
        <v>42</v>
      </c>
      <c r="B46" s="4"/>
      <c r="C46" s="4"/>
      <c r="D46" s="4"/>
      <c r="E46" s="85"/>
      <c r="F46" s="55"/>
      <c r="G46" s="85">
        <v>42.261</v>
      </c>
      <c r="H46" s="55">
        <v>122.982</v>
      </c>
      <c r="I46" s="55"/>
      <c r="J46" s="85">
        <v>38.223</v>
      </c>
      <c r="K46" s="55">
        <v>122.979</v>
      </c>
      <c r="L46" s="55"/>
      <c r="M46" s="55">
        <v>173</v>
      </c>
      <c r="N46" s="55">
        <v>172</v>
      </c>
    </row>
    <row r="47" spans="1:14" ht="15" customHeight="1">
      <c r="A47" s="35" t="s">
        <v>43</v>
      </c>
      <c r="B47" s="4"/>
      <c r="C47" s="4"/>
      <c r="D47" s="4"/>
      <c r="E47" s="85"/>
      <c r="F47" s="55"/>
      <c r="G47" s="85">
        <v>62.517</v>
      </c>
      <c r="H47" s="55">
        <v>39.722</v>
      </c>
      <c r="I47" s="55"/>
      <c r="J47" s="85">
        <v>73.751</v>
      </c>
      <c r="K47" s="55">
        <v>116.405</v>
      </c>
      <c r="L47" s="55"/>
      <c r="M47" s="55">
        <v>21</v>
      </c>
      <c r="N47" s="55">
        <v>63</v>
      </c>
    </row>
    <row r="48" spans="1:14" ht="15" customHeight="1">
      <c r="A48" s="35" t="s">
        <v>44</v>
      </c>
      <c r="B48" s="4"/>
      <c r="C48" s="4"/>
      <c r="D48" s="4"/>
      <c r="E48" s="85"/>
      <c r="F48" s="55"/>
      <c r="G48" s="85">
        <v>182.828</v>
      </c>
      <c r="H48" s="55">
        <v>260</v>
      </c>
      <c r="I48" s="55"/>
      <c r="J48" s="85">
        <v>182.81</v>
      </c>
      <c r="K48" s="55">
        <v>295</v>
      </c>
      <c r="L48" s="55"/>
      <c r="M48" s="55">
        <v>350</v>
      </c>
      <c r="N48" s="55">
        <v>427</v>
      </c>
    </row>
    <row r="49" spans="1:14" ht="15" customHeight="1">
      <c r="A49" s="35" t="s">
        <v>45</v>
      </c>
      <c r="B49" s="4"/>
      <c r="C49" s="4"/>
      <c r="D49" s="4"/>
      <c r="E49" s="85"/>
      <c r="F49" s="55"/>
      <c r="G49" s="85">
        <v>1070</v>
      </c>
      <c r="H49" s="55">
        <v>1019.7750000000001</v>
      </c>
      <c r="I49" s="55"/>
      <c r="J49" s="85">
        <v>1433.517</v>
      </c>
      <c r="K49" s="55">
        <v>1351.886</v>
      </c>
      <c r="L49" s="55"/>
      <c r="M49" s="55">
        <v>1143</v>
      </c>
      <c r="N49" s="55">
        <v>1154</v>
      </c>
    </row>
    <row r="50" spans="1:14" ht="15" customHeight="1">
      <c r="A50" s="35" t="s">
        <v>102</v>
      </c>
      <c r="B50" s="4"/>
      <c r="C50" s="4"/>
      <c r="D50" s="4"/>
      <c r="E50" s="85"/>
      <c r="F50" s="55"/>
      <c r="G50" s="85">
        <v>17.104</v>
      </c>
      <c r="H50" s="55">
        <v>9.858</v>
      </c>
      <c r="I50" s="55"/>
      <c r="J50" s="85">
        <v>17.104</v>
      </c>
      <c r="K50" s="55">
        <v>9.858</v>
      </c>
      <c r="L50" s="55"/>
      <c r="M50" s="55"/>
      <c r="N50" s="55"/>
    </row>
    <row r="51" spans="1:14" ht="15" customHeight="1">
      <c r="A51" s="36" t="s">
        <v>46</v>
      </c>
      <c r="B51" s="29"/>
      <c r="C51" s="29"/>
      <c r="D51" s="29"/>
      <c r="E51" s="83"/>
      <c r="F51" s="57"/>
      <c r="G51" s="83"/>
      <c r="H51" s="57"/>
      <c r="I51" s="57"/>
      <c r="J51" s="83">
        <v>3.0020000000000002</v>
      </c>
      <c r="K51" s="57"/>
      <c r="L51" s="57"/>
      <c r="M51" s="57"/>
      <c r="N51" s="57"/>
    </row>
    <row r="52" spans="1:14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8" ref="G52:N52">SUM(G44:G51)</f>
        <v>2169.278</v>
      </c>
      <c r="H52" s="121">
        <f t="shared" si="8"/>
        <v>2150.818</v>
      </c>
      <c r="I52" s="61" t="s">
        <v>12</v>
      </c>
      <c r="J52" s="86">
        <f t="shared" si="8"/>
        <v>2548.0099999999998</v>
      </c>
      <c r="K52" s="61">
        <f t="shared" si="8"/>
        <v>2634.9080000000004</v>
      </c>
      <c r="L52" s="61" t="s">
        <v>12</v>
      </c>
      <c r="M52" s="61">
        <f t="shared" si="8"/>
        <v>2487</v>
      </c>
      <c r="N52" s="61">
        <f t="shared" si="8"/>
        <v>2386</v>
      </c>
    </row>
    <row r="53" spans="1:14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2.75" customHeight="1">
      <c r="A54" s="76"/>
      <c r="B54" s="65"/>
      <c r="C54" s="67"/>
      <c r="D54" s="67"/>
      <c r="E54" s="68">
        <f>E$3</f>
        <v>2010</v>
      </c>
      <c r="F54" s="68">
        <f aca="true" t="shared" si="9" ref="F54:N54">F$3</f>
        <v>2009</v>
      </c>
      <c r="G54" s="68">
        <f t="shared" si="9"/>
        <v>2010</v>
      </c>
      <c r="H54" s="68">
        <f t="shared" si="9"/>
        <v>2009</v>
      </c>
      <c r="I54" s="68">
        <f t="shared" si="9"/>
        <v>2009</v>
      </c>
      <c r="J54" s="68">
        <f t="shared" si="9"/>
        <v>2009</v>
      </c>
      <c r="K54" s="68">
        <f t="shared" si="9"/>
        <v>2008</v>
      </c>
      <c r="L54" s="68">
        <f t="shared" si="9"/>
        <v>2007</v>
      </c>
      <c r="M54" s="68">
        <f t="shared" si="9"/>
        <v>2007</v>
      </c>
      <c r="N54" s="68">
        <f t="shared" si="9"/>
        <v>2006</v>
      </c>
    </row>
    <row r="55" spans="1:14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  <c r="N55" s="88"/>
    </row>
    <row r="56" spans="1:14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>IF(F$5=0,"",F$5)</f>
      </c>
      <c r="G56" s="89">
        <f>IF(G$5=0,"",G$5)</f>
      </c>
      <c r="H56" s="89">
        <f>IF(H$5=0,"",H$5)</f>
      </c>
      <c r="I56" s="89"/>
      <c r="J56" s="89"/>
      <c r="K56" s="89"/>
      <c r="L56" s="89"/>
      <c r="M56" s="89"/>
      <c r="N56" s="89"/>
    </row>
    <row r="57" spans="5:14" ht="1.5" customHeight="1"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24.75" customHeight="1">
      <c r="A58" s="157" t="s">
        <v>48</v>
      </c>
      <c r="B58" s="157"/>
      <c r="C58" s="12"/>
      <c r="D58" s="12"/>
      <c r="E58" s="82">
        <v>20.17</v>
      </c>
      <c r="F58" s="58">
        <v>3.1110000000000007</v>
      </c>
      <c r="G58" s="82">
        <v>-1.2409999999999997</v>
      </c>
      <c r="H58" s="58">
        <v>-33.22</v>
      </c>
      <c r="I58" s="156"/>
      <c r="J58" s="82">
        <v>170.77800000000002</v>
      </c>
      <c r="K58" s="58">
        <v>75.69000000000001</v>
      </c>
      <c r="L58" s="58"/>
      <c r="M58" s="58">
        <v>96</v>
      </c>
      <c r="N58" s="58">
        <v>90</v>
      </c>
    </row>
    <row r="59" spans="1:14" ht="15" customHeight="1">
      <c r="A59" s="158" t="s">
        <v>49</v>
      </c>
      <c r="B59" s="158"/>
      <c r="C59" s="30"/>
      <c r="D59" s="30"/>
      <c r="E59" s="83">
        <v>-25.108000000000033</v>
      </c>
      <c r="F59" s="57">
        <v>-77.07000000000001</v>
      </c>
      <c r="G59" s="83">
        <v>-147.75200000000004</v>
      </c>
      <c r="H59" s="57">
        <v>-271.024</v>
      </c>
      <c r="I59" s="57"/>
      <c r="J59" s="83">
        <v>-10.863000000000014</v>
      </c>
      <c r="K59" s="57">
        <v>80.46199999999999</v>
      </c>
      <c r="L59" s="57"/>
      <c r="M59" s="57">
        <v>-36</v>
      </c>
      <c r="N59" s="57">
        <v>10</v>
      </c>
    </row>
    <row r="60" spans="1:14" ht="15" customHeight="1">
      <c r="A60" s="161" t="s">
        <v>50</v>
      </c>
      <c r="B60" s="161"/>
      <c r="C60" s="32"/>
      <c r="D60" s="32"/>
      <c r="E60" s="84">
        <f>SUM(E58:E59)</f>
        <v>-4.938000000000031</v>
      </c>
      <c r="F60" s="62">
        <f aca="true" t="shared" si="10" ref="F60:N60">SUM(F58:F59)</f>
        <v>-73.959</v>
      </c>
      <c r="G60" s="84">
        <f>SUM(G58:G59)</f>
        <v>-148.99300000000005</v>
      </c>
      <c r="H60" s="62">
        <f>SUM(H58:H59)</f>
        <v>-304.244</v>
      </c>
      <c r="I60" s="62" t="s">
        <v>12</v>
      </c>
      <c r="J60" s="84">
        <f>SUM(J58:J59)</f>
        <v>159.91500000000002</v>
      </c>
      <c r="K60" s="62">
        <f t="shared" si="10"/>
        <v>156.152</v>
      </c>
      <c r="L60" s="62" t="s">
        <v>12</v>
      </c>
      <c r="M60" s="62">
        <f t="shared" si="10"/>
        <v>60</v>
      </c>
      <c r="N60" s="62">
        <f t="shared" si="10"/>
        <v>100</v>
      </c>
    </row>
    <row r="61" spans="1:14" ht="15" customHeight="1">
      <c r="A61" s="157" t="s">
        <v>51</v>
      </c>
      <c r="B61" s="157"/>
      <c r="C61" s="4"/>
      <c r="D61" s="4"/>
      <c r="E61" s="85">
        <v>-5.449</v>
      </c>
      <c r="F61" s="55">
        <v>-0.990000000000002</v>
      </c>
      <c r="G61" s="85">
        <v>-8.949</v>
      </c>
      <c r="H61" s="55">
        <v>-10.911000000000001</v>
      </c>
      <c r="I61" s="55"/>
      <c r="J61" s="85">
        <v>-156.15699999999998</v>
      </c>
      <c r="K61" s="55">
        <v>-17.548000000000002</v>
      </c>
      <c r="L61" s="55"/>
      <c r="M61" s="55">
        <v>-29</v>
      </c>
      <c r="N61" s="55">
        <v>-31</v>
      </c>
    </row>
    <row r="62" spans="1:14" ht="15" customHeight="1">
      <c r="A62" s="158" t="s">
        <v>103</v>
      </c>
      <c r="B62" s="158"/>
      <c r="C62" s="29"/>
      <c r="D62" s="29"/>
      <c r="E62" s="83">
        <v>0.10499999999999954</v>
      </c>
      <c r="F62" s="57"/>
      <c r="G62" s="83">
        <v>6.431</v>
      </c>
      <c r="H62" s="57"/>
      <c r="I62" s="57"/>
      <c r="J62" s="83">
        <v>6.595000000000001</v>
      </c>
      <c r="K62" s="57">
        <v>3.726</v>
      </c>
      <c r="L62" s="57"/>
      <c r="M62" s="57"/>
      <c r="N62" s="57"/>
    </row>
    <row r="63" spans="1:14" ht="24" customHeight="1">
      <c r="A63" s="161" t="s">
        <v>52</v>
      </c>
      <c r="B63" s="161"/>
      <c r="C63" s="33"/>
      <c r="D63" s="33"/>
      <c r="E63" s="84">
        <f>SUM(E60:E62)</f>
        <v>-10.282000000000032</v>
      </c>
      <c r="F63" s="62">
        <f aca="true" t="shared" si="11" ref="F63:N63">SUM(F60:F62)</f>
        <v>-74.94900000000001</v>
      </c>
      <c r="G63" s="84">
        <f>SUM(G60:G62)</f>
        <v>-151.51100000000005</v>
      </c>
      <c r="H63" s="62">
        <f>SUM(H60:H62)</f>
        <v>-315.15500000000003</v>
      </c>
      <c r="I63" s="62" t="s">
        <v>12</v>
      </c>
      <c r="J63" s="84">
        <f>SUM(J60:J62)</f>
        <v>10.353000000000039</v>
      </c>
      <c r="K63" s="62">
        <f t="shared" si="11"/>
        <v>142.32999999999998</v>
      </c>
      <c r="L63" s="62" t="s">
        <v>12</v>
      </c>
      <c r="M63" s="62">
        <f t="shared" si="11"/>
        <v>31</v>
      </c>
      <c r="N63" s="62">
        <f t="shared" si="11"/>
        <v>69</v>
      </c>
    </row>
    <row r="64" spans="1:14" ht="15" customHeight="1">
      <c r="A64" s="158" t="s">
        <v>53</v>
      </c>
      <c r="B64" s="158"/>
      <c r="C64" s="34"/>
      <c r="D64" s="34"/>
      <c r="E64" s="83"/>
      <c r="F64" s="57"/>
      <c r="G64" s="83">
        <v>153.241</v>
      </c>
      <c r="H64" s="57"/>
      <c r="I64" s="57"/>
      <c r="J64" s="83"/>
      <c r="K64" s="57">
        <v>-84.00000000000001</v>
      </c>
      <c r="L64" s="57"/>
      <c r="M64" s="57">
        <v>890</v>
      </c>
      <c r="N64" s="57">
        <v>-53</v>
      </c>
    </row>
    <row r="65" spans="1:14" ht="15" customHeight="1">
      <c r="A65" s="161" t="s">
        <v>54</v>
      </c>
      <c r="B65" s="161"/>
      <c r="C65" s="13"/>
      <c r="D65" s="13"/>
      <c r="E65" s="86">
        <f>SUM(E63:E64)</f>
        <v>-10.282000000000032</v>
      </c>
      <c r="F65" s="61">
        <f aca="true" t="shared" si="12" ref="F65:N65">SUM(F63:F64)</f>
        <v>-74.94900000000001</v>
      </c>
      <c r="G65" s="86">
        <f>SUM(G63:G64)</f>
        <v>1.7299999999999613</v>
      </c>
      <c r="H65" s="61">
        <f>SUM(H63:H64)</f>
        <v>-315.15500000000003</v>
      </c>
      <c r="I65" s="61" t="s">
        <v>12</v>
      </c>
      <c r="J65" s="86">
        <f>SUM(J63:J64)</f>
        <v>10.353000000000039</v>
      </c>
      <c r="K65" s="61">
        <f t="shared" si="12"/>
        <v>58.32999999999997</v>
      </c>
      <c r="L65" s="61" t="s">
        <v>12</v>
      </c>
      <c r="M65" s="61">
        <f t="shared" si="12"/>
        <v>921</v>
      </c>
      <c r="N65" s="61">
        <f t="shared" si="12"/>
        <v>16</v>
      </c>
    </row>
    <row r="66" spans="1:14" ht="15" customHeight="1">
      <c r="A66" s="157" t="s">
        <v>55</v>
      </c>
      <c r="B66" s="157"/>
      <c r="C66" s="4"/>
      <c r="D66" s="4"/>
      <c r="E66" s="85"/>
      <c r="F66" s="55">
        <v>-35</v>
      </c>
      <c r="G66" s="85"/>
      <c r="H66" s="55">
        <v>-35</v>
      </c>
      <c r="I66" s="55"/>
      <c r="J66" s="85">
        <v>-112.5</v>
      </c>
      <c r="K66" s="55">
        <v>-55</v>
      </c>
      <c r="L66" s="55"/>
      <c r="M66" s="55">
        <v>-75</v>
      </c>
      <c r="N66" s="55">
        <v>-47</v>
      </c>
    </row>
    <row r="67" spans="1:14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55"/>
      <c r="J67" s="85"/>
      <c r="K67" s="55"/>
      <c r="L67" s="55"/>
      <c r="M67" s="55"/>
      <c r="N67" s="55">
        <v>1</v>
      </c>
    </row>
    <row r="68" spans="1:14" ht="15" customHeight="1">
      <c r="A68" s="157" t="s">
        <v>57</v>
      </c>
      <c r="B68" s="157"/>
      <c r="C68" s="4"/>
      <c r="D68" s="4"/>
      <c r="E68" s="85">
        <v>-11.467</v>
      </c>
      <c r="F68" s="55">
        <v>-4.3</v>
      </c>
      <c r="G68" s="85">
        <v>-11.467</v>
      </c>
      <c r="H68" s="55">
        <v>-4.3</v>
      </c>
      <c r="I68" s="55"/>
      <c r="J68" s="85">
        <v>-6.412</v>
      </c>
      <c r="K68" s="55">
        <v>-159.189</v>
      </c>
      <c r="L68" s="55"/>
      <c r="M68" s="55"/>
      <c r="N68" s="55"/>
    </row>
    <row r="69" spans="1:14" ht="15" customHeight="1">
      <c r="A69" s="158" t="s">
        <v>58</v>
      </c>
      <c r="B69" s="158"/>
      <c r="C69" s="29"/>
      <c r="D69" s="29"/>
      <c r="E69" s="83"/>
      <c r="F69" s="57">
        <v>4.926</v>
      </c>
      <c r="G69" s="83"/>
      <c r="H69" s="57"/>
      <c r="I69" s="57"/>
      <c r="J69" s="83"/>
      <c r="K69" s="57"/>
      <c r="L69" s="57"/>
      <c r="M69" s="57">
        <v>-479</v>
      </c>
      <c r="N69" s="57"/>
    </row>
    <row r="70" spans="1:14" ht="15" customHeight="1">
      <c r="A70" s="40" t="s">
        <v>59</v>
      </c>
      <c r="B70" s="40"/>
      <c r="C70" s="27"/>
      <c r="D70" s="27"/>
      <c r="E70" s="87">
        <f>SUM(E66:E69)</f>
        <v>-11.467</v>
      </c>
      <c r="F70" s="59">
        <f aca="true" t="shared" si="13" ref="F70:N70">SUM(F66:F69)</f>
        <v>-34.373999999999995</v>
      </c>
      <c r="G70" s="87">
        <f>SUM(G66:G69)</f>
        <v>-11.467</v>
      </c>
      <c r="H70" s="59">
        <f>SUM(H66:H69)</f>
        <v>-39.3</v>
      </c>
      <c r="I70" s="59" t="s">
        <v>12</v>
      </c>
      <c r="J70" s="87">
        <f>SUM(J66:J69)</f>
        <v>-118.912</v>
      </c>
      <c r="K70" s="59">
        <f t="shared" si="13"/>
        <v>-214.189</v>
      </c>
      <c r="L70" s="59" t="s">
        <v>12</v>
      </c>
      <c r="M70" s="59">
        <f t="shared" si="13"/>
        <v>-554</v>
      </c>
      <c r="N70" s="59">
        <f t="shared" si="13"/>
        <v>-46</v>
      </c>
    </row>
    <row r="71" spans="1:14" ht="15" customHeight="1">
      <c r="A71" s="161" t="s">
        <v>60</v>
      </c>
      <c r="B71" s="161"/>
      <c r="C71" s="13"/>
      <c r="D71" s="13"/>
      <c r="E71" s="86">
        <f>SUM(E70+E65)</f>
        <v>-21.74900000000003</v>
      </c>
      <c r="F71" s="61">
        <f aca="true" t="shared" si="14" ref="F71:N71">SUM(F70+F65)</f>
        <v>-109.32300000000001</v>
      </c>
      <c r="G71" s="86">
        <f>SUM(G70+G65)</f>
        <v>-9.73700000000004</v>
      </c>
      <c r="H71" s="61">
        <f>SUM(H70+H65)</f>
        <v>-354.45500000000004</v>
      </c>
      <c r="I71" s="61" t="s">
        <v>12</v>
      </c>
      <c r="J71" s="86">
        <f>SUM(J70+J65)</f>
        <v>-108.55899999999997</v>
      </c>
      <c r="K71" s="61">
        <f t="shared" si="14"/>
        <v>-155.85900000000004</v>
      </c>
      <c r="L71" s="61" t="s">
        <v>12</v>
      </c>
      <c r="M71" s="61">
        <f t="shared" si="14"/>
        <v>367</v>
      </c>
      <c r="N71" s="61">
        <f t="shared" si="14"/>
        <v>-30</v>
      </c>
    </row>
    <row r="72" spans="1:14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2.75" customHeight="1">
      <c r="A73" s="76"/>
      <c r="B73" s="65"/>
      <c r="C73" s="67"/>
      <c r="D73" s="67"/>
      <c r="E73" s="68">
        <f>E$3</f>
        <v>2010</v>
      </c>
      <c r="F73" s="68">
        <f aca="true" t="shared" si="15" ref="F73:N73">F$3</f>
        <v>2009</v>
      </c>
      <c r="G73" s="68">
        <f t="shared" si="15"/>
        <v>2010</v>
      </c>
      <c r="H73" s="68">
        <f t="shared" si="15"/>
        <v>2009</v>
      </c>
      <c r="I73" s="68">
        <f t="shared" si="15"/>
        <v>2009</v>
      </c>
      <c r="J73" s="68">
        <f t="shared" si="15"/>
        <v>2009</v>
      </c>
      <c r="K73" s="68">
        <f t="shared" si="15"/>
        <v>2008</v>
      </c>
      <c r="L73" s="68">
        <f t="shared" si="15"/>
        <v>2007</v>
      </c>
      <c r="M73" s="68">
        <f t="shared" si="15"/>
        <v>2007</v>
      </c>
      <c r="N73" s="68">
        <f t="shared" si="15"/>
        <v>2006</v>
      </c>
    </row>
    <row r="74" spans="1:14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  <c r="N74" s="68"/>
    </row>
    <row r="75" spans="1:14" s="23" customFormat="1" ht="15" customHeight="1">
      <c r="A75" s="76" t="s">
        <v>61</v>
      </c>
      <c r="B75" s="75"/>
      <c r="C75" s="70"/>
      <c r="D75" s="70"/>
      <c r="E75" s="72">
        <f>IF(E$5=0,"",E$5)</f>
      </c>
      <c r="F75" s="72">
        <f>IF(F$5=0,"",F$5)</f>
      </c>
      <c r="G75" s="72">
        <f>IF(G$5=0,"",G$5)</f>
      </c>
      <c r="H75" s="72">
        <f>IF(H$5=0,"",H$5)</f>
      </c>
      <c r="I75" s="72"/>
      <c r="J75" s="72"/>
      <c r="K75" s="72"/>
      <c r="L75" s="72"/>
      <c r="M75" s="72"/>
      <c r="N75" s="72"/>
    </row>
    <row r="76" ht="1.5" customHeight="1"/>
    <row r="77" spans="1:14" ht="15" customHeight="1">
      <c r="A77" s="157" t="s">
        <v>62</v>
      </c>
      <c r="B77" s="157"/>
      <c r="C77" s="10"/>
      <c r="D77" s="10"/>
      <c r="E77" s="77">
        <f>IF(E7=0,"-",IF(E14=0,"-",(E14/E7))*100)</f>
        <v>5.2061232283798775</v>
      </c>
      <c r="F77" s="63">
        <f>IF(F14=0,"-",IF(F7=0,"-",F14/F7))*100</f>
        <v>3.3865941413111127</v>
      </c>
      <c r="G77" s="118">
        <f>IF(G14=0,"-",IF(G7=0,"-",G14/G7))*100</f>
        <v>0.6970346324938778</v>
      </c>
      <c r="H77" s="63">
        <f>IF(H14=0,"-",IF(H7=0,"-",H14/H7))*100</f>
        <v>-2.2033822095220765</v>
      </c>
      <c r="I77" s="63">
        <f>IF(I14=0,"-",IF(I7=0,"-",I14/I7)*100)</f>
        <v>4.512218318898739</v>
      </c>
      <c r="J77" s="118">
        <f>IF(J14=0,"-",IF(J7=0,"-",J14/J7))*100</f>
        <v>10.810595106819676</v>
      </c>
      <c r="K77" s="63">
        <f>IF(K14=0,"-",IF(K7=0,"-",K14/K7)*100)</f>
        <v>10.9573446390274</v>
      </c>
      <c r="L77" s="63">
        <f>IF(L14=0,"-",IF(L7=0,"-",L14/L7)*100)</f>
        <v>6.391725017896927</v>
      </c>
      <c r="M77" s="63">
        <f>IF(M14=0,"-",IF(M7=0,"-",M14/M7)*100)</f>
        <v>61.27973748974569</v>
      </c>
      <c r="N77" s="63">
        <f>IF(N14=0,"-",IF(N7=0,"-",N14/N7)*100)</f>
        <v>8.60103626943005</v>
      </c>
    </row>
    <row r="78" spans="1:15" ht="15" customHeight="1">
      <c r="A78" s="157" t="s">
        <v>63</v>
      </c>
      <c r="B78" s="157"/>
      <c r="C78" s="10"/>
      <c r="D78" s="10"/>
      <c r="E78" s="77">
        <f aca="true" t="shared" si="16" ref="E78:N78">IF(E20=0,"-",IF(E7=0,"-",E20/E7)*100)</f>
        <v>5.259165747263015</v>
      </c>
      <c r="F78" s="63">
        <f t="shared" si="16"/>
        <v>2.3361096946002506</v>
      </c>
      <c r="G78" s="77">
        <f>IF(G20=0,"-",IF(G7=0,"-",G20/G7)*100)</f>
        <v>0.3223502287852234</v>
      </c>
      <c r="H78" s="63">
        <f>IF(H20=0,"-",IF(H7=0,"-",H20/H7)*100)</f>
        <v>-3.9656538437088433</v>
      </c>
      <c r="I78" s="63">
        <f>IF(I20=0,"-",IF(I7=0,"-",I20/I7)*100)</f>
        <v>2.7386299999601125</v>
      </c>
      <c r="J78" s="77">
        <f t="shared" si="16"/>
        <v>9.037006787881051</v>
      </c>
      <c r="K78" s="63">
        <f t="shared" si="16"/>
        <v>8.644684334742458</v>
      </c>
      <c r="L78" s="63">
        <f>IF(L20=0,"-",IF(L7=0,"-",L20/L7)*100)</f>
        <v>6.767048003129193</v>
      </c>
      <c r="M78" s="63">
        <f t="shared" si="16"/>
        <v>61.853978671041844</v>
      </c>
      <c r="N78" s="63">
        <f t="shared" si="16"/>
        <v>6.94300518134715</v>
      </c>
      <c r="O78" s="17"/>
    </row>
    <row r="79" spans="1:15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64" t="s">
        <v>12</v>
      </c>
      <c r="J79" s="77">
        <f>IF((J44=0),"-",(J24/((J44+K44)/2)*100))</f>
        <v>9.282089262630883</v>
      </c>
      <c r="K79" s="64">
        <f>IF((K44=0),"-",(K24/((K44+M44)/2)*100))</f>
        <v>9.700488440467286</v>
      </c>
      <c r="L79" s="64" t="s">
        <v>12</v>
      </c>
      <c r="M79" s="64">
        <f>IF((M44=0),"-",(M24/((M44+N44)/2)*100))</f>
        <v>106.9172932330827</v>
      </c>
      <c r="N79" s="64">
        <v>6.5</v>
      </c>
      <c r="O79" s="17"/>
    </row>
    <row r="80" spans="1:15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64" t="s">
        <v>12</v>
      </c>
      <c r="J80" s="77">
        <f>IF((J44=0),"-",((J17+J18)/((J44+J45+J46+J48+K44+K45+K46+K48)/2)*100))</f>
        <v>17.037698717963444</v>
      </c>
      <c r="K80" s="64">
        <f>IF((K44=0),"-",((K17+K18)/((K44+K45+K46+K48+M44+M45+M46+M48)/2)*100))</f>
        <v>14.460840751056844</v>
      </c>
      <c r="L80" s="64" t="s">
        <v>12</v>
      </c>
      <c r="M80" s="64">
        <f>IF((M44=0),"-",((M17+M18)/((M44+M45+M46+M48+N44+N45+N46+N48)/2)*100))</f>
        <v>63.0016051364366</v>
      </c>
      <c r="N80" s="64">
        <v>8.2</v>
      </c>
      <c r="O80" s="17"/>
    </row>
    <row r="81" spans="1:15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7" ref="G81:N81">IF(G44=0,"-",((G44+G45)/G52*100))</f>
        <v>36.62822376846122</v>
      </c>
      <c r="H81" s="122">
        <f t="shared" si="17"/>
        <v>32.4751327169477</v>
      </c>
      <c r="I81" s="112" t="s">
        <v>12</v>
      </c>
      <c r="J81" s="81">
        <f t="shared" si="17"/>
        <v>31.381470245407208</v>
      </c>
      <c r="K81" s="112">
        <f t="shared" si="17"/>
        <v>28.038170592673445</v>
      </c>
      <c r="L81" s="112" t="s">
        <v>12</v>
      </c>
      <c r="M81" s="112">
        <f t="shared" si="17"/>
        <v>32.167269802975476</v>
      </c>
      <c r="N81" s="112">
        <f t="shared" si="17"/>
        <v>23.88935456831517</v>
      </c>
      <c r="O81" s="17"/>
    </row>
    <row r="82" spans="1:15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18" ref="G82:N82">IF(G48=0,"-",(G48+G46-G40-G38-G34))</f>
        <v>-142.45600000000002</v>
      </c>
      <c r="H82" s="123">
        <f t="shared" si="18"/>
        <v>251.904</v>
      </c>
      <c r="I82" s="1" t="str">
        <f>IF(I48=0,"-",(I48+I46-I40-I38-I34))</f>
        <v>-</v>
      </c>
      <c r="J82" s="78">
        <f t="shared" si="18"/>
        <v>-162.53300000000002</v>
      </c>
      <c r="K82" s="1">
        <f t="shared" si="18"/>
        <v>-70.55400000000003</v>
      </c>
      <c r="L82" s="1" t="str">
        <f t="shared" si="18"/>
        <v>-</v>
      </c>
      <c r="M82" s="1">
        <f t="shared" si="18"/>
        <v>-132</v>
      </c>
      <c r="N82" s="1">
        <f t="shared" si="18"/>
        <v>324</v>
      </c>
      <c r="O82" s="17"/>
    </row>
    <row r="83" spans="1:14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19" ref="G83:N83">IF((G44=0),"-",((G48+G46)/(G44+G45)))</f>
        <v>0.2832847534761027</v>
      </c>
      <c r="H83" s="124">
        <f t="shared" si="19"/>
        <v>0.5483069689798289</v>
      </c>
      <c r="I83" s="3" t="s">
        <v>12</v>
      </c>
      <c r="J83" s="79">
        <f t="shared" si="19"/>
        <v>0.27642842760720004</v>
      </c>
      <c r="K83" s="3">
        <f t="shared" si="19"/>
        <v>0.5657692411814071</v>
      </c>
      <c r="L83" s="3" t="s">
        <v>12</v>
      </c>
      <c r="M83" s="3">
        <f t="shared" si="19"/>
        <v>0.65375</v>
      </c>
      <c r="N83" s="3">
        <f t="shared" si="19"/>
        <v>1.050877192982456</v>
      </c>
    </row>
    <row r="84" spans="1:14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25" t="s">
        <v>105</v>
      </c>
      <c r="J84" s="80">
        <v>463</v>
      </c>
      <c r="K84" s="25">
        <v>461</v>
      </c>
      <c r="L84" s="25" t="s">
        <v>105</v>
      </c>
      <c r="M84" s="25">
        <v>456</v>
      </c>
      <c r="N84" s="25">
        <v>435</v>
      </c>
    </row>
    <row r="85" spans="1:14" ht="15" customHeight="1">
      <c r="A85" s="7" t="s">
        <v>116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 customHeight="1">
      <c r="A86" s="7" t="s">
        <v>144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 customHeight="1">
      <c r="A87" s="7" t="s">
        <v>134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 t="s">
        <v>135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 t="s">
        <v>136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</sheetData>
  <sheetProtection/>
  <mergeCells count="22">
    <mergeCell ref="A67:B67"/>
    <mergeCell ref="A68:B68"/>
    <mergeCell ref="A1:N1"/>
    <mergeCell ref="A58:B58"/>
    <mergeCell ref="A59:B59"/>
    <mergeCell ref="A60:B60"/>
    <mergeCell ref="A61:B61"/>
    <mergeCell ref="A69:B69"/>
    <mergeCell ref="A65:B65"/>
    <mergeCell ref="A63:B63"/>
    <mergeCell ref="A64:B64"/>
    <mergeCell ref="A62:B62"/>
    <mergeCell ref="A84:B84"/>
    <mergeCell ref="A80:B80"/>
    <mergeCell ref="A78:B78"/>
    <mergeCell ref="A71:B71"/>
    <mergeCell ref="A77:B77"/>
    <mergeCell ref="A66:B66"/>
    <mergeCell ref="A79:B79"/>
    <mergeCell ref="A81:B81"/>
    <mergeCell ref="A82:B82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47" customWidth="1"/>
  </cols>
  <sheetData>
    <row r="1" spans="1:13" ht="18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19</v>
      </c>
      <c r="B2" s="16"/>
      <c r="C2" s="16"/>
      <c r="D2" s="16"/>
      <c r="E2" s="48"/>
      <c r="F2" s="48"/>
      <c r="G2" s="48"/>
      <c r="H2" s="48"/>
      <c r="I2" s="48"/>
      <c r="J2" s="49"/>
      <c r="K2" s="49"/>
      <c r="L2" s="19"/>
      <c r="M2" s="49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 t="s">
        <v>11</v>
      </c>
      <c r="F5" s="72" t="s">
        <v>137</v>
      </c>
      <c r="G5" s="72" t="s">
        <v>11</v>
      </c>
      <c r="H5" s="72" t="s">
        <v>137</v>
      </c>
      <c r="I5" s="72" t="s">
        <v>137</v>
      </c>
      <c r="J5" s="72" t="s">
        <v>74</v>
      </c>
      <c r="K5" s="72" t="s">
        <v>73</v>
      </c>
      <c r="L5" s="72"/>
      <c r="M5" s="72" t="s">
        <v>76</v>
      </c>
    </row>
    <row r="6" ht="1.5" customHeight="1"/>
    <row r="7" spans="1:13" ht="15" customHeight="1">
      <c r="A7" s="35" t="s">
        <v>14</v>
      </c>
      <c r="B7" s="10"/>
      <c r="C7" s="10"/>
      <c r="D7" s="10"/>
      <c r="E7" s="86">
        <v>1110.531</v>
      </c>
      <c r="F7" s="61">
        <v>1184.3970000000002</v>
      </c>
      <c r="G7" s="86">
        <v>2272.723</v>
      </c>
      <c r="H7" s="61">
        <v>2428.0640000000003</v>
      </c>
      <c r="I7" s="86">
        <v>4740.747</v>
      </c>
      <c r="J7" s="61">
        <v>4325.344</v>
      </c>
      <c r="K7" s="61">
        <v>3899.045</v>
      </c>
      <c r="L7" s="61">
        <v>3899</v>
      </c>
      <c r="M7" s="61">
        <v>3389</v>
      </c>
    </row>
    <row r="8" spans="1:13" ht="15" customHeight="1">
      <c r="A8" s="35" t="s">
        <v>15</v>
      </c>
      <c r="B8" s="4"/>
      <c r="C8" s="4"/>
      <c r="D8" s="4"/>
      <c r="E8" s="85">
        <v>-981.4770000000001</v>
      </c>
      <c r="F8" s="55">
        <v>-1052.171</v>
      </c>
      <c r="G8" s="85">
        <v>-1991.045</v>
      </c>
      <c r="H8" s="55">
        <v>-2130.8740000000003</v>
      </c>
      <c r="I8" s="85">
        <v>-4092.72</v>
      </c>
      <c r="J8" s="55">
        <v>-3744.606</v>
      </c>
      <c r="K8" s="55">
        <v>-3397.281</v>
      </c>
      <c r="L8" s="55">
        <v>-3397</v>
      </c>
      <c r="M8" s="55">
        <v>-2893</v>
      </c>
    </row>
    <row r="9" spans="1:13" ht="15" customHeight="1">
      <c r="A9" s="35" t="s">
        <v>16</v>
      </c>
      <c r="B9" s="4"/>
      <c r="C9" s="4"/>
      <c r="D9" s="4"/>
      <c r="E9" s="85">
        <v>10.639000000000001</v>
      </c>
      <c r="F9" s="55">
        <v>7.427999999999998</v>
      </c>
      <c r="G9" s="85">
        <v>33.68</v>
      </c>
      <c r="H9" s="55">
        <v>22.208</v>
      </c>
      <c r="I9" s="85">
        <v>50.162000000000006</v>
      </c>
      <c r="J9" s="55">
        <v>56.328</v>
      </c>
      <c r="K9" s="55">
        <v>64.686</v>
      </c>
      <c r="L9" s="55">
        <v>65</v>
      </c>
      <c r="M9" s="55">
        <v>25</v>
      </c>
    </row>
    <row r="10" spans="1:13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>
        <v>0.158</v>
      </c>
      <c r="K10" s="55">
        <v>12.747</v>
      </c>
      <c r="L10" s="55">
        <v>13</v>
      </c>
      <c r="M10" s="55">
        <v>11</v>
      </c>
    </row>
    <row r="11" spans="1:13" ht="15" customHeight="1">
      <c r="A11" s="36" t="s">
        <v>18</v>
      </c>
      <c r="B11" s="29"/>
      <c r="C11" s="29"/>
      <c r="D11" s="29"/>
      <c r="E11" s="83">
        <v>-5.054</v>
      </c>
      <c r="F11" s="57">
        <v>-1.395</v>
      </c>
      <c r="G11" s="83">
        <v>-5.054</v>
      </c>
      <c r="H11" s="57">
        <v>-1.395</v>
      </c>
      <c r="I11" s="83">
        <v>29.562</v>
      </c>
      <c r="J11" s="57">
        <v>41.762</v>
      </c>
      <c r="K11" s="57">
        <v>91.316</v>
      </c>
      <c r="L11" s="57">
        <v>91</v>
      </c>
      <c r="M11" s="57">
        <v>66</v>
      </c>
    </row>
    <row r="12" spans="1:13" ht="15" customHeight="1">
      <c r="A12" s="14" t="s">
        <v>1</v>
      </c>
      <c r="B12" s="14"/>
      <c r="C12" s="14"/>
      <c r="D12" s="14"/>
      <c r="E12" s="86">
        <f>SUM(E7:E11)</f>
        <v>134.63899999999987</v>
      </c>
      <c r="F12" s="61">
        <f aca="true" t="shared" si="0" ref="F12:M12">SUM(F7:F11)</f>
        <v>138.2590000000001</v>
      </c>
      <c r="G12" s="86">
        <f>SUM(G7:G11)</f>
        <v>310.3039999999999</v>
      </c>
      <c r="H12" s="61">
        <f>SUM(H7:H11)</f>
        <v>318.00300000000004</v>
      </c>
      <c r="I12" s="86">
        <f>SUM(I7:I11)</f>
        <v>727.7510000000005</v>
      </c>
      <c r="J12" s="61">
        <f t="shared" si="0"/>
        <v>678.9859999999999</v>
      </c>
      <c r="K12" s="61">
        <f t="shared" si="0"/>
        <v>670.5130000000001</v>
      </c>
      <c r="L12" s="61">
        <f t="shared" si="0"/>
        <v>671</v>
      </c>
      <c r="M12" s="61">
        <f t="shared" si="0"/>
        <v>598</v>
      </c>
    </row>
    <row r="13" spans="1:13" ht="15" customHeight="1">
      <c r="A13" s="36" t="s">
        <v>96</v>
      </c>
      <c r="B13" s="29"/>
      <c r="C13" s="29"/>
      <c r="D13" s="29"/>
      <c r="E13" s="83">
        <v>-31.121999999999993</v>
      </c>
      <c r="F13" s="57">
        <v>-33.30299999999999</v>
      </c>
      <c r="G13" s="83">
        <v>-67.883</v>
      </c>
      <c r="H13" s="57">
        <v>-65.985</v>
      </c>
      <c r="I13" s="83">
        <v>-135.067</v>
      </c>
      <c r="J13" s="57">
        <v>-145.506</v>
      </c>
      <c r="K13" s="57">
        <v>-90.976</v>
      </c>
      <c r="L13" s="57">
        <v>-91</v>
      </c>
      <c r="M13" s="57">
        <v>-70</v>
      </c>
    </row>
    <row r="14" spans="1:13" ht="15" customHeight="1">
      <c r="A14" s="14" t="s">
        <v>2</v>
      </c>
      <c r="B14" s="14"/>
      <c r="C14" s="14"/>
      <c r="D14" s="14"/>
      <c r="E14" s="86">
        <f>SUM(E12:E13)</f>
        <v>103.51699999999988</v>
      </c>
      <c r="F14" s="61">
        <f aca="true" t="shared" si="1" ref="F14:M14">SUM(F12:F13)</f>
        <v>104.9560000000001</v>
      </c>
      <c r="G14" s="86">
        <f>SUM(G12:G13)</f>
        <v>242.42099999999994</v>
      </c>
      <c r="H14" s="61">
        <f>SUM(H12:H13)</f>
        <v>252.01800000000003</v>
      </c>
      <c r="I14" s="86">
        <f>SUM(I12:I13)</f>
        <v>592.6840000000005</v>
      </c>
      <c r="J14" s="61">
        <f t="shared" si="1"/>
        <v>533.4799999999999</v>
      </c>
      <c r="K14" s="61">
        <f t="shared" si="1"/>
        <v>579.5370000000001</v>
      </c>
      <c r="L14" s="61">
        <f t="shared" si="1"/>
        <v>580</v>
      </c>
      <c r="M14" s="61">
        <f t="shared" si="1"/>
        <v>528</v>
      </c>
    </row>
    <row r="15" spans="1:13" ht="15" customHeight="1">
      <c r="A15" s="35" t="s">
        <v>20</v>
      </c>
      <c r="B15" s="5"/>
      <c r="C15" s="5"/>
      <c r="D15" s="5"/>
      <c r="E15" s="85">
        <v>-30.685000000000006</v>
      </c>
      <c r="F15" s="55">
        <v>-35.25800000000001</v>
      </c>
      <c r="G15" s="85">
        <v>-57.562</v>
      </c>
      <c r="H15" s="55">
        <v>-64.733</v>
      </c>
      <c r="I15" s="85">
        <v>-123.01900000000002</v>
      </c>
      <c r="J15" s="55">
        <v>-87.27400000000002</v>
      </c>
      <c r="K15" s="55">
        <v>-81.759</v>
      </c>
      <c r="L15" s="55">
        <v>-82</v>
      </c>
      <c r="M15" s="55">
        <v>-62</v>
      </c>
    </row>
    <row r="16" spans="1:13" ht="15" customHeight="1">
      <c r="A16" s="36" t="s">
        <v>21</v>
      </c>
      <c r="B16" s="29"/>
      <c r="C16" s="29"/>
      <c r="D16" s="29"/>
      <c r="E16" s="83"/>
      <c r="F16" s="57"/>
      <c r="G16" s="83"/>
      <c r="H16" s="57">
        <v>-14.255</v>
      </c>
      <c r="I16" s="83">
        <v>-41.366</v>
      </c>
      <c r="J16" s="57"/>
      <c r="K16" s="57"/>
      <c r="L16" s="57"/>
      <c r="M16" s="57"/>
    </row>
    <row r="17" spans="1:13" ht="15" customHeight="1">
      <c r="A17" s="14" t="s">
        <v>3</v>
      </c>
      <c r="B17" s="14"/>
      <c r="C17" s="14"/>
      <c r="D17" s="14"/>
      <c r="E17" s="86">
        <f>SUM(E14:E16)</f>
        <v>72.83199999999988</v>
      </c>
      <c r="F17" s="61">
        <f aca="true" t="shared" si="2" ref="F17:M17">SUM(F14:F16)</f>
        <v>69.69800000000009</v>
      </c>
      <c r="G17" s="86">
        <f>SUM(G14:G16)</f>
        <v>184.85899999999992</v>
      </c>
      <c r="H17" s="61">
        <f>SUM(H14:H16)</f>
        <v>173.03000000000003</v>
      </c>
      <c r="I17" s="86">
        <f>SUM(I14:I16)</f>
        <v>428.29900000000055</v>
      </c>
      <c r="J17" s="61">
        <f t="shared" si="2"/>
        <v>446.2059999999999</v>
      </c>
      <c r="K17" s="61">
        <f t="shared" si="2"/>
        <v>497.77800000000013</v>
      </c>
      <c r="L17" s="61">
        <f t="shared" si="2"/>
        <v>498</v>
      </c>
      <c r="M17" s="61">
        <f t="shared" si="2"/>
        <v>466</v>
      </c>
    </row>
    <row r="18" spans="1:13" ht="15" customHeight="1">
      <c r="A18" s="35" t="s">
        <v>22</v>
      </c>
      <c r="B18" s="4"/>
      <c r="C18" s="4"/>
      <c r="D18" s="4"/>
      <c r="E18" s="85">
        <v>18.792</v>
      </c>
      <c r="F18" s="55">
        <v>3.3590000000000004</v>
      </c>
      <c r="G18" s="85">
        <v>69.64000000000001</v>
      </c>
      <c r="H18" s="55">
        <v>6.130000000000001</v>
      </c>
      <c r="I18" s="85">
        <v>11.879000000000001</v>
      </c>
      <c r="J18" s="55">
        <v>18.383</v>
      </c>
      <c r="K18" s="55">
        <v>60.370000000000005</v>
      </c>
      <c r="L18" s="55">
        <v>60</v>
      </c>
      <c r="M18" s="55">
        <v>30</v>
      </c>
    </row>
    <row r="19" spans="1:13" ht="15" customHeight="1">
      <c r="A19" s="36" t="s">
        <v>23</v>
      </c>
      <c r="B19" s="29"/>
      <c r="C19" s="29"/>
      <c r="D19" s="29" t="s">
        <v>75</v>
      </c>
      <c r="E19" s="83">
        <v>-42.62000000000001</v>
      </c>
      <c r="F19" s="57">
        <v>-3.2820000000000014</v>
      </c>
      <c r="G19" s="83">
        <v>-84.32400000000001</v>
      </c>
      <c r="H19" s="57">
        <v>-69.76</v>
      </c>
      <c r="I19" s="83">
        <v>-116.50500000000002</v>
      </c>
      <c r="J19" s="57">
        <v>-381.10200000000003</v>
      </c>
      <c r="K19" s="57">
        <v>-194.418</v>
      </c>
      <c r="L19" s="57">
        <v>-139</v>
      </c>
      <c r="M19" s="57">
        <v>-130</v>
      </c>
    </row>
    <row r="20" spans="1:13" ht="15" customHeight="1">
      <c r="A20" s="14" t="s">
        <v>4</v>
      </c>
      <c r="B20" s="14"/>
      <c r="C20" s="14"/>
      <c r="D20" s="14"/>
      <c r="E20" s="86">
        <f>SUM(E17:E19)</f>
        <v>49.00399999999987</v>
      </c>
      <c r="F20" s="61">
        <f aca="true" t="shared" si="3" ref="F20:M20">SUM(F17:F19)</f>
        <v>69.77500000000009</v>
      </c>
      <c r="G20" s="86">
        <f>SUM(G17:G19)</f>
        <v>170.17499999999993</v>
      </c>
      <c r="H20" s="61">
        <f>SUM(H17:H19)</f>
        <v>109.40000000000002</v>
      </c>
      <c r="I20" s="86">
        <f>SUM(I17:I19)</f>
        <v>323.67300000000057</v>
      </c>
      <c r="J20" s="61">
        <f t="shared" si="3"/>
        <v>83.48699999999985</v>
      </c>
      <c r="K20" s="61">
        <f t="shared" si="3"/>
        <v>363.73000000000013</v>
      </c>
      <c r="L20" s="61">
        <f t="shared" si="3"/>
        <v>419</v>
      </c>
      <c r="M20" s="61">
        <f t="shared" si="3"/>
        <v>366</v>
      </c>
    </row>
    <row r="21" spans="1:13" ht="15" customHeight="1">
      <c r="A21" s="35" t="s">
        <v>24</v>
      </c>
      <c r="B21" s="4"/>
      <c r="C21" s="4"/>
      <c r="D21" s="4"/>
      <c r="E21" s="85">
        <v>-7.318</v>
      </c>
      <c r="F21" s="55">
        <v>-17.719</v>
      </c>
      <c r="G21" s="85">
        <v>-35.347</v>
      </c>
      <c r="H21" s="55">
        <v>-27.427000000000003</v>
      </c>
      <c r="I21" s="85">
        <v>-69.352</v>
      </c>
      <c r="J21" s="55">
        <v>-13.96</v>
      </c>
      <c r="K21" s="55">
        <v>-66.14500000000001</v>
      </c>
      <c r="L21" s="55">
        <v>-66</v>
      </c>
      <c r="M21" s="55">
        <v>-109</v>
      </c>
    </row>
    <row r="22" spans="1:13" ht="15" customHeight="1">
      <c r="A22" s="36" t="s">
        <v>113</v>
      </c>
      <c r="B22" s="31"/>
      <c r="C22" s="31"/>
      <c r="D22" s="31"/>
      <c r="E22" s="83"/>
      <c r="F22" s="57">
        <v>-1.1750000000000003</v>
      </c>
      <c r="G22" s="83"/>
      <c r="H22" s="57">
        <v>-3.5420000000000003</v>
      </c>
      <c r="I22" s="83">
        <v>-108.23700000000001</v>
      </c>
      <c r="J22" s="57">
        <v>-3.589</v>
      </c>
      <c r="K22" s="57"/>
      <c r="L22" s="57"/>
      <c r="M22" s="57"/>
    </row>
    <row r="23" spans="1:13" ht="15" customHeight="1">
      <c r="A23" s="39" t="s">
        <v>25</v>
      </c>
      <c r="B23" s="15"/>
      <c r="C23" s="15"/>
      <c r="D23" s="15"/>
      <c r="E23" s="86">
        <f>SUM(E20:E22)</f>
        <v>41.68599999999987</v>
      </c>
      <c r="F23" s="61">
        <f aca="true" t="shared" si="4" ref="F23:M23">SUM(F20:F22)</f>
        <v>50.88100000000009</v>
      </c>
      <c r="G23" s="86">
        <f>SUM(G20:G22)</f>
        <v>134.82799999999992</v>
      </c>
      <c r="H23" s="61">
        <f>SUM(H20:H22)</f>
        <v>78.43100000000001</v>
      </c>
      <c r="I23" s="86">
        <f>SUM(I20:I22)</f>
        <v>146.08400000000057</v>
      </c>
      <c r="J23" s="61">
        <f t="shared" si="4"/>
        <v>65.93799999999985</v>
      </c>
      <c r="K23" s="61">
        <f t="shared" si="4"/>
        <v>297.58500000000015</v>
      </c>
      <c r="L23" s="61">
        <f t="shared" si="4"/>
        <v>353</v>
      </c>
      <c r="M23" s="61">
        <f t="shared" si="4"/>
        <v>257</v>
      </c>
    </row>
    <row r="24" spans="1:13" ht="15" customHeight="1">
      <c r="A24" s="35" t="s">
        <v>26</v>
      </c>
      <c r="B24" s="4"/>
      <c r="C24" s="4"/>
      <c r="D24" s="4"/>
      <c r="E24" s="82">
        <f aca="true" t="shared" si="5" ref="E24:M24">E23-E25</f>
        <v>37.88799999999987</v>
      </c>
      <c r="F24" s="58">
        <f t="shared" si="5"/>
        <v>47.74700000000009</v>
      </c>
      <c r="G24" s="82">
        <f>G23-G25</f>
        <v>126.47999999999992</v>
      </c>
      <c r="H24" s="58">
        <f>H23-H25</f>
        <v>72.99100000000001</v>
      </c>
      <c r="I24" s="82">
        <f t="shared" si="5"/>
        <v>134.81800000000058</v>
      </c>
      <c r="J24" s="58">
        <f t="shared" si="5"/>
        <v>52.54899999999984</v>
      </c>
      <c r="K24" s="58">
        <f t="shared" si="5"/>
        <v>291.83100000000013</v>
      </c>
      <c r="L24" s="58">
        <f t="shared" si="5"/>
        <v>347</v>
      </c>
      <c r="M24" s="58">
        <f t="shared" si="5"/>
        <v>255</v>
      </c>
    </row>
    <row r="25" spans="1:13" ht="15" customHeight="1">
      <c r="A25" s="35" t="s">
        <v>115</v>
      </c>
      <c r="B25" s="4"/>
      <c r="C25" s="4"/>
      <c r="D25" s="4"/>
      <c r="E25" s="85">
        <v>3.798000000000001</v>
      </c>
      <c r="F25" s="55">
        <v>3.1340000000000003</v>
      </c>
      <c r="G25" s="85">
        <v>8.348</v>
      </c>
      <c r="H25" s="55">
        <v>5.44</v>
      </c>
      <c r="I25" s="85">
        <v>11.266</v>
      </c>
      <c r="J25" s="55">
        <v>13.389000000000001</v>
      </c>
      <c r="K25" s="55">
        <v>5.7540000000000004</v>
      </c>
      <c r="L25" s="55">
        <v>6</v>
      </c>
      <c r="M25" s="55">
        <v>2</v>
      </c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/>
      <c r="F29" s="89"/>
      <c r="G29" s="89"/>
      <c r="H29" s="89"/>
      <c r="I29" s="89"/>
      <c r="J29" s="89"/>
      <c r="K29" s="89"/>
      <c r="L29" s="89"/>
      <c r="M29" s="89"/>
    </row>
    <row r="30" spans="5:13" ht="1.5" customHeight="1"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5" customHeight="1">
      <c r="A31" s="35" t="s">
        <v>5</v>
      </c>
      <c r="B31" s="11"/>
      <c r="C31" s="11"/>
      <c r="D31" s="11"/>
      <c r="E31" s="85"/>
      <c r="F31" s="55"/>
      <c r="G31" s="85">
        <v>4622.554</v>
      </c>
      <c r="H31" s="55">
        <v>4884.63</v>
      </c>
      <c r="I31" s="85">
        <v>4750.684</v>
      </c>
      <c r="J31" s="55">
        <v>4907.345</v>
      </c>
      <c r="K31" s="55"/>
      <c r="L31" s="55">
        <v>4199</v>
      </c>
      <c r="M31" s="55">
        <v>3311</v>
      </c>
    </row>
    <row r="32" spans="1:13" ht="15" customHeight="1">
      <c r="A32" s="35" t="s">
        <v>28</v>
      </c>
      <c r="B32" s="10"/>
      <c r="C32" s="10"/>
      <c r="D32" s="10"/>
      <c r="E32" s="85"/>
      <c r="F32" s="55"/>
      <c r="G32" s="85">
        <v>723.8240000000003</v>
      </c>
      <c r="H32" s="55">
        <v>1069.6960000000004</v>
      </c>
      <c r="I32" s="85">
        <v>862.004</v>
      </c>
      <c r="J32" s="55">
        <v>1135.503</v>
      </c>
      <c r="K32" s="55"/>
      <c r="L32" s="55">
        <v>963</v>
      </c>
      <c r="M32" s="55">
        <v>633</v>
      </c>
    </row>
    <row r="33" spans="1:13" ht="15" customHeight="1">
      <c r="A33" s="35" t="s">
        <v>29</v>
      </c>
      <c r="B33" s="10"/>
      <c r="C33" s="10"/>
      <c r="D33" s="10"/>
      <c r="E33" s="85"/>
      <c r="F33" s="55"/>
      <c r="G33" s="85">
        <v>327.9750000000001</v>
      </c>
      <c r="H33" s="55">
        <v>411.46400000000006</v>
      </c>
      <c r="I33" s="85">
        <v>367.1650000000001</v>
      </c>
      <c r="J33" s="55">
        <v>413.9460000000001</v>
      </c>
      <c r="K33" s="55"/>
      <c r="L33" s="55">
        <v>327</v>
      </c>
      <c r="M33" s="55">
        <v>191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85">
        <v>24.6</v>
      </c>
      <c r="H34" s="55">
        <v>26.53</v>
      </c>
      <c r="I34" s="85">
        <v>17.178</v>
      </c>
      <c r="J34" s="55">
        <v>39.697</v>
      </c>
      <c r="K34" s="55"/>
      <c r="L34" s="55">
        <v>2</v>
      </c>
      <c r="M34" s="55">
        <v>6</v>
      </c>
    </row>
    <row r="35" spans="1:13" ht="15" customHeight="1">
      <c r="A35" s="36" t="s">
        <v>31</v>
      </c>
      <c r="B35" s="29"/>
      <c r="C35" s="29"/>
      <c r="D35" s="29"/>
      <c r="E35" s="83"/>
      <c r="F35" s="57"/>
      <c r="G35" s="83">
        <v>119.745</v>
      </c>
      <c r="H35" s="57">
        <v>169.229</v>
      </c>
      <c r="I35" s="83">
        <v>125.131</v>
      </c>
      <c r="J35" s="57">
        <v>182.338</v>
      </c>
      <c r="K35" s="57"/>
      <c r="L35" s="57">
        <v>230</v>
      </c>
      <c r="M35" s="57">
        <v>215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7" ref="G36:M36">SUM(G31:G35)</f>
        <v>5818.698000000001</v>
      </c>
      <c r="H36" s="121">
        <f t="shared" si="7"/>
        <v>6561.549000000001</v>
      </c>
      <c r="I36" s="86">
        <f t="shared" si="7"/>
        <v>6122.162</v>
      </c>
      <c r="J36" s="61">
        <f t="shared" si="7"/>
        <v>6678.829</v>
      </c>
      <c r="K36" s="61" t="s">
        <v>12</v>
      </c>
      <c r="L36" s="61">
        <f t="shared" si="7"/>
        <v>5721</v>
      </c>
      <c r="M36" s="61">
        <f t="shared" si="7"/>
        <v>4356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85">
        <v>5.566</v>
      </c>
      <c r="H37" s="55">
        <v>11.795</v>
      </c>
      <c r="I37" s="85">
        <v>11.495000000000001</v>
      </c>
      <c r="J37" s="55">
        <v>12.41</v>
      </c>
      <c r="K37" s="55"/>
      <c r="L37" s="55">
        <v>7</v>
      </c>
      <c r="M37" s="55">
        <v>6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85">
        <v>12.736</v>
      </c>
      <c r="H38" s="55">
        <v>4.6370000000000005</v>
      </c>
      <c r="I38" s="85">
        <v>14.067</v>
      </c>
      <c r="J38" s="55">
        <v>7.79</v>
      </c>
      <c r="K38" s="55"/>
      <c r="L38" s="55">
        <v>18</v>
      </c>
      <c r="M38" s="55"/>
    </row>
    <row r="39" spans="1:13" ht="15" customHeight="1">
      <c r="A39" s="35" t="s">
        <v>35</v>
      </c>
      <c r="B39" s="4"/>
      <c r="C39" s="4"/>
      <c r="D39" s="4"/>
      <c r="E39" s="85"/>
      <c r="F39" s="55"/>
      <c r="G39" s="85">
        <v>837.4860000000001</v>
      </c>
      <c r="H39" s="55">
        <v>1015.0749999999999</v>
      </c>
      <c r="I39" s="85">
        <v>923.8240000000001</v>
      </c>
      <c r="J39" s="55">
        <v>1082.864</v>
      </c>
      <c r="K39" s="55"/>
      <c r="L39" s="55">
        <v>896</v>
      </c>
      <c r="M39" s="55">
        <v>785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85">
        <v>250.024</v>
      </c>
      <c r="H40" s="55">
        <v>226.54600000000002</v>
      </c>
      <c r="I40" s="85">
        <v>367.844</v>
      </c>
      <c r="J40" s="55">
        <v>323.572</v>
      </c>
      <c r="K40" s="55"/>
      <c r="L40" s="55">
        <v>214</v>
      </c>
      <c r="M40" s="55">
        <v>298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  <c r="M41" s="57"/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>SUM(G37:G41)</f>
        <v>1105.8120000000001</v>
      </c>
      <c r="H42" s="138">
        <f>SUM(H37:H41)</f>
        <v>1258.0529999999999</v>
      </c>
      <c r="I42" s="91">
        <f>SUM(I37:I41)</f>
        <v>1317.23</v>
      </c>
      <c r="J42" s="92">
        <f>SUM(J37:J41)</f>
        <v>1426.636</v>
      </c>
      <c r="K42" s="92" t="s">
        <v>12</v>
      </c>
      <c r="L42" s="92">
        <f>SUM(L37:L41)</f>
        <v>1135</v>
      </c>
      <c r="M42" s="92">
        <f>SUM(M37:M41)</f>
        <v>1089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>G36+G42</f>
        <v>6924.510000000001</v>
      </c>
      <c r="H43" s="121">
        <f>H36+H42</f>
        <v>7819.602000000001</v>
      </c>
      <c r="I43" s="86">
        <f>I36+I42</f>
        <v>7439.392</v>
      </c>
      <c r="J43" s="61">
        <f>J36+J42</f>
        <v>8105.465</v>
      </c>
      <c r="K43" s="61" t="s">
        <v>12</v>
      </c>
      <c r="L43" s="61">
        <f>L36+L42</f>
        <v>6856</v>
      </c>
      <c r="M43" s="61">
        <f>M36+M42</f>
        <v>5445</v>
      </c>
    </row>
    <row r="44" spans="1:13" ht="15" customHeight="1">
      <c r="A44" s="35" t="s">
        <v>40</v>
      </c>
      <c r="B44" s="4"/>
      <c r="C44" s="4"/>
      <c r="D44" s="4" t="s">
        <v>117</v>
      </c>
      <c r="E44" s="85"/>
      <c r="F44" s="55"/>
      <c r="G44" s="85">
        <v>2156.642</v>
      </c>
      <c r="H44" s="55">
        <v>2274.0469999999996</v>
      </c>
      <c r="I44" s="85">
        <v>2222.6820000000002</v>
      </c>
      <c r="J44" s="55">
        <v>2219.159</v>
      </c>
      <c r="K44" s="55"/>
      <c r="L44" s="55">
        <v>2382</v>
      </c>
      <c r="M44" s="55">
        <v>2051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>
        <v>43.277</v>
      </c>
      <c r="H45" s="55">
        <v>60.244</v>
      </c>
      <c r="I45" s="85">
        <v>64.781</v>
      </c>
      <c r="J45" s="55">
        <v>57.304</v>
      </c>
      <c r="K45" s="55"/>
      <c r="L45" s="55">
        <v>52</v>
      </c>
      <c r="M45" s="55">
        <v>3</v>
      </c>
    </row>
    <row r="46" spans="1:13" ht="15" customHeight="1">
      <c r="A46" s="35" t="s">
        <v>42</v>
      </c>
      <c r="B46" s="4"/>
      <c r="C46" s="4"/>
      <c r="D46" s="4"/>
      <c r="E46" s="85"/>
      <c r="F46" s="55"/>
      <c r="G46" s="85">
        <v>254.172</v>
      </c>
      <c r="H46" s="55">
        <v>348.19900000000007</v>
      </c>
      <c r="I46" s="85">
        <v>359.83</v>
      </c>
      <c r="J46" s="55">
        <v>353.55000000000007</v>
      </c>
      <c r="K46" s="55"/>
      <c r="L46" s="55">
        <v>309</v>
      </c>
      <c r="M46" s="55">
        <v>219</v>
      </c>
    </row>
    <row r="47" spans="1:13" ht="15" customHeight="1">
      <c r="A47" s="35" t="s">
        <v>43</v>
      </c>
      <c r="B47" s="4"/>
      <c r="C47" s="4"/>
      <c r="D47" s="4"/>
      <c r="E47" s="85"/>
      <c r="F47" s="55"/>
      <c r="G47" s="85">
        <v>282.517</v>
      </c>
      <c r="H47" s="55">
        <v>351.093</v>
      </c>
      <c r="I47" s="85">
        <v>307.029</v>
      </c>
      <c r="J47" s="55">
        <v>375.142</v>
      </c>
      <c r="K47" s="55"/>
      <c r="L47" s="55">
        <v>360</v>
      </c>
      <c r="M47" s="55">
        <v>297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85">
        <v>2568.145</v>
      </c>
      <c r="H48" s="55">
        <v>2937.742</v>
      </c>
      <c r="I48" s="85">
        <v>2723.714</v>
      </c>
      <c r="J48" s="55">
        <v>3165.628</v>
      </c>
      <c r="K48" s="55"/>
      <c r="L48" s="55">
        <v>2232</v>
      </c>
      <c r="M48" s="55">
        <v>1776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85">
        <v>1619.7569999999998</v>
      </c>
      <c r="H49" s="55">
        <v>1848.2770000000003</v>
      </c>
      <c r="I49" s="85">
        <v>1761.3560000000002</v>
      </c>
      <c r="J49" s="55">
        <v>1934.6820000000002</v>
      </c>
      <c r="K49" s="55"/>
      <c r="L49" s="55">
        <v>1521</v>
      </c>
      <c r="M49" s="55">
        <v>1019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  <c r="M50" s="55">
        <v>80</v>
      </c>
    </row>
    <row r="51" spans="1:13" ht="15" customHeight="1">
      <c r="A51" s="36" t="s">
        <v>46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  <c r="M51" s="57"/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>SUM(G44:G51)</f>
        <v>6924.509999999999</v>
      </c>
      <c r="H52" s="121">
        <f>SUM(H44:H51)</f>
        <v>7819.602</v>
      </c>
      <c r="I52" s="86">
        <f>SUM(I44:I51)</f>
        <v>7439.392</v>
      </c>
      <c r="J52" s="61">
        <f>SUM(J44:J51)</f>
        <v>8105.465</v>
      </c>
      <c r="K52" s="61" t="s">
        <v>12</v>
      </c>
      <c r="L52" s="61">
        <f>SUM(L44:L51)</f>
        <v>6856</v>
      </c>
      <c r="M52" s="61">
        <f>SUM(M44:M51)</f>
        <v>5445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M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2007</v>
      </c>
      <c r="M54" s="68">
        <f t="shared" si="8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/>
      <c r="F56" s="89"/>
      <c r="G56" s="89"/>
      <c r="H56" s="89" t="s">
        <v>106</v>
      </c>
      <c r="I56" s="89" t="s">
        <v>106</v>
      </c>
      <c r="J56" s="89"/>
      <c r="K56" s="89"/>
      <c r="L56" s="89"/>
      <c r="M56" s="89"/>
    </row>
    <row r="57" spans="5:13" ht="1.5" customHeight="1">
      <c r="E57" s="93"/>
      <c r="F57" s="93"/>
      <c r="G57" s="93"/>
      <c r="H57" s="93"/>
      <c r="I57" s="93"/>
      <c r="J57" s="93"/>
      <c r="K57" s="93"/>
      <c r="L57" s="93"/>
      <c r="M57" s="93"/>
    </row>
    <row r="58" spans="1:15" ht="24.75" customHeight="1">
      <c r="A58" s="157" t="s">
        <v>48</v>
      </c>
      <c r="B58" s="157"/>
      <c r="C58" s="12"/>
      <c r="D58" s="12"/>
      <c r="E58" s="82">
        <v>90.90100000000004</v>
      </c>
      <c r="F58" s="58">
        <v>79.638</v>
      </c>
      <c r="G58" s="82">
        <v>201.25500000000002</v>
      </c>
      <c r="H58" s="58">
        <v>150.108</v>
      </c>
      <c r="I58" s="82">
        <v>437.4870000000001</v>
      </c>
      <c r="J58" s="58">
        <v>429.42800000000005</v>
      </c>
      <c r="K58" s="58"/>
      <c r="L58" s="58">
        <v>426</v>
      </c>
      <c r="M58" s="58">
        <v>353</v>
      </c>
      <c r="N58" s="58"/>
      <c r="O58" s="45"/>
    </row>
    <row r="59" spans="1:15" ht="15" customHeight="1">
      <c r="A59" s="158" t="s">
        <v>49</v>
      </c>
      <c r="B59" s="158"/>
      <c r="C59" s="30"/>
      <c r="D59" s="30"/>
      <c r="E59" s="83">
        <v>-49.665</v>
      </c>
      <c r="F59" s="57">
        <v>-63.83200000000001</v>
      </c>
      <c r="G59" s="83">
        <v>-9.574</v>
      </c>
      <c r="H59" s="57">
        <v>25.306000000000004</v>
      </c>
      <c r="I59" s="83">
        <v>32.238</v>
      </c>
      <c r="J59" s="57">
        <v>4.908</v>
      </c>
      <c r="K59" s="57"/>
      <c r="L59" s="57">
        <v>44</v>
      </c>
      <c r="M59" s="57">
        <v>-132</v>
      </c>
      <c r="N59" s="55"/>
      <c r="O59" s="45"/>
    </row>
    <row r="60" spans="1:15" ht="15">
      <c r="A60" s="161" t="s">
        <v>50</v>
      </c>
      <c r="B60" s="161"/>
      <c r="C60" s="32"/>
      <c r="D60" s="32"/>
      <c r="E60" s="84">
        <f>SUM(E58:E59)</f>
        <v>41.23600000000004</v>
      </c>
      <c r="F60" s="62">
        <f aca="true" t="shared" si="9" ref="F60:M60">SUM(F58:F59)</f>
        <v>15.805999999999997</v>
      </c>
      <c r="G60" s="84">
        <f>SUM(G58:G59)</f>
        <v>191.681</v>
      </c>
      <c r="H60" s="62">
        <f>SUM(H58:H59)</f>
        <v>175.41400000000002</v>
      </c>
      <c r="I60" s="84">
        <f>SUM(I58:I59)</f>
        <v>469.7250000000001</v>
      </c>
      <c r="J60" s="62">
        <f t="shared" si="9"/>
        <v>434.33600000000007</v>
      </c>
      <c r="K60" s="62" t="s">
        <v>12</v>
      </c>
      <c r="L60" s="62">
        <f t="shared" si="9"/>
        <v>470</v>
      </c>
      <c r="M60" s="62">
        <f t="shared" si="9"/>
        <v>221</v>
      </c>
      <c r="O60" s="45"/>
    </row>
    <row r="61" spans="1:15" ht="15" customHeight="1">
      <c r="A61" s="157" t="s">
        <v>51</v>
      </c>
      <c r="B61" s="157"/>
      <c r="C61" s="4"/>
      <c r="D61" s="4"/>
      <c r="E61" s="85">
        <v>-24.785999999999998</v>
      </c>
      <c r="F61" s="55">
        <v>-26.95</v>
      </c>
      <c r="G61" s="85">
        <v>-46.364</v>
      </c>
      <c r="H61" s="55">
        <v>-53.79900000000001</v>
      </c>
      <c r="I61" s="85">
        <v>-119.462</v>
      </c>
      <c r="J61" s="55">
        <v>-206.24699999999999</v>
      </c>
      <c r="K61" s="55"/>
      <c r="L61" s="55">
        <v>-187</v>
      </c>
      <c r="M61" s="55">
        <v>-147</v>
      </c>
      <c r="O61" s="45"/>
    </row>
    <row r="62" spans="1:15" ht="15" customHeight="1">
      <c r="A62" s="158" t="s">
        <v>103</v>
      </c>
      <c r="B62" s="158"/>
      <c r="C62" s="29"/>
      <c r="D62" s="29"/>
      <c r="E62" s="83">
        <v>1.5440000000000005</v>
      </c>
      <c r="F62" s="57">
        <v>0.21400000000000002</v>
      </c>
      <c r="G62" s="83">
        <v>9.780000000000001</v>
      </c>
      <c r="H62" s="57">
        <v>0.5770000000000001</v>
      </c>
      <c r="I62" s="83">
        <v>7.475</v>
      </c>
      <c r="J62" s="57">
        <v>96.403</v>
      </c>
      <c r="K62" s="57"/>
      <c r="L62" s="57">
        <v>29</v>
      </c>
      <c r="M62" s="57">
        <v>19</v>
      </c>
      <c r="N62" s="55"/>
      <c r="O62" s="45"/>
    </row>
    <row r="63" spans="1:15" ht="25.5" customHeight="1">
      <c r="A63" s="161" t="s">
        <v>52</v>
      </c>
      <c r="B63" s="161"/>
      <c r="C63" s="33"/>
      <c r="D63" s="33"/>
      <c r="E63" s="84">
        <f>SUM(E60:E62)</f>
        <v>17.994000000000042</v>
      </c>
      <c r="F63" s="62">
        <f aca="true" t="shared" si="10" ref="F63:M63">SUM(F60:F62)</f>
        <v>-10.930000000000001</v>
      </c>
      <c r="G63" s="84">
        <f>SUM(G60:G62)</f>
        <v>155.097</v>
      </c>
      <c r="H63" s="62">
        <f>SUM(H60:H62)</f>
        <v>122.19200000000001</v>
      </c>
      <c r="I63" s="84">
        <f>SUM(I60:I62)</f>
        <v>357.7380000000001</v>
      </c>
      <c r="J63" s="62">
        <f t="shared" si="10"/>
        <v>324.4920000000001</v>
      </c>
      <c r="K63" s="62" t="s">
        <v>12</v>
      </c>
      <c r="L63" s="62">
        <f t="shared" si="10"/>
        <v>312</v>
      </c>
      <c r="M63" s="62">
        <f t="shared" si="10"/>
        <v>93</v>
      </c>
      <c r="O63" s="45"/>
    </row>
    <row r="64" spans="1:15" ht="15" customHeight="1">
      <c r="A64" s="158" t="s">
        <v>53</v>
      </c>
      <c r="B64" s="158"/>
      <c r="C64" s="34"/>
      <c r="D64" s="34"/>
      <c r="E64" s="83">
        <v>-92.024</v>
      </c>
      <c r="F64" s="57">
        <v>-2.084</v>
      </c>
      <c r="G64" s="83">
        <v>-159.71200000000002</v>
      </c>
      <c r="H64" s="57">
        <v>-6.689</v>
      </c>
      <c r="I64" s="83">
        <v>81.08700000000003</v>
      </c>
      <c r="J64" s="57">
        <v>-504.46900000000005</v>
      </c>
      <c r="K64" s="57"/>
      <c r="L64" s="57">
        <v>-805</v>
      </c>
      <c r="M64" s="57">
        <v>46</v>
      </c>
      <c r="O64" s="45"/>
    </row>
    <row r="65" spans="1:15" ht="15">
      <c r="A65" s="161" t="s">
        <v>54</v>
      </c>
      <c r="B65" s="161"/>
      <c r="C65" s="13"/>
      <c r="D65" s="13"/>
      <c r="E65" s="86">
        <f>SUM(E63:E64)</f>
        <v>-74.02999999999996</v>
      </c>
      <c r="F65" s="61">
        <f aca="true" t="shared" si="11" ref="F65:M65">SUM(F63:F64)</f>
        <v>-13.014000000000001</v>
      </c>
      <c r="G65" s="86">
        <f>SUM(G63:G64)</f>
        <v>-4.615000000000009</v>
      </c>
      <c r="H65" s="61">
        <f>SUM(H63:H64)</f>
        <v>115.50300000000001</v>
      </c>
      <c r="I65" s="86">
        <f>SUM(I63:I64)</f>
        <v>438.82500000000016</v>
      </c>
      <c r="J65" s="61">
        <f t="shared" si="11"/>
        <v>-179.97699999999998</v>
      </c>
      <c r="K65" s="61" t="s">
        <v>12</v>
      </c>
      <c r="L65" s="61">
        <f t="shared" si="11"/>
        <v>-493</v>
      </c>
      <c r="M65" s="61">
        <f t="shared" si="11"/>
        <v>139</v>
      </c>
      <c r="O65" s="45"/>
    </row>
    <row r="66" spans="1:15" ht="15" customHeight="1">
      <c r="A66" s="157" t="s">
        <v>55</v>
      </c>
      <c r="B66" s="157"/>
      <c r="C66" s="4"/>
      <c r="D66" s="4"/>
      <c r="E66" s="85">
        <v>-78.50599999999997</v>
      </c>
      <c r="F66" s="55">
        <v>-78.01600000000002</v>
      </c>
      <c r="G66" s="85">
        <v>-97.60399999999998</v>
      </c>
      <c r="H66" s="55">
        <v>-207.80800000000002</v>
      </c>
      <c r="I66" s="85">
        <v>-381.47900000000004</v>
      </c>
      <c r="J66" s="55">
        <v>635.3580000000002</v>
      </c>
      <c r="K66" s="55"/>
      <c r="L66" s="55">
        <v>403</v>
      </c>
      <c r="M66" s="55">
        <v>-269</v>
      </c>
      <c r="N66" s="55"/>
      <c r="O66" s="45"/>
    </row>
    <row r="67" spans="1:15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  <c r="O67" s="45"/>
    </row>
    <row r="68" spans="1:15" ht="15" customHeight="1">
      <c r="A68" s="157" t="s">
        <v>57</v>
      </c>
      <c r="B68" s="157"/>
      <c r="C68" s="4"/>
      <c r="D68" s="4"/>
      <c r="E68" s="85">
        <v>-0.432</v>
      </c>
      <c r="F68" s="55">
        <v>-2.666</v>
      </c>
      <c r="G68" s="85">
        <v>-0.432</v>
      </c>
      <c r="H68" s="55">
        <v>-2.666</v>
      </c>
      <c r="I68" s="85">
        <v>-2.74</v>
      </c>
      <c r="J68" s="55">
        <v>-1801.178</v>
      </c>
      <c r="K68" s="55"/>
      <c r="L68" s="55"/>
      <c r="M68" s="55">
        <v>-5</v>
      </c>
      <c r="O68" s="45"/>
    </row>
    <row r="69" spans="1:15" ht="15" customHeight="1">
      <c r="A69" s="158" t="s">
        <v>58</v>
      </c>
      <c r="B69" s="158"/>
      <c r="C69" s="29"/>
      <c r="D69" s="29"/>
      <c r="E69" s="83"/>
      <c r="F69" s="57"/>
      <c r="G69" s="83"/>
      <c r="H69" s="57"/>
      <c r="I69" s="83"/>
      <c r="J69" s="57">
        <v>1435.68</v>
      </c>
      <c r="K69" s="57"/>
      <c r="L69" s="57"/>
      <c r="M69" s="57"/>
      <c r="O69" s="45"/>
    </row>
    <row r="70" spans="1:15" ht="15">
      <c r="A70" s="40" t="s">
        <v>59</v>
      </c>
      <c r="B70" s="40"/>
      <c r="C70" s="27"/>
      <c r="D70" s="27"/>
      <c r="E70" s="87">
        <f>SUM(E66:E69)</f>
        <v>-78.93799999999997</v>
      </c>
      <c r="F70" s="59">
        <f aca="true" t="shared" si="12" ref="F70:M70">SUM(F66:F69)</f>
        <v>-80.68200000000002</v>
      </c>
      <c r="G70" s="87">
        <f>SUM(G66:G69)</f>
        <v>-98.03599999999999</v>
      </c>
      <c r="H70" s="59">
        <f>SUM(H66:H69)</f>
        <v>-210.47400000000002</v>
      </c>
      <c r="I70" s="87">
        <f>SUM(I66:I69)</f>
        <v>-384.21900000000005</v>
      </c>
      <c r="J70" s="59">
        <f t="shared" si="12"/>
        <v>269.8600000000001</v>
      </c>
      <c r="K70" s="59" t="s">
        <v>12</v>
      </c>
      <c r="L70" s="59">
        <f t="shared" si="12"/>
        <v>403</v>
      </c>
      <c r="M70" s="59">
        <f t="shared" si="12"/>
        <v>-274</v>
      </c>
      <c r="O70" s="45"/>
    </row>
    <row r="71" spans="1:15" ht="15" customHeight="1">
      <c r="A71" s="161" t="s">
        <v>60</v>
      </c>
      <c r="B71" s="161"/>
      <c r="C71" s="13"/>
      <c r="D71" s="13"/>
      <c r="E71" s="86">
        <f>SUM(E70+E65)</f>
        <v>-152.96799999999993</v>
      </c>
      <c r="F71" s="61">
        <f aca="true" t="shared" si="13" ref="F71:M71">SUM(F70+F65)</f>
        <v>-93.69600000000001</v>
      </c>
      <c r="G71" s="86">
        <f>SUM(G70+G65)</f>
        <v>-102.651</v>
      </c>
      <c r="H71" s="61">
        <f>SUM(H70+H65)</f>
        <v>-94.971</v>
      </c>
      <c r="I71" s="86">
        <f>SUM(I70+I65)</f>
        <v>54.60600000000011</v>
      </c>
      <c r="J71" s="61">
        <f t="shared" si="13"/>
        <v>89.88300000000015</v>
      </c>
      <c r="K71" s="61" t="s">
        <v>12</v>
      </c>
      <c r="L71" s="61">
        <f t="shared" si="13"/>
        <v>-90</v>
      </c>
      <c r="M71" s="61">
        <f t="shared" si="13"/>
        <v>-135</v>
      </c>
      <c r="O71" s="45"/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M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2007</v>
      </c>
      <c r="M73" s="68">
        <f t="shared" si="14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/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9.321396701217695</v>
      </c>
      <c r="F77" s="63">
        <f>IF(F14=0,"-",IF(F7=0,"-",F14/F7))*100</f>
        <v>8.861555711471752</v>
      </c>
      <c r="G77" s="118">
        <f>IF(G14=0,"-",IF(G7=0,"-",G14/G7))*100</f>
        <v>10.666544053102816</v>
      </c>
      <c r="H77" s="63">
        <f>IF(H14=0,"-",IF(H7=0,"-",H14/H7))*100</f>
        <v>10.379380444667028</v>
      </c>
      <c r="I77" s="118">
        <f>IF(I14=0,"-",IF(I7=0,"-",I14/I7))*100</f>
        <v>12.501911618569828</v>
      </c>
      <c r="J77" s="63">
        <f>IF(J14=0,"-",IF(J7=0,"-",J14/J7)*100)</f>
        <v>12.333816686025433</v>
      </c>
      <c r="K77" s="63">
        <f>IF(K14=0,"-",IF(K7=0,"-",K14/K7)*100)</f>
        <v>14.863562744210446</v>
      </c>
      <c r="L77" s="63">
        <f>IF(L14=0,"-",IF(L7=0,"-",L14/L7)*100)</f>
        <v>14.875609130546295</v>
      </c>
      <c r="M77" s="63">
        <f>IF(M14=0,"-",IF(M7=0,"-",M14/M7)*100)</f>
        <v>15.579817055178518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15" ref="E78:M78">IF(E20=0,"-",IF(E7=0,"-",E20/E7)*100)</f>
        <v>4.412663851797012</v>
      </c>
      <c r="F78" s="63">
        <f t="shared" si="15"/>
        <v>5.89118344609114</v>
      </c>
      <c r="G78" s="77">
        <f>IF(G20=0,"-",IF(G7=0,"-",G20/G7)*100)</f>
        <v>7.487714076902462</v>
      </c>
      <c r="H78" s="63">
        <f>IF(H20=0,"-",IF(H7=0,"-",H20/H7)*100)</f>
        <v>4.505647297600063</v>
      </c>
      <c r="I78" s="77">
        <f>IF(I20=0,"-",IF(I7=0,"-",I20/I7)*100)</f>
        <v>6.827468329358233</v>
      </c>
      <c r="J78" s="63">
        <f t="shared" si="15"/>
        <v>1.9301817381461417</v>
      </c>
      <c r="K78" s="63">
        <f>IF(K20=0,"-",IF(K7=0,"-",K20/K7)*100)</f>
        <v>9.32869459059847</v>
      </c>
      <c r="L78" s="63">
        <f t="shared" si="15"/>
        <v>10.746345216722236</v>
      </c>
      <c r="M78" s="63">
        <f t="shared" si="15"/>
        <v>10.799645913248746</v>
      </c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120" t="s">
        <v>12</v>
      </c>
      <c r="I79" s="77">
        <f>IF((I44=0),"-",(I24/((I44+J44)/2)*100))</f>
        <v>6.070365868566685</v>
      </c>
      <c r="J79" s="120">
        <f>IF((J44=0),"-",(J24/((J44+L44)/2)*100))</f>
        <v>2.2841636205138682</v>
      </c>
      <c r="K79" s="64" t="str">
        <f>IF((K44=0),"-",(K24/((K44+L44)/2)*100))</f>
        <v>-</v>
      </c>
      <c r="L79" s="64">
        <f>IF((L44=0),"-",(L24/((L44+M44)/2)*100))</f>
        <v>15.655312429505978</v>
      </c>
      <c r="M79" s="64">
        <v>13.2</v>
      </c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120" t="s">
        <v>12</v>
      </c>
      <c r="I80" s="77">
        <f>IF((I44=0),"-",((I17+I18)/((I44+I45+I46+I48+J44+J45+J46+J48)/2)*100))</f>
        <v>7.883798253513509</v>
      </c>
      <c r="J80" s="120">
        <f>IF((J44=0),"-",((J17+J18)/((J44+J45+J46+J48+L44+L45+L46+L48)/2)*100))</f>
        <v>8.626951729242482</v>
      </c>
      <c r="K80" s="64" t="str">
        <f>IF((K44=0),"-",((K17+K18)/((K44+K45+K46+K48+L44+L45+L46+L48)/2)*100))</f>
        <v>-</v>
      </c>
      <c r="L80" s="64">
        <f>IF((L44=0),"-",((L17+L18)/((L44+L45+L46+L48+M44+M45+M46+M48)/2)*100))</f>
        <v>12.367021276595745</v>
      </c>
      <c r="M80" s="64">
        <v>12</v>
      </c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6" ref="G81:M81">IF(G44=0,"-",((G44+G45)/G52*100))</f>
        <v>31.770031381281854</v>
      </c>
      <c r="H81" s="122">
        <f t="shared" si="16"/>
        <v>29.85178785314137</v>
      </c>
      <c r="I81" s="81">
        <f t="shared" si="16"/>
        <v>30.747983168517003</v>
      </c>
      <c r="J81" s="112">
        <f t="shared" si="16"/>
        <v>28.08553241547524</v>
      </c>
      <c r="K81" s="112" t="str">
        <f t="shared" si="16"/>
        <v>-</v>
      </c>
      <c r="L81" s="112">
        <f t="shared" si="16"/>
        <v>35.50175029171528</v>
      </c>
      <c r="M81" s="112">
        <f t="shared" si="16"/>
        <v>37.722681359045</v>
      </c>
      <c r="N81" s="17"/>
    </row>
    <row r="82" spans="1:14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17" ref="G82:M82">IF(G48=0,"-",(G48+G46-G40-G38-G34))</f>
        <v>2534.9570000000003</v>
      </c>
      <c r="H82" s="123">
        <f t="shared" si="17"/>
        <v>3028.228</v>
      </c>
      <c r="I82" s="78">
        <f t="shared" si="17"/>
        <v>2684.455</v>
      </c>
      <c r="J82" s="1">
        <f t="shared" si="17"/>
        <v>3148.119</v>
      </c>
      <c r="K82" s="1" t="str">
        <f t="shared" si="17"/>
        <v>-</v>
      </c>
      <c r="L82" s="1">
        <f t="shared" si="17"/>
        <v>2307</v>
      </c>
      <c r="M82" s="1">
        <f t="shared" si="17"/>
        <v>1691</v>
      </c>
      <c r="N82" s="17"/>
    </row>
    <row r="83" spans="1:13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18" ref="G83:M83">IF((G44=0),"-",((G48+G46)/(G44+G45)))</f>
        <v>1.2829185983665763</v>
      </c>
      <c r="H83" s="124">
        <f t="shared" si="18"/>
        <v>1.4076826753819471</v>
      </c>
      <c r="I83" s="79">
        <f t="shared" si="18"/>
        <v>1.3480191810752784</v>
      </c>
      <c r="J83" s="3">
        <f t="shared" si="18"/>
        <v>1.5458972976938348</v>
      </c>
      <c r="K83" s="3" t="str">
        <f t="shared" si="18"/>
        <v>-</v>
      </c>
      <c r="L83" s="3">
        <f t="shared" si="18"/>
        <v>1.0439605587510272</v>
      </c>
      <c r="M83" s="3">
        <f t="shared" si="18"/>
        <v>0.9712755598831548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3167</v>
      </c>
      <c r="J84" s="25">
        <v>3182</v>
      </c>
      <c r="K84" s="25" t="s">
        <v>12</v>
      </c>
      <c r="L84" s="25">
        <v>2790</v>
      </c>
      <c r="M84" s="25">
        <v>2527</v>
      </c>
    </row>
    <row r="85" spans="1:13" ht="15" customHeight="1">
      <c r="A85" s="7" t="s">
        <v>158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7" t="s">
        <v>130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7" t="s">
        <v>147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7" t="s">
        <v>148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 customHeight="1">
      <c r="A89" s="7" t="s">
        <v>149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7" t="s">
        <v>150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22" ht="15" customHeight="1">
      <c r="A91" s="7" t="s">
        <v>151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P91" s="43"/>
      <c r="Q91" s="43"/>
      <c r="R91" s="43"/>
      <c r="S91" s="43"/>
      <c r="T91" s="43"/>
      <c r="U91" s="43"/>
      <c r="V91" s="43"/>
    </row>
    <row r="92" spans="1:13" ht="15">
      <c r="A92" s="7" t="s">
        <v>156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4" ht="15">
      <c r="B93" s="28"/>
      <c r="C93" s="28"/>
      <c r="D93" s="28"/>
    </row>
    <row r="94" spans="1:4" ht="15">
      <c r="A94" s="28"/>
      <c r="B94" s="28"/>
      <c r="C94" s="28"/>
      <c r="D94" s="28"/>
    </row>
    <row r="95" spans="1:4" ht="15">
      <c r="A95" s="28"/>
      <c r="B95" s="28"/>
      <c r="C95" s="28"/>
      <c r="D95" s="28"/>
    </row>
    <row r="96" spans="1:4" ht="15">
      <c r="A96" s="28"/>
      <c r="B96" s="28"/>
      <c r="C96" s="28"/>
      <c r="D96" s="28"/>
    </row>
    <row r="97" spans="1:4" ht="15">
      <c r="A97" s="28"/>
      <c r="B97" s="28"/>
      <c r="C97" s="28"/>
      <c r="D97" s="28"/>
    </row>
    <row r="98" spans="1:4" ht="15">
      <c r="A98" s="28"/>
      <c r="B98" s="28"/>
      <c r="C98" s="28"/>
      <c r="D98" s="28"/>
    </row>
    <row r="99" spans="1:4" ht="15">
      <c r="A99" s="28"/>
      <c r="B99" s="28"/>
      <c r="C99" s="28"/>
      <c r="D99" s="28"/>
    </row>
  </sheetData>
  <sheetProtection/>
  <mergeCells count="22">
    <mergeCell ref="A66:B66"/>
    <mergeCell ref="A82:B82"/>
    <mergeCell ref="A80:B80"/>
    <mergeCell ref="A83:B83"/>
    <mergeCell ref="A78:B78"/>
    <mergeCell ref="A79:B79"/>
    <mergeCell ref="A81:B81"/>
    <mergeCell ref="A67:B67"/>
    <mergeCell ref="A84:B84"/>
    <mergeCell ref="A69:B69"/>
    <mergeCell ref="A71:B71"/>
    <mergeCell ref="A77:B77"/>
    <mergeCell ref="A1:M1"/>
    <mergeCell ref="A58:B58"/>
    <mergeCell ref="A59:B59"/>
    <mergeCell ref="A60:B60"/>
    <mergeCell ref="A61:B61"/>
    <mergeCell ref="A68:B68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 t="s">
        <v>11</v>
      </c>
      <c r="J5" s="72" t="s">
        <v>11</v>
      </c>
      <c r="K5" s="72"/>
      <c r="L5" s="72"/>
    </row>
    <row r="6" ht="1.5" customHeight="1"/>
    <row r="7" spans="1:12" ht="15" customHeight="1">
      <c r="A7" s="35" t="s">
        <v>14</v>
      </c>
      <c r="B7" s="10"/>
      <c r="C7" s="10"/>
      <c r="D7" s="10"/>
      <c r="E7" s="86">
        <v>1230.15</v>
      </c>
      <c r="F7" s="61">
        <v>1190.691</v>
      </c>
      <c r="G7" s="86">
        <v>2348.675</v>
      </c>
      <c r="H7" s="61">
        <v>2256</v>
      </c>
      <c r="I7" s="86">
        <v>4502.8150000000005</v>
      </c>
      <c r="J7" s="61">
        <v>4361.049</v>
      </c>
      <c r="K7" s="61">
        <v>4115</v>
      </c>
      <c r="L7" s="61">
        <v>3763</v>
      </c>
    </row>
    <row r="8" spans="1:12" ht="15" customHeight="1">
      <c r="A8" s="35" t="s">
        <v>15</v>
      </c>
      <c r="B8" s="4"/>
      <c r="C8" s="4"/>
      <c r="D8" s="4"/>
      <c r="E8" s="85">
        <v>-1049.2040000000002</v>
      </c>
      <c r="F8" s="55">
        <v>-1041.253</v>
      </c>
      <c r="G8" s="85">
        <v>-2025.4450000000002</v>
      </c>
      <c r="H8" s="55">
        <v>-2000</v>
      </c>
      <c r="I8" s="85">
        <v>-3960.972</v>
      </c>
      <c r="J8" s="55">
        <v>-3849.6960000000004</v>
      </c>
      <c r="K8" s="55">
        <v>-3678.5</v>
      </c>
      <c r="L8" s="55">
        <v>-3389</v>
      </c>
    </row>
    <row r="9" spans="1:12" ht="15" customHeight="1">
      <c r="A9" s="35" t="s">
        <v>16</v>
      </c>
      <c r="B9" s="4"/>
      <c r="C9" s="4"/>
      <c r="D9" s="4"/>
      <c r="E9" s="85">
        <v>0.242</v>
      </c>
      <c r="F9" s="55">
        <v>0.8399999999999999</v>
      </c>
      <c r="G9" s="85">
        <v>1.602</v>
      </c>
      <c r="H9" s="55">
        <v>2</v>
      </c>
      <c r="I9" s="85">
        <v>5.07</v>
      </c>
      <c r="J9" s="55">
        <v>2.096</v>
      </c>
      <c r="K9" s="55">
        <v>5</v>
      </c>
      <c r="L9" s="55">
        <v>8</v>
      </c>
    </row>
    <row r="10" spans="1:12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</row>
    <row r="11" spans="1:12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13.5</v>
      </c>
      <c r="L11" s="57"/>
    </row>
    <row r="12" spans="1:12" ht="15" customHeight="1">
      <c r="A12" s="14" t="s">
        <v>1</v>
      </c>
      <c r="B12" s="14"/>
      <c r="C12" s="14"/>
      <c r="D12" s="14"/>
      <c r="E12" s="86">
        <f>SUM(E7:E11)</f>
        <v>181.1879999999999</v>
      </c>
      <c r="F12" s="61">
        <f aca="true" t="shared" si="0" ref="F12:L12">SUM(F7:F11)</f>
        <v>150.2780000000001</v>
      </c>
      <c r="G12" s="86">
        <f>SUM(G7:G11)</f>
        <v>324.832</v>
      </c>
      <c r="H12" s="61">
        <f>SUM(H7:H11)</f>
        <v>258</v>
      </c>
      <c r="I12" s="86">
        <f>SUM(I7:I11)</f>
        <v>546.9130000000004</v>
      </c>
      <c r="J12" s="61">
        <f t="shared" si="0"/>
        <v>513.4489999999996</v>
      </c>
      <c r="K12" s="61">
        <f t="shared" si="0"/>
        <v>455</v>
      </c>
      <c r="L12" s="61">
        <f t="shared" si="0"/>
        <v>382</v>
      </c>
    </row>
    <row r="13" spans="1:12" ht="15" customHeight="1">
      <c r="A13" s="36" t="s">
        <v>96</v>
      </c>
      <c r="B13" s="29"/>
      <c r="C13" s="29"/>
      <c r="D13" s="29"/>
      <c r="E13" s="83">
        <v>-33.344</v>
      </c>
      <c r="F13" s="57">
        <v>-34.059</v>
      </c>
      <c r="G13" s="83">
        <v>-65.551</v>
      </c>
      <c r="H13" s="57">
        <v>-67</v>
      </c>
      <c r="I13" s="83">
        <v>-129.513</v>
      </c>
      <c r="J13" s="57">
        <v>-113.88600000000001</v>
      </c>
      <c r="K13" s="57">
        <v>-103</v>
      </c>
      <c r="L13" s="57">
        <v>-103</v>
      </c>
    </row>
    <row r="14" spans="1:12" ht="15" customHeight="1">
      <c r="A14" s="14" t="s">
        <v>2</v>
      </c>
      <c r="B14" s="14"/>
      <c r="C14" s="14"/>
      <c r="D14" s="14"/>
      <c r="E14" s="86">
        <f>SUM(E12:E13)</f>
        <v>147.8439999999999</v>
      </c>
      <c r="F14" s="61">
        <f aca="true" t="shared" si="1" ref="F14:L14">SUM(F12:F13)</f>
        <v>116.21900000000011</v>
      </c>
      <c r="G14" s="86">
        <f>SUM(G12:G13)</f>
        <v>259.281</v>
      </c>
      <c r="H14" s="61">
        <f>SUM(H12:H13)</f>
        <v>191</v>
      </c>
      <c r="I14" s="86">
        <f>SUM(I12:I13)</f>
        <v>417.4000000000003</v>
      </c>
      <c r="J14" s="61">
        <f t="shared" si="1"/>
        <v>399.5629999999996</v>
      </c>
      <c r="K14" s="61">
        <f t="shared" si="1"/>
        <v>352</v>
      </c>
      <c r="L14" s="61">
        <f t="shared" si="1"/>
        <v>279</v>
      </c>
    </row>
    <row r="15" spans="1:12" ht="15" customHeight="1">
      <c r="A15" s="35" t="s">
        <v>20</v>
      </c>
      <c r="B15" s="5"/>
      <c r="C15" s="5"/>
      <c r="D15" s="5"/>
      <c r="E15" s="85"/>
      <c r="F15" s="55"/>
      <c r="G15" s="85"/>
      <c r="H15" s="55"/>
      <c r="I15" s="85"/>
      <c r="J15" s="55"/>
      <c r="K15" s="55"/>
      <c r="L15" s="55"/>
    </row>
    <row r="16" spans="1:12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</row>
    <row r="17" spans="1:12" ht="15" customHeight="1">
      <c r="A17" s="14" t="s">
        <v>3</v>
      </c>
      <c r="B17" s="14"/>
      <c r="C17" s="14"/>
      <c r="D17" s="14"/>
      <c r="E17" s="86">
        <f>SUM(E14:E16)</f>
        <v>147.8439999999999</v>
      </c>
      <c r="F17" s="61">
        <f aca="true" t="shared" si="2" ref="F17:L17">SUM(F14:F16)</f>
        <v>116.21900000000011</v>
      </c>
      <c r="G17" s="86">
        <f>SUM(G14:G16)</f>
        <v>259.281</v>
      </c>
      <c r="H17" s="61">
        <f>SUM(H14:H16)</f>
        <v>191</v>
      </c>
      <c r="I17" s="86">
        <f>SUM(I14:I16)</f>
        <v>417.4000000000003</v>
      </c>
      <c r="J17" s="61">
        <f t="shared" si="2"/>
        <v>399.5629999999996</v>
      </c>
      <c r="K17" s="61">
        <f t="shared" si="2"/>
        <v>352</v>
      </c>
      <c r="L17" s="61">
        <f t="shared" si="2"/>
        <v>279</v>
      </c>
    </row>
    <row r="18" spans="1:12" ht="15" customHeight="1">
      <c r="A18" s="35" t="s">
        <v>22</v>
      </c>
      <c r="B18" s="4"/>
      <c r="C18" s="4"/>
      <c r="D18" s="4"/>
      <c r="E18" s="85">
        <v>2.456</v>
      </c>
      <c r="F18" s="55">
        <v>-15.808</v>
      </c>
      <c r="G18" s="85">
        <v>4.833</v>
      </c>
      <c r="H18" s="55">
        <v>5</v>
      </c>
      <c r="I18" s="85">
        <v>12.195</v>
      </c>
      <c r="J18" s="55">
        <v>65</v>
      </c>
      <c r="K18" s="55">
        <v>45.400000000000006</v>
      </c>
      <c r="L18" s="55">
        <v>55</v>
      </c>
    </row>
    <row r="19" spans="1:12" ht="15" customHeight="1">
      <c r="A19" s="36" t="s">
        <v>23</v>
      </c>
      <c r="B19" s="29"/>
      <c r="C19" s="29"/>
      <c r="D19" s="29"/>
      <c r="E19" s="83">
        <v>-10.653000000000002</v>
      </c>
      <c r="F19" s="57">
        <v>8.614</v>
      </c>
      <c r="G19" s="83">
        <v>-21.637999999999998</v>
      </c>
      <c r="H19" s="57">
        <v>-28.95</v>
      </c>
      <c r="I19" s="83">
        <v>-53.522999999999996</v>
      </c>
      <c r="J19" s="57">
        <v>-108.381</v>
      </c>
      <c r="K19" s="57">
        <v>-84.3</v>
      </c>
      <c r="L19" s="57">
        <v>-88</v>
      </c>
    </row>
    <row r="20" spans="1:12" ht="15" customHeight="1">
      <c r="A20" s="14" t="s">
        <v>4</v>
      </c>
      <c r="B20" s="14"/>
      <c r="C20" s="14"/>
      <c r="D20" s="14"/>
      <c r="E20" s="86">
        <f>SUM(E17:E19)</f>
        <v>139.6469999999999</v>
      </c>
      <c r="F20" s="61">
        <f aca="true" t="shared" si="3" ref="F20:L20">SUM(F17:F19)</f>
        <v>109.02500000000012</v>
      </c>
      <c r="G20" s="86">
        <f>SUM(G17:G19)</f>
        <v>242.47600000000003</v>
      </c>
      <c r="H20" s="61">
        <f>SUM(H17:H19)</f>
        <v>167.05</v>
      </c>
      <c r="I20" s="86">
        <f>SUM(I17:I19)</f>
        <v>376.07200000000034</v>
      </c>
      <c r="J20" s="61">
        <f t="shared" si="3"/>
        <v>356.18199999999956</v>
      </c>
      <c r="K20" s="61">
        <f t="shared" si="3"/>
        <v>313.09999999999997</v>
      </c>
      <c r="L20" s="61">
        <f t="shared" si="3"/>
        <v>246</v>
      </c>
    </row>
    <row r="21" spans="1:12" ht="15" customHeight="1">
      <c r="A21" s="35" t="s">
        <v>24</v>
      </c>
      <c r="B21" s="4"/>
      <c r="C21" s="4"/>
      <c r="D21" s="4"/>
      <c r="E21" s="85">
        <v>-41.621</v>
      </c>
      <c r="F21" s="55">
        <v>-30.123000000000005</v>
      </c>
      <c r="G21" s="85">
        <v>-71.456</v>
      </c>
      <c r="H21" s="55">
        <v>-55.050000000000004</v>
      </c>
      <c r="I21" s="85">
        <v>-112.25500000000001</v>
      </c>
      <c r="J21" s="55">
        <v>-108.468</v>
      </c>
      <c r="K21" s="55">
        <v>-77</v>
      </c>
      <c r="L21" s="55">
        <v>-62</v>
      </c>
    </row>
    <row r="22" spans="1:12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</row>
    <row r="23" spans="1:12" ht="15" customHeight="1">
      <c r="A23" s="39" t="s">
        <v>25</v>
      </c>
      <c r="B23" s="15"/>
      <c r="C23" s="15"/>
      <c r="D23" s="15"/>
      <c r="E23" s="86">
        <f>SUM(E20:E22)</f>
        <v>98.0259999999999</v>
      </c>
      <c r="F23" s="61">
        <f aca="true" t="shared" si="4" ref="F23:L23">SUM(F20:F22)</f>
        <v>78.90200000000011</v>
      </c>
      <c r="G23" s="86">
        <f>SUM(G20:G22)</f>
        <v>171.02000000000004</v>
      </c>
      <c r="H23" s="61">
        <f>SUM(H20:H22)</f>
        <v>112</v>
      </c>
      <c r="I23" s="86">
        <f>SUM(I20:I22)</f>
        <v>263.81700000000035</v>
      </c>
      <c r="J23" s="61">
        <f t="shared" si="4"/>
        <v>247.71399999999954</v>
      </c>
      <c r="K23" s="61">
        <f t="shared" si="4"/>
        <v>236.09999999999997</v>
      </c>
      <c r="L23" s="61">
        <f t="shared" si="4"/>
        <v>184</v>
      </c>
    </row>
    <row r="24" spans="1:12" ht="15" customHeight="1">
      <c r="A24" s="35" t="s">
        <v>26</v>
      </c>
      <c r="B24" s="4"/>
      <c r="C24" s="4"/>
      <c r="D24" s="4"/>
      <c r="E24" s="82">
        <f aca="true" t="shared" si="5" ref="E24:L24">E23-E25</f>
        <v>98.1839999999999</v>
      </c>
      <c r="F24" s="58">
        <f t="shared" si="5"/>
        <v>78.90200000000011</v>
      </c>
      <c r="G24" s="82">
        <f>G23-G25</f>
        <v>171.02000000000004</v>
      </c>
      <c r="H24" s="58">
        <f>H23-H25</f>
        <v>112</v>
      </c>
      <c r="I24" s="82">
        <f t="shared" si="5"/>
        <v>262.9240000000004</v>
      </c>
      <c r="J24" s="58">
        <f t="shared" si="5"/>
        <v>247.34499999999954</v>
      </c>
      <c r="K24" s="58">
        <f t="shared" si="5"/>
        <v>236.09999999999997</v>
      </c>
      <c r="L24" s="58">
        <f t="shared" si="5"/>
        <v>184</v>
      </c>
    </row>
    <row r="25" spans="1:12" ht="15" customHeight="1">
      <c r="A25" s="35" t="s">
        <v>115</v>
      </c>
      <c r="B25" s="4"/>
      <c r="C25" s="4"/>
      <c r="D25" s="4"/>
      <c r="E25" s="85">
        <v>-0.158</v>
      </c>
      <c r="F25" s="55"/>
      <c r="G25" s="85"/>
      <c r="H25" s="55"/>
      <c r="I25" s="85">
        <v>0.893</v>
      </c>
      <c r="J25" s="55">
        <v>0.369</v>
      </c>
      <c r="K25" s="55"/>
      <c r="L25" s="55"/>
    </row>
    <row r="26" spans="1:12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</row>
    <row r="29" spans="1:12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L29">IF(F$5=0,"",F$5)</f>
      </c>
      <c r="G29" s="89">
        <f t="shared" si="7"/>
      </c>
      <c r="H29" s="89">
        <f t="shared" si="7"/>
      </c>
      <c r="I29" s="89"/>
      <c r="J29" s="89"/>
      <c r="K29" s="89">
        <f t="shared" si="7"/>
      </c>
      <c r="L29" s="89">
        <f t="shared" si="7"/>
      </c>
    </row>
    <row r="30" spans="5:12" ht="1.5" customHeight="1">
      <c r="E30" s="45"/>
      <c r="F30" s="45"/>
      <c r="G30" s="45"/>
      <c r="H30" s="45"/>
      <c r="I30" s="45"/>
      <c r="J30" s="45"/>
      <c r="K30" s="45"/>
      <c r="L30" s="45"/>
    </row>
    <row r="31" spans="1:12" ht="15" customHeight="1">
      <c r="A31" s="35" t="s">
        <v>5</v>
      </c>
      <c r="B31" s="11"/>
      <c r="C31" s="11"/>
      <c r="D31" s="11"/>
      <c r="E31" s="85"/>
      <c r="F31" s="55"/>
      <c r="G31" s="85">
        <v>930.311</v>
      </c>
      <c r="H31" s="55">
        <v>924</v>
      </c>
      <c r="I31" s="85">
        <v>886.6510000000001</v>
      </c>
      <c r="J31" s="55">
        <v>905</v>
      </c>
      <c r="K31" s="55">
        <v>788</v>
      </c>
      <c r="L31" s="55">
        <v>777</v>
      </c>
    </row>
    <row r="32" spans="1:12" ht="15" customHeight="1">
      <c r="A32" s="35" t="s">
        <v>28</v>
      </c>
      <c r="B32" s="10"/>
      <c r="C32" s="10"/>
      <c r="D32" s="10"/>
      <c r="E32" s="85"/>
      <c r="F32" s="55"/>
      <c r="G32" s="85">
        <v>10.066</v>
      </c>
      <c r="H32" s="55">
        <v>10</v>
      </c>
      <c r="I32" s="85">
        <v>8.847000000000001</v>
      </c>
      <c r="J32" s="55">
        <v>8</v>
      </c>
      <c r="K32" s="55">
        <v>4</v>
      </c>
      <c r="L32" s="55">
        <v>5</v>
      </c>
    </row>
    <row r="33" spans="1:12" ht="15" customHeight="1">
      <c r="A33" s="35" t="s">
        <v>29</v>
      </c>
      <c r="B33" s="10"/>
      <c r="C33" s="10"/>
      <c r="D33" s="10"/>
      <c r="E33" s="85"/>
      <c r="F33" s="55"/>
      <c r="G33" s="85">
        <v>822.2570000000001</v>
      </c>
      <c r="H33" s="55">
        <v>851</v>
      </c>
      <c r="I33" s="85">
        <v>808.9820000000001</v>
      </c>
      <c r="J33" s="55">
        <v>842</v>
      </c>
      <c r="K33" s="55">
        <v>711</v>
      </c>
      <c r="L33" s="55">
        <v>622</v>
      </c>
    </row>
    <row r="34" spans="1:12" ht="15" customHeight="1">
      <c r="A34" s="35" t="s">
        <v>30</v>
      </c>
      <c r="B34" s="10"/>
      <c r="C34" s="10"/>
      <c r="D34" s="10"/>
      <c r="E34" s="85"/>
      <c r="F34" s="55"/>
      <c r="G34" s="85">
        <v>36.512</v>
      </c>
      <c r="H34" s="55">
        <v>45</v>
      </c>
      <c r="I34" s="85">
        <v>45.549</v>
      </c>
      <c r="J34" s="55">
        <v>44</v>
      </c>
      <c r="K34" s="55">
        <v>52</v>
      </c>
      <c r="L34" s="55">
        <v>42</v>
      </c>
    </row>
    <row r="35" spans="1:12" ht="15" customHeight="1">
      <c r="A35" s="36" t="s">
        <v>31</v>
      </c>
      <c r="B35" s="29"/>
      <c r="C35" s="29"/>
      <c r="D35" s="29"/>
      <c r="E35" s="83"/>
      <c r="F35" s="57"/>
      <c r="G35" s="83">
        <v>73.159</v>
      </c>
      <c r="H35" s="57">
        <v>67</v>
      </c>
      <c r="I35" s="83">
        <v>61.161</v>
      </c>
      <c r="J35" s="57">
        <v>66</v>
      </c>
      <c r="K35" s="57">
        <v>60</v>
      </c>
      <c r="L35" s="57">
        <v>57</v>
      </c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L36">SUM(G31:G35)</f>
        <v>1872.305</v>
      </c>
      <c r="H36" s="121">
        <f t="shared" si="8"/>
        <v>1897</v>
      </c>
      <c r="I36" s="86">
        <f t="shared" si="8"/>
        <v>1811.19</v>
      </c>
      <c r="J36" s="61">
        <f t="shared" si="8"/>
        <v>1865</v>
      </c>
      <c r="K36" s="61">
        <f t="shared" si="8"/>
        <v>1615</v>
      </c>
      <c r="L36" s="61">
        <f t="shared" si="8"/>
        <v>1503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85">
        <v>763.643</v>
      </c>
      <c r="H37" s="55">
        <v>717</v>
      </c>
      <c r="I37" s="85">
        <v>583.457</v>
      </c>
      <c r="J37" s="55">
        <v>705</v>
      </c>
      <c r="K37" s="55">
        <v>625</v>
      </c>
      <c r="L37" s="55">
        <v>531</v>
      </c>
    </row>
    <row r="38" spans="1:12" ht="15" customHeight="1">
      <c r="A38" s="35" t="s">
        <v>34</v>
      </c>
      <c r="B38" s="4"/>
      <c r="C38" s="4"/>
      <c r="D38" s="4"/>
      <c r="E38" s="85"/>
      <c r="F38" s="55"/>
      <c r="G38" s="85">
        <v>13.856</v>
      </c>
      <c r="H38" s="55">
        <v>9</v>
      </c>
      <c r="I38" s="85">
        <v>6.260000000000001</v>
      </c>
      <c r="J38" s="55">
        <v>24</v>
      </c>
      <c r="K38" s="55">
        <v>7</v>
      </c>
      <c r="L38" s="55">
        <v>2</v>
      </c>
    </row>
    <row r="39" spans="1:12" ht="15" customHeight="1">
      <c r="A39" s="35" t="s">
        <v>35</v>
      </c>
      <c r="B39" s="4"/>
      <c r="C39" s="4"/>
      <c r="D39" s="4"/>
      <c r="E39" s="85"/>
      <c r="F39" s="55"/>
      <c r="G39" s="85">
        <v>1037.993</v>
      </c>
      <c r="H39" s="55">
        <v>1097</v>
      </c>
      <c r="I39" s="85">
        <v>820.152</v>
      </c>
      <c r="J39" s="55">
        <v>1058</v>
      </c>
      <c r="K39" s="55">
        <v>885</v>
      </c>
      <c r="L39" s="55">
        <v>836</v>
      </c>
    </row>
    <row r="40" spans="1:12" ht="15" customHeight="1">
      <c r="A40" s="35" t="s">
        <v>36</v>
      </c>
      <c r="B40" s="4"/>
      <c r="C40" s="4"/>
      <c r="D40" s="4"/>
      <c r="E40" s="85"/>
      <c r="F40" s="55"/>
      <c r="G40" s="85">
        <v>334.242</v>
      </c>
      <c r="H40" s="55">
        <v>402</v>
      </c>
      <c r="I40" s="85">
        <v>442.673</v>
      </c>
      <c r="J40" s="55">
        <v>243</v>
      </c>
      <c r="K40" s="55">
        <v>326</v>
      </c>
      <c r="L40" s="55">
        <v>262</v>
      </c>
    </row>
    <row r="41" spans="1:12" ht="15" customHeight="1">
      <c r="A41" s="36" t="s">
        <v>37</v>
      </c>
      <c r="B41" s="29"/>
      <c r="C41" s="29"/>
      <c r="D41" s="29"/>
      <c r="E41" s="83"/>
      <c r="F41" s="57"/>
      <c r="G41" s="83"/>
      <c r="H41" s="57"/>
      <c r="I41" s="83"/>
      <c r="J41" s="57"/>
      <c r="K41" s="57"/>
      <c r="L41" s="57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L42">SUM(G37:G41)</f>
        <v>2149.734</v>
      </c>
      <c r="H42" s="138">
        <f t="shared" si="9"/>
        <v>2225</v>
      </c>
      <c r="I42" s="91">
        <f t="shared" si="9"/>
        <v>1852.5420000000001</v>
      </c>
      <c r="J42" s="92">
        <f t="shared" si="9"/>
        <v>2030</v>
      </c>
      <c r="K42" s="92">
        <f t="shared" si="9"/>
        <v>1843</v>
      </c>
      <c r="L42" s="92">
        <f t="shared" si="9"/>
        <v>1631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L43">G36+G42</f>
        <v>4022.0389999999998</v>
      </c>
      <c r="H43" s="121">
        <f t="shared" si="10"/>
        <v>4122</v>
      </c>
      <c r="I43" s="86">
        <f t="shared" si="10"/>
        <v>3663.732</v>
      </c>
      <c r="J43" s="61">
        <f t="shared" si="10"/>
        <v>3895</v>
      </c>
      <c r="K43" s="61">
        <f t="shared" si="10"/>
        <v>3458</v>
      </c>
      <c r="L43" s="61">
        <f t="shared" si="10"/>
        <v>3134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85">
        <v>2035.857</v>
      </c>
      <c r="H44" s="55">
        <v>1879</v>
      </c>
      <c r="I44" s="85">
        <v>1926.56</v>
      </c>
      <c r="J44" s="55">
        <v>1837.653</v>
      </c>
      <c r="K44" s="55">
        <v>1498</v>
      </c>
      <c r="L44" s="55">
        <v>1330</v>
      </c>
    </row>
    <row r="45" spans="1:12" ht="15" customHeight="1">
      <c r="A45" s="35" t="s">
        <v>114</v>
      </c>
      <c r="B45" s="4"/>
      <c r="C45" s="4"/>
      <c r="D45" s="4"/>
      <c r="E45" s="85"/>
      <c r="F45" s="55"/>
      <c r="G45" s="85">
        <v>4.784</v>
      </c>
      <c r="H45" s="55">
        <v>4</v>
      </c>
      <c r="I45" s="85">
        <v>4.013</v>
      </c>
      <c r="J45" s="55">
        <v>4</v>
      </c>
      <c r="K45" s="55"/>
      <c r="L45" s="55"/>
    </row>
    <row r="46" spans="1:12" ht="15" customHeight="1">
      <c r="A46" s="35" t="s">
        <v>42</v>
      </c>
      <c r="B46" s="4"/>
      <c r="C46" s="4"/>
      <c r="D46" s="4"/>
      <c r="E46" s="85"/>
      <c r="F46" s="55"/>
      <c r="G46" s="85">
        <v>106.012</v>
      </c>
      <c r="H46" s="55">
        <v>114</v>
      </c>
      <c r="I46" s="85">
        <v>109.46000000000001</v>
      </c>
      <c r="J46" s="55">
        <v>113</v>
      </c>
      <c r="K46" s="55">
        <v>114</v>
      </c>
      <c r="L46" s="55">
        <v>105</v>
      </c>
    </row>
    <row r="47" spans="1:12" ht="15" customHeight="1">
      <c r="A47" s="35" t="s">
        <v>43</v>
      </c>
      <c r="B47" s="4"/>
      <c r="C47" s="4"/>
      <c r="D47" s="4"/>
      <c r="E47" s="85"/>
      <c r="F47" s="55"/>
      <c r="G47" s="85">
        <v>34.669000000000004</v>
      </c>
      <c r="H47" s="55">
        <v>38</v>
      </c>
      <c r="I47" s="85">
        <v>27.955000000000002</v>
      </c>
      <c r="J47" s="55">
        <v>41</v>
      </c>
      <c r="K47" s="55">
        <v>40</v>
      </c>
      <c r="L47" s="55">
        <v>34</v>
      </c>
    </row>
    <row r="48" spans="1:12" ht="15" customHeight="1">
      <c r="A48" s="35" t="s">
        <v>44</v>
      </c>
      <c r="B48" s="4"/>
      <c r="C48" s="4"/>
      <c r="D48" s="4"/>
      <c r="E48" s="85"/>
      <c r="F48" s="55"/>
      <c r="G48" s="85">
        <v>815.3370000000001</v>
      </c>
      <c r="H48" s="55">
        <v>1086</v>
      </c>
      <c r="I48" s="85">
        <v>795.343</v>
      </c>
      <c r="J48" s="55">
        <v>986</v>
      </c>
      <c r="K48" s="55">
        <v>937</v>
      </c>
      <c r="L48" s="55">
        <v>878</v>
      </c>
    </row>
    <row r="49" spans="1:12" ht="15" customHeight="1">
      <c r="A49" s="35" t="s">
        <v>45</v>
      </c>
      <c r="B49" s="4"/>
      <c r="C49" s="4"/>
      <c r="D49" s="4"/>
      <c r="E49" s="85"/>
      <c r="F49" s="55"/>
      <c r="G49" s="85">
        <v>1025.38</v>
      </c>
      <c r="H49" s="55">
        <v>1001</v>
      </c>
      <c r="I49" s="85">
        <v>800.4010000000001</v>
      </c>
      <c r="J49" s="55">
        <v>913.3470000000001</v>
      </c>
      <c r="K49" s="55">
        <v>869</v>
      </c>
      <c r="L49" s="55">
        <v>787</v>
      </c>
    </row>
    <row r="50" spans="1:12" ht="15" customHeight="1">
      <c r="A50" s="35" t="s">
        <v>102</v>
      </c>
      <c r="B50" s="4"/>
      <c r="C50" s="4"/>
      <c r="D50" s="4"/>
      <c r="E50" s="85"/>
      <c r="F50" s="55"/>
      <c r="G50" s="85"/>
      <c r="H50" s="55"/>
      <c r="I50" s="85"/>
      <c r="J50" s="55"/>
      <c r="K50" s="55"/>
      <c r="L50" s="55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83"/>
      <c r="H51" s="57"/>
      <c r="I51" s="83"/>
      <c r="J51" s="57"/>
      <c r="K51" s="57"/>
      <c r="L51" s="57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L52">SUM(G44:G51)</f>
        <v>4022.039</v>
      </c>
      <c r="H52" s="121">
        <f t="shared" si="11"/>
        <v>4122</v>
      </c>
      <c r="I52" s="86">
        <f t="shared" si="11"/>
        <v>3663.732</v>
      </c>
      <c r="J52" s="61">
        <f t="shared" si="11"/>
        <v>3895.0000000000005</v>
      </c>
      <c r="K52" s="61">
        <f t="shared" si="11"/>
        <v>3458</v>
      </c>
      <c r="L52" s="61">
        <f t="shared" si="11"/>
        <v>3134</v>
      </c>
    </row>
    <row r="53" spans="1:12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L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2006</v>
      </c>
    </row>
    <row r="55" spans="1:12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</row>
    <row r="56" spans="1:12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L56">IF(F$5=0,"",F$5)</f>
      </c>
      <c r="G56" s="89">
        <f t="shared" si="13"/>
      </c>
      <c r="H56" s="89">
        <f t="shared" si="13"/>
      </c>
      <c r="I56" s="89"/>
      <c r="J56" s="89"/>
      <c r="K56" s="89">
        <f t="shared" si="13"/>
      </c>
      <c r="L56" s="89">
        <f t="shared" si="13"/>
      </c>
    </row>
    <row r="57" spans="5:12" ht="1.5" customHeight="1">
      <c r="E57" s="45"/>
      <c r="F57" s="45"/>
      <c r="G57" s="45"/>
      <c r="H57" s="45"/>
      <c r="I57" s="45"/>
      <c r="J57" s="45"/>
      <c r="K57" s="45"/>
      <c r="L57" s="45"/>
    </row>
    <row r="58" spans="1:12" ht="24.75" customHeight="1">
      <c r="A58" s="157" t="s">
        <v>48</v>
      </c>
      <c r="B58" s="157"/>
      <c r="C58" s="12"/>
      <c r="D58" s="12"/>
      <c r="E58" s="82">
        <v>140.63799999999998</v>
      </c>
      <c r="F58" s="58">
        <v>85.084</v>
      </c>
      <c r="G58" s="82">
        <v>242.29399999999998</v>
      </c>
      <c r="H58" s="58">
        <v>150.05</v>
      </c>
      <c r="I58" s="82">
        <v>376.07800000000003</v>
      </c>
      <c r="J58" s="58">
        <v>337.951</v>
      </c>
      <c r="K58" s="58">
        <v>324</v>
      </c>
      <c r="L58" s="58">
        <v>271</v>
      </c>
    </row>
    <row r="59" spans="1:12" ht="15" customHeight="1">
      <c r="A59" s="158" t="s">
        <v>49</v>
      </c>
      <c r="B59" s="158"/>
      <c r="C59" s="30"/>
      <c r="D59" s="30"/>
      <c r="E59" s="83">
        <v>-135.375</v>
      </c>
      <c r="F59" s="57"/>
      <c r="G59" s="83">
        <v>-203.323</v>
      </c>
      <c r="H59" s="57">
        <v>90</v>
      </c>
      <c r="I59" s="83">
        <v>241.306</v>
      </c>
      <c r="J59" s="57">
        <v>-128.59900000000002</v>
      </c>
      <c r="K59" s="57">
        <v>-18</v>
      </c>
      <c r="L59" s="57">
        <v>-30</v>
      </c>
    </row>
    <row r="60" spans="1:12" ht="15" customHeight="1">
      <c r="A60" s="161" t="s">
        <v>50</v>
      </c>
      <c r="B60" s="161"/>
      <c r="C60" s="32"/>
      <c r="D60" s="32"/>
      <c r="E60" s="84">
        <f>SUM(E58:E59)</f>
        <v>5.262999999999977</v>
      </c>
      <c r="F60" s="62">
        <f aca="true" t="shared" si="14" ref="F60:L60">SUM(F58:F59)</f>
        <v>85.084</v>
      </c>
      <c r="G60" s="84">
        <f>SUM(G58:G59)</f>
        <v>38.970999999999975</v>
      </c>
      <c r="H60" s="62">
        <f>SUM(H58:H59)</f>
        <v>240.05</v>
      </c>
      <c r="I60" s="84">
        <f>SUM(I58:I59)</f>
        <v>617.384</v>
      </c>
      <c r="J60" s="62">
        <f t="shared" si="14"/>
        <v>209.352</v>
      </c>
      <c r="K60" s="62">
        <f t="shared" si="14"/>
        <v>306</v>
      </c>
      <c r="L60" s="62">
        <f t="shared" si="14"/>
        <v>241</v>
      </c>
    </row>
    <row r="61" spans="1:12" ht="15" customHeight="1">
      <c r="A61" s="157" t="s">
        <v>51</v>
      </c>
      <c r="B61" s="157"/>
      <c r="C61" s="4"/>
      <c r="D61" s="4"/>
      <c r="E61" s="85">
        <v>-59.526</v>
      </c>
      <c r="F61" s="55">
        <v>-10</v>
      </c>
      <c r="G61" s="85">
        <v>-93.38</v>
      </c>
      <c r="H61" s="55">
        <v>-90</v>
      </c>
      <c r="I61" s="85">
        <v>-163.56</v>
      </c>
      <c r="J61" s="55">
        <v>-179.602</v>
      </c>
      <c r="K61" s="55">
        <v>-223</v>
      </c>
      <c r="L61" s="55">
        <v>-131</v>
      </c>
    </row>
    <row r="62" spans="1:12" ht="15" customHeight="1">
      <c r="A62" s="158" t="s">
        <v>103</v>
      </c>
      <c r="B62" s="158"/>
      <c r="C62" s="29"/>
      <c r="D62" s="29"/>
      <c r="E62" s="83">
        <v>7.702999999999999</v>
      </c>
      <c r="F62" s="57">
        <v>-34</v>
      </c>
      <c r="G62" s="83">
        <v>8.943</v>
      </c>
      <c r="H62" s="57">
        <v>9</v>
      </c>
      <c r="I62" s="83">
        <v>32.728</v>
      </c>
      <c r="J62" s="57">
        <v>5.103000000000001</v>
      </c>
      <c r="K62" s="57">
        <v>20</v>
      </c>
      <c r="L62" s="57">
        <v>19</v>
      </c>
    </row>
    <row r="63" spans="1:12" ht="24" customHeight="1">
      <c r="A63" s="161" t="s">
        <v>52</v>
      </c>
      <c r="B63" s="161"/>
      <c r="C63" s="33"/>
      <c r="D63" s="33"/>
      <c r="E63" s="84">
        <f>SUM(E60:E62)</f>
        <v>-46.56000000000003</v>
      </c>
      <c r="F63" s="62">
        <f aca="true" t="shared" si="15" ref="F63:L63">SUM(F60:F62)</f>
        <v>41.084</v>
      </c>
      <c r="G63" s="84">
        <f>SUM(G60:G62)</f>
        <v>-45.46600000000002</v>
      </c>
      <c r="H63" s="62">
        <f>SUM(H60:H62)</f>
        <v>159.05</v>
      </c>
      <c r="I63" s="84">
        <f>SUM(I60:I62)</f>
        <v>486.552</v>
      </c>
      <c r="J63" s="62">
        <f t="shared" si="15"/>
        <v>34.853</v>
      </c>
      <c r="K63" s="62">
        <f t="shared" si="15"/>
        <v>103</v>
      </c>
      <c r="L63" s="62">
        <f t="shared" si="15"/>
        <v>129</v>
      </c>
    </row>
    <row r="64" spans="1:12" ht="15" customHeight="1">
      <c r="A64" s="158" t="s">
        <v>53</v>
      </c>
      <c r="B64" s="158"/>
      <c r="C64" s="34"/>
      <c r="D64" s="34"/>
      <c r="E64" s="83"/>
      <c r="F64" s="57">
        <v>-3</v>
      </c>
      <c r="G64" s="83"/>
      <c r="H64" s="57">
        <v>-18</v>
      </c>
      <c r="I64" s="83">
        <v>-18.273</v>
      </c>
      <c r="J64" s="57">
        <v>-10.948</v>
      </c>
      <c r="K64" s="57">
        <v>-40</v>
      </c>
      <c r="L64" s="57">
        <v>-284</v>
      </c>
    </row>
    <row r="65" spans="1:12" ht="15" customHeight="1">
      <c r="A65" s="161" t="s">
        <v>54</v>
      </c>
      <c r="B65" s="161"/>
      <c r="C65" s="13"/>
      <c r="D65" s="13"/>
      <c r="E65" s="86">
        <f>SUM(E63:E64)</f>
        <v>-46.56000000000003</v>
      </c>
      <c r="F65" s="61">
        <f aca="true" t="shared" si="16" ref="F65:L65">SUM(F63:F64)</f>
        <v>38.084</v>
      </c>
      <c r="G65" s="86">
        <f>SUM(G63:G64)</f>
        <v>-45.46600000000002</v>
      </c>
      <c r="H65" s="61">
        <f>SUM(H63:H64)</f>
        <v>141.05</v>
      </c>
      <c r="I65" s="86">
        <f>SUM(I63:I64)</f>
        <v>468.279</v>
      </c>
      <c r="J65" s="61">
        <f t="shared" si="16"/>
        <v>23.905</v>
      </c>
      <c r="K65" s="61">
        <f t="shared" si="16"/>
        <v>63</v>
      </c>
      <c r="L65" s="61">
        <f t="shared" si="16"/>
        <v>-155</v>
      </c>
    </row>
    <row r="66" spans="1:12" ht="15" customHeight="1">
      <c r="A66" s="157" t="s">
        <v>55</v>
      </c>
      <c r="B66" s="157"/>
      <c r="C66" s="4"/>
      <c r="D66" s="4"/>
      <c r="E66" s="85">
        <v>79.533</v>
      </c>
      <c r="F66" s="55">
        <v>56</v>
      </c>
      <c r="G66" s="85">
        <v>84.845</v>
      </c>
      <c r="H66" s="55">
        <v>102</v>
      </c>
      <c r="I66" s="85">
        <v>-161.213</v>
      </c>
      <c r="J66" s="55">
        <v>-32.661</v>
      </c>
      <c r="K66" s="55">
        <v>50</v>
      </c>
      <c r="L66" s="55">
        <v>253</v>
      </c>
    </row>
    <row r="67" spans="1:12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</row>
    <row r="68" spans="1:12" ht="15" customHeight="1">
      <c r="A68" s="157" t="s">
        <v>57</v>
      </c>
      <c r="B68" s="157"/>
      <c r="C68" s="4"/>
      <c r="D68" s="4"/>
      <c r="E68" s="85"/>
      <c r="F68" s="55"/>
      <c r="G68" s="85">
        <v>-85.34400000000001</v>
      </c>
      <c r="H68" s="55">
        <v>-82</v>
      </c>
      <c r="I68" s="85">
        <v>-82.671</v>
      </c>
      <c r="J68" s="55">
        <v>-78.51700000000001</v>
      </c>
      <c r="K68" s="55">
        <v>-57</v>
      </c>
      <c r="L68" s="55">
        <v>-40</v>
      </c>
    </row>
    <row r="69" spans="1:12" ht="15" customHeight="1">
      <c r="A69" s="158" t="s">
        <v>58</v>
      </c>
      <c r="B69" s="158"/>
      <c r="C69" s="29"/>
      <c r="D69" s="29"/>
      <c r="E69" s="83">
        <v>-67.10000000000001</v>
      </c>
      <c r="F69" s="57"/>
      <c r="G69" s="83">
        <v>-67.10000000000001</v>
      </c>
      <c r="H69" s="57"/>
      <c r="I69" s="83"/>
      <c r="J69" s="57">
        <v>-26.301000000000002</v>
      </c>
      <c r="K69" s="57"/>
      <c r="L69" s="57"/>
    </row>
    <row r="70" spans="1:12" ht="15" customHeight="1">
      <c r="A70" s="40" t="s">
        <v>59</v>
      </c>
      <c r="B70" s="40"/>
      <c r="C70" s="27"/>
      <c r="D70" s="27"/>
      <c r="E70" s="87">
        <f>SUM(E66:E69)</f>
        <v>12.432999999999993</v>
      </c>
      <c r="F70" s="59">
        <f aca="true" t="shared" si="17" ref="F70:L70">SUM(F66:F69)</f>
        <v>56</v>
      </c>
      <c r="G70" s="87">
        <f>SUM(G66:G69)</f>
        <v>-67.59900000000002</v>
      </c>
      <c r="H70" s="59">
        <f>SUM(H66:H69)</f>
        <v>20</v>
      </c>
      <c r="I70" s="87">
        <f>SUM(I66:I69)</f>
        <v>-243.88400000000001</v>
      </c>
      <c r="J70" s="59">
        <f t="shared" si="17"/>
        <v>-137.479</v>
      </c>
      <c r="K70" s="59">
        <f t="shared" si="17"/>
        <v>-7</v>
      </c>
      <c r="L70" s="59">
        <f t="shared" si="17"/>
        <v>213</v>
      </c>
    </row>
    <row r="71" spans="1:12" ht="15" customHeight="1">
      <c r="A71" s="161" t="s">
        <v>60</v>
      </c>
      <c r="B71" s="161"/>
      <c r="C71" s="13"/>
      <c r="D71" s="13"/>
      <c r="E71" s="86">
        <f>SUM(E70+E65)</f>
        <v>-34.12700000000004</v>
      </c>
      <c r="F71" s="61">
        <f aca="true" t="shared" si="18" ref="F71:L71">SUM(F70+F65)</f>
        <v>94.084</v>
      </c>
      <c r="G71" s="86">
        <f>SUM(G70+G65)</f>
        <v>-113.06500000000004</v>
      </c>
      <c r="H71" s="61">
        <f>SUM(H70+H65)</f>
        <v>161.05</v>
      </c>
      <c r="I71" s="86">
        <f>SUM(I70+I65)</f>
        <v>224.39499999999998</v>
      </c>
      <c r="J71" s="61">
        <f t="shared" si="18"/>
        <v>-113.57400000000001</v>
      </c>
      <c r="K71" s="61">
        <f t="shared" si="18"/>
        <v>56</v>
      </c>
      <c r="L71" s="61">
        <f t="shared" si="18"/>
        <v>58</v>
      </c>
    </row>
    <row r="72" spans="1:12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L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2006</v>
      </c>
    </row>
    <row r="74" spans="1:12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</row>
    <row r="75" spans="1:12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</row>
    <row r="76" ht="1.5" customHeight="1"/>
    <row r="77" spans="1:12" ht="15" customHeight="1">
      <c r="A77" s="157" t="s">
        <v>62</v>
      </c>
      <c r="B77" s="157"/>
      <c r="C77" s="10"/>
      <c r="D77" s="10"/>
      <c r="E77" s="77">
        <f>IF(E7=0,"-",IF(E14=0,"-",(E14/E7))*100)</f>
        <v>12.01837174328333</v>
      </c>
      <c r="F77" s="63">
        <f>IF(F14=0,"-",IF(F7=0,"-",F14/F7))*100</f>
        <v>9.76063479105831</v>
      </c>
      <c r="G77" s="118">
        <f>IF(G14=0,"-",IF(G7=0,"-",G14/G7))*100</f>
        <v>11.039458418044216</v>
      </c>
      <c r="H77" s="63">
        <f>IF(H14=0,"-",IF(H7=0,"-",H14/H7))*100</f>
        <v>8.46631205673759</v>
      </c>
      <c r="I77" s="118">
        <f>IF(I14=0,"-",IF(I7=0,"-",I14/I7))*100</f>
        <v>9.269756807685866</v>
      </c>
      <c r="J77" s="63">
        <f>IF(J14=0,"-",IF(J7=0,"-",J14/J7)*100)</f>
        <v>9.162084626886777</v>
      </c>
      <c r="K77" s="63">
        <f>IF(K14=0,"-",IF(K7=0,"-",K14/K7)*100)</f>
        <v>8.554070473876063</v>
      </c>
      <c r="L77" s="63">
        <f>IF(L14=0,"-",IF(L7=0,"-",L14/L7)*100)</f>
        <v>7.414297103374967</v>
      </c>
    </row>
    <row r="78" spans="1:12" ht="15" customHeight="1">
      <c r="A78" s="157" t="s">
        <v>63</v>
      </c>
      <c r="B78" s="157"/>
      <c r="C78" s="10"/>
      <c r="D78" s="10"/>
      <c r="E78" s="77">
        <f aca="true" t="shared" si="20" ref="E78:L78">IF(E20=0,"-",IF(E7=0,"-",E20/E7)*100)</f>
        <v>11.3520302402146</v>
      </c>
      <c r="F78" s="63">
        <f t="shared" si="20"/>
        <v>9.156447810557072</v>
      </c>
      <c r="G78" s="77">
        <f>IF(G20=0,"-",IF(G7=0,"-",G20/G7)*100)</f>
        <v>10.323948609322278</v>
      </c>
      <c r="H78" s="63">
        <f>IF(H20=0,"-",IF(H7=0,"-",H20/H7)*100)</f>
        <v>7.404698581560284</v>
      </c>
      <c r="I78" s="77">
        <f t="shared" si="20"/>
        <v>8.351930958744704</v>
      </c>
      <c r="J78" s="63">
        <f t="shared" si="20"/>
        <v>8.167346892914974</v>
      </c>
      <c r="K78" s="63">
        <f>IF(K20=0,"-",IF(K7=0,"-",K20/K7)*100)</f>
        <v>7.608748481166463</v>
      </c>
      <c r="L78" s="63">
        <f t="shared" si="20"/>
        <v>6.537337230932766</v>
      </c>
    </row>
    <row r="79" spans="1:12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13.969666434922805</v>
      </c>
      <c r="J79" s="64">
        <f>IF((J44=0),"-",(J24/((J44+K44)/2)*100))</f>
        <v>14.830379538878866</v>
      </c>
      <c r="K79" s="64">
        <f>IF((K44=0),"-",(K24/((K44+L44)/2)*100))</f>
        <v>16.697312588401694</v>
      </c>
      <c r="L79" s="64">
        <v>13.9</v>
      </c>
    </row>
    <row r="80" spans="1:12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14.87509844566225</v>
      </c>
      <c r="J80" s="64">
        <f>IF((J44=0),"-",((J17+J18)/((J44+J45+J46+J48+K44+K45+K46+K48)/2)*100))</f>
        <v>16.925040617321336</v>
      </c>
      <c r="K80" s="64">
        <f>IF((K44=0),"-",((K17+K18)/((K44+K45+K46+K48+L44+L45+L46+L48)/2)*100))</f>
        <v>16.34718222953517</v>
      </c>
      <c r="L80" s="64">
        <v>15.1</v>
      </c>
    </row>
    <row r="81" spans="1:12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21" ref="G81:L81">IF(G44=0,"-",((G44+G45)/G52*100))</f>
        <v>50.736479681077185</v>
      </c>
      <c r="H81" s="122">
        <f t="shared" si="21"/>
        <v>45.681707908782144</v>
      </c>
      <c r="I81" s="81">
        <f t="shared" si="21"/>
        <v>52.694165402927936</v>
      </c>
      <c r="J81" s="112">
        <f t="shared" si="21"/>
        <v>47.28249037227214</v>
      </c>
      <c r="K81" s="112">
        <f t="shared" si="21"/>
        <v>43.31983805668016</v>
      </c>
      <c r="L81" s="112">
        <f t="shared" si="21"/>
        <v>42.437779195915766</v>
      </c>
    </row>
    <row r="82" spans="1:12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2" ref="G82:L82">IF(G48=0,"-",(G48+G46-G40-G38-G34))</f>
        <v>536.7390000000003</v>
      </c>
      <c r="H82" s="123">
        <f t="shared" si="22"/>
        <v>744</v>
      </c>
      <c r="I82" s="78">
        <f t="shared" si="22"/>
        <v>410.321</v>
      </c>
      <c r="J82" s="1">
        <f t="shared" si="22"/>
        <v>788</v>
      </c>
      <c r="K82" s="1">
        <f t="shared" si="22"/>
        <v>666</v>
      </c>
      <c r="L82" s="1">
        <f t="shared" si="22"/>
        <v>677</v>
      </c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3" ref="G83:L83">IF((G44=0),"-",((G48+G46)/(G44+G45)))</f>
        <v>0.4514997983476761</v>
      </c>
      <c r="H83" s="124">
        <f t="shared" si="23"/>
        <v>0.6372809346787042</v>
      </c>
      <c r="I83" s="79">
        <f t="shared" si="23"/>
        <v>0.4686707003568371</v>
      </c>
      <c r="J83" s="3">
        <f t="shared" si="23"/>
        <v>0.5967465097931044</v>
      </c>
      <c r="K83" s="3">
        <f t="shared" si="23"/>
        <v>0.7016021361815754</v>
      </c>
      <c r="L83" s="3">
        <f t="shared" si="23"/>
        <v>0.7390977443609023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3249</v>
      </c>
      <c r="J84" s="25">
        <v>3321</v>
      </c>
      <c r="K84" s="25">
        <v>3191</v>
      </c>
      <c r="L84" s="25">
        <v>2949</v>
      </c>
    </row>
    <row r="85" spans="1:12" ht="15" customHeight="1">
      <c r="A85" s="7" t="s">
        <v>162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 t="s">
        <v>160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4" t="s">
        <v>161</v>
      </c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81:B81"/>
    <mergeCell ref="A71:B71"/>
    <mergeCell ref="A65:B65"/>
    <mergeCell ref="A83:B83"/>
    <mergeCell ref="A84:B84"/>
    <mergeCell ref="A82:B82"/>
    <mergeCell ref="A78:B78"/>
    <mergeCell ref="A66:B66"/>
    <mergeCell ref="A67:B67"/>
    <mergeCell ref="A68:B68"/>
    <mergeCell ref="A79:B79"/>
    <mergeCell ref="A62:B62"/>
    <mergeCell ref="A80:B80"/>
    <mergeCell ref="A63:B63"/>
    <mergeCell ref="A64:B64"/>
    <mergeCell ref="A69:B69"/>
    <mergeCell ref="A1:L1"/>
    <mergeCell ref="A58:B58"/>
    <mergeCell ref="A59:B59"/>
    <mergeCell ref="A60:B60"/>
    <mergeCell ref="A61:B6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5.00390625" style="0" customWidth="1"/>
    <col min="5" max="12" width="9.7109375" style="0" customWidth="1"/>
    <col min="15" max="17" width="9.140625" style="0" customWidth="1"/>
  </cols>
  <sheetData>
    <row r="1" spans="1:12" ht="18" customHeight="1">
      <c r="A1" s="160" t="s">
        <v>101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7" t="s">
        <v>82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</row>
    <row r="3" spans="1:12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</row>
    <row r="4" spans="1:12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</row>
    <row r="5" spans="1:12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 t="s">
        <v>11</v>
      </c>
      <c r="J5" s="72"/>
      <c r="K5" s="72" t="s">
        <v>74</v>
      </c>
      <c r="L5" s="72" t="s">
        <v>72</v>
      </c>
    </row>
    <row r="6" ht="1.5" customHeight="1"/>
    <row r="7" spans="1:15" ht="15" customHeight="1">
      <c r="A7" s="35" t="s">
        <v>14</v>
      </c>
      <c r="B7" s="10"/>
      <c r="C7" s="10"/>
      <c r="D7" s="10"/>
      <c r="E7" s="94">
        <v>24.785000000000004</v>
      </c>
      <c r="F7" s="95">
        <v>20.988</v>
      </c>
      <c r="G7" s="94">
        <v>49.596000000000004</v>
      </c>
      <c r="H7" s="95">
        <v>44.181</v>
      </c>
      <c r="I7" s="94">
        <v>91.29700000000001</v>
      </c>
      <c r="J7" s="95">
        <v>124.248</v>
      </c>
      <c r="K7" s="95">
        <v>122.89</v>
      </c>
      <c r="L7" s="95">
        <v>121.5</v>
      </c>
      <c r="M7" s="44"/>
      <c r="N7" s="44"/>
      <c r="O7" s="44"/>
    </row>
    <row r="8" spans="1:15" ht="15" customHeight="1">
      <c r="A8" s="35" t="s">
        <v>15</v>
      </c>
      <c r="B8" s="4"/>
      <c r="C8" s="4"/>
      <c r="D8" s="4"/>
      <c r="E8" s="96">
        <v>-19.552</v>
      </c>
      <c r="F8" s="97">
        <v>-20.484000000000005</v>
      </c>
      <c r="G8" s="96">
        <v>-38.699000000000005</v>
      </c>
      <c r="H8" s="97">
        <v>-42.089000000000006</v>
      </c>
      <c r="I8" s="96">
        <v>-80.956</v>
      </c>
      <c r="J8" s="97">
        <v>-105.59900000000002</v>
      </c>
      <c r="K8" s="97">
        <v>-104.99900000000001</v>
      </c>
      <c r="L8" s="97">
        <v>-99.7</v>
      </c>
      <c r="M8" s="44"/>
      <c r="N8" s="44"/>
      <c r="O8" s="44"/>
    </row>
    <row r="9" spans="1:15" ht="15" customHeight="1">
      <c r="A9" s="35" t="s">
        <v>16</v>
      </c>
      <c r="B9" s="4"/>
      <c r="C9" s="4"/>
      <c r="D9" s="4"/>
      <c r="E9" s="96">
        <v>0.271</v>
      </c>
      <c r="F9" s="97">
        <v>-0.134</v>
      </c>
      <c r="G9" s="96">
        <v>0.384</v>
      </c>
      <c r="H9" s="97">
        <v>0.09200000000000003</v>
      </c>
      <c r="I9" s="96">
        <v>0.17800000000000005</v>
      </c>
      <c r="J9" s="97">
        <v>0.2290000000000001</v>
      </c>
      <c r="K9" s="97">
        <v>0.911</v>
      </c>
      <c r="L9" s="97">
        <v>0.7</v>
      </c>
      <c r="M9" s="44"/>
      <c r="N9" s="44"/>
      <c r="O9" s="44"/>
    </row>
    <row r="10" spans="1:15" ht="15" customHeight="1">
      <c r="A10" s="35" t="s">
        <v>17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44"/>
      <c r="N10" s="44"/>
      <c r="O10" s="44"/>
    </row>
    <row r="11" spans="1:15" ht="15" customHeight="1">
      <c r="A11" s="36" t="s">
        <v>18</v>
      </c>
      <c r="B11" s="29"/>
      <c r="C11" s="29"/>
      <c r="D11" s="29"/>
      <c r="E11" s="98"/>
      <c r="F11" s="99"/>
      <c r="G11" s="98"/>
      <c r="H11" s="99"/>
      <c r="I11" s="98"/>
      <c r="J11" s="99"/>
      <c r="K11" s="99"/>
      <c r="L11" s="99"/>
      <c r="M11" s="44"/>
      <c r="N11" s="44"/>
      <c r="O11" s="44"/>
    </row>
    <row r="12" spans="1:15" ht="15" customHeight="1">
      <c r="A12" s="14" t="s">
        <v>1</v>
      </c>
      <c r="B12" s="14"/>
      <c r="C12" s="14"/>
      <c r="D12" s="14"/>
      <c r="E12" s="94">
        <f aca="true" t="shared" si="0" ref="E12:K12">SUM(E7:E11)</f>
        <v>5.504000000000004</v>
      </c>
      <c r="F12" s="95">
        <f t="shared" si="0"/>
        <v>0.3699999999999942</v>
      </c>
      <c r="G12" s="94">
        <f>SUM(G7:G11)</f>
        <v>11.280999999999999</v>
      </c>
      <c r="H12" s="95">
        <f>SUM(H7:H11)</f>
        <v>2.1839999999999917</v>
      </c>
      <c r="I12" s="94">
        <f t="shared" si="0"/>
        <v>10.519000000000009</v>
      </c>
      <c r="J12" s="95">
        <f t="shared" si="0"/>
        <v>18.877999999999986</v>
      </c>
      <c r="K12" s="95">
        <f t="shared" si="0"/>
        <v>18.801999999999992</v>
      </c>
      <c r="L12" s="95">
        <f>SUM(L7:L11)</f>
        <v>22.499999999999996</v>
      </c>
      <c r="M12" s="44"/>
      <c r="N12" s="44"/>
      <c r="O12" s="44"/>
    </row>
    <row r="13" spans="1:15" ht="15" customHeight="1">
      <c r="A13" s="36" t="s">
        <v>96</v>
      </c>
      <c r="B13" s="29"/>
      <c r="C13" s="29"/>
      <c r="D13" s="29"/>
      <c r="E13" s="98">
        <v>-1.8109999999999997</v>
      </c>
      <c r="F13" s="99">
        <v>-3.132</v>
      </c>
      <c r="G13" s="98">
        <v>-3.632</v>
      </c>
      <c r="H13" s="99">
        <v>-4.8340000000000005</v>
      </c>
      <c r="I13" s="98">
        <v>-9.083</v>
      </c>
      <c r="J13" s="99">
        <v>-5.5120000000000005</v>
      </c>
      <c r="K13" s="99">
        <v>-3.1100000000000003</v>
      </c>
      <c r="L13" s="99">
        <v>-2</v>
      </c>
      <c r="M13" s="44"/>
      <c r="N13" s="44"/>
      <c r="O13" s="44"/>
    </row>
    <row r="14" spans="1:15" ht="15" customHeight="1">
      <c r="A14" s="14" t="s">
        <v>2</v>
      </c>
      <c r="B14" s="14"/>
      <c r="C14" s="14"/>
      <c r="D14" s="14"/>
      <c r="E14" s="94">
        <f aca="true" t="shared" si="1" ref="E14:K14">SUM(E12:E13)</f>
        <v>3.693000000000004</v>
      </c>
      <c r="F14" s="95">
        <f t="shared" si="1"/>
        <v>-2.762000000000006</v>
      </c>
      <c r="G14" s="94">
        <f>SUM(G12:G13)</f>
        <v>7.648999999999999</v>
      </c>
      <c r="H14" s="95">
        <f>SUM(H12:H13)</f>
        <v>-2.650000000000009</v>
      </c>
      <c r="I14" s="94">
        <f t="shared" si="1"/>
        <v>1.4360000000000088</v>
      </c>
      <c r="J14" s="95">
        <f t="shared" si="1"/>
        <v>13.365999999999985</v>
      </c>
      <c r="K14" s="95">
        <f t="shared" si="1"/>
        <v>15.691999999999993</v>
      </c>
      <c r="L14" s="95">
        <f>SUM(L12:L13)</f>
        <v>20.499999999999996</v>
      </c>
      <c r="M14" s="44"/>
      <c r="N14" s="44"/>
      <c r="O14" s="44"/>
    </row>
    <row r="15" spans="1:15" ht="15" customHeight="1">
      <c r="A15" s="35" t="s">
        <v>20</v>
      </c>
      <c r="B15" s="5"/>
      <c r="C15" s="5"/>
      <c r="D15" s="5"/>
      <c r="E15" s="96"/>
      <c r="F15" s="97">
        <v>-0.17300000000000001</v>
      </c>
      <c r="G15" s="96"/>
      <c r="H15" s="97">
        <v>-0.34600000000000003</v>
      </c>
      <c r="I15" s="96">
        <v>-0.6920000000000001</v>
      </c>
      <c r="J15" s="97">
        <v>-0.6920000000000001</v>
      </c>
      <c r="K15" s="97">
        <v>-0.7000000000000001</v>
      </c>
      <c r="L15" s="97">
        <v>-1.2</v>
      </c>
      <c r="M15" s="44"/>
      <c r="N15" s="44"/>
      <c r="O15" s="44"/>
    </row>
    <row r="16" spans="1:15" ht="15" customHeight="1">
      <c r="A16" s="36" t="s">
        <v>21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44"/>
      <c r="N16" s="44"/>
      <c r="O16" s="44"/>
    </row>
    <row r="17" spans="1:15" ht="15" customHeight="1">
      <c r="A17" s="14" t="s">
        <v>3</v>
      </c>
      <c r="B17" s="14"/>
      <c r="C17" s="14"/>
      <c r="D17" s="14"/>
      <c r="E17" s="94">
        <f aca="true" t="shared" si="2" ref="E17:K17">SUM(E14:E16)</f>
        <v>3.693000000000004</v>
      </c>
      <c r="F17" s="95">
        <f t="shared" si="2"/>
        <v>-2.935000000000006</v>
      </c>
      <c r="G17" s="94">
        <f>SUM(G14:G16)</f>
        <v>7.648999999999999</v>
      </c>
      <c r="H17" s="95">
        <f>SUM(H14:H16)</f>
        <v>-2.996000000000009</v>
      </c>
      <c r="I17" s="94">
        <f t="shared" si="2"/>
        <v>0.7440000000000088</v>
      </c>
      <c r="J17" s="95">
        <f t="shared" si="2"/>
        <v>12.673999999999985</v>
      </c>
      <c r="K17" s="95">
        <f t="shared" si="2"/>
        <v>14.991999999999994</v>
      </c>
      <c r="L17" s="95">
        <f>SUM(L14:L16)</f>
        <v>19.299999999999997</v>
      </c>
      <c r="M17" s="44"/>
      <c r="N17" s="44"/>
      <c r="O17" s="44"/>
    </row>
    <row r="18" spans="1:15" ht="15" customHeight="1">
      <c r="A18" s="35" t="s">
        <v>22</v>
      </c>
      <c r="B18" s="4"/>
      <c r="C18" s="4"/>
      <c r="D18" s="4"/>
      <c r="E18" s="96">
        <v>0.10600000000000001</v>
      </c>
      <c r="F18" s="97">
        <v>0.20100000000000007</v>
      </c>
      <c r="G18" s="96">
        <v>0.117</v>
      </c>
      <c r="H18" s="97">
        <v>0.7130000000000001</v>
      </c>
      <c r="I18" s="96">
        <v>2.282</v>
      </c>
      <c r="J18" s="97">
        <v>0.47600000000000003</v>
      </c>
      <c r="K18" s="97">
        <v>1.9160000000000001</v>
      </c>
      <c r="L18" s="97">
        <v>1.3</v>
      </c>
      <c r="M18" s="44"/>
      <c r="N18" s="44"/>
      <c r="O18" s="44"/>
    </row>
    <row r="19" spans="1:15" ht="15" customHeight="1">
      <c r="A19" s="36" t="s">
        <v>23</v>
      </c>
      <c r="B19" s="29"/>
      <c r="C19" s="29"/>
      <c r="D19" s="29"/>
      <c r="E19" s="98">
        <v>-1.818</v>
      </c>
      <c r="F19" s="99">
        <v>-3.1140000000000008</v>
      </c>
      <c r="G19" s="98">
        <v>-3.6830000000000003</v>
      </c>
      <c r="H19" s="99">
        <v>-6.486000000000001</v>
      </c>
      <c r="I19" s="98">
        <v>-12.343</v>
      </c>
      <c r="J19" s="99">
        <v>-12.918000000000001</v>
      </c>
      <c r="K19" s="99">
        <v>-14.367</v>
      </c>
      <c r="L19" s="99">
        <v>-14.5</v>
      </c>
      <c r="M19" s="44"/>
      <c r="N19" s="44"/>
      <c r="O19" s="44"/>
    </row>
    <row r="20" spans="1:15" ht="15" customHeight="1">
      <c r="A20" s="14" t="s">
        <v>4</v>
      </c>
      <c r="B20" s="14"/>
      <c r="C20" s="14"/>
      <c r="D20" s="14"/>
      <c r="E20" s="94">
        <f aca="true" t="shared" si="3" ref="E20:K20">SUM(E17:E19)</f>
        <v>1.9810000000000039</v>
      </c>
      <c r="F20" s="95">
        <f t="shared" si="3"/>
        <v>-5.848000000000006</v>
      </c>
      <c r="G20" s="94">
        <f>SUM(G17:G19)</f>
        <v>4.082999999999998</v>
      </c>
      <c r="H20" s="95">
        <f>SUM(H17:H19)</f>
        <v>-8.769000000000009</v>
      </c>
      <c r="I20" s="94">
        <f t="shared" si="3"/>
        <v>-9.316999999999991</v>
      </c>
      <c r="J20" s="95">
        <f t="shared" si="3"/>
        <v>0.2319999999999851</v>
      </c>
      <c r="K20" s="95">
        <f t="shared" si="3"/>
        <v>2.5409999999999933</v>
      </c>
      <c r="L20" s="95">
        <f>SUM(L17:L19)</f>
        <v>6.099999999999998</v>
      </c>
      <c r="M20" s="44"/>
      <c r="N20" s="44"/>
      <c r="O20" s="44"/>
    </row>
    <row r="21" spans="1:15" ht="15" customHeight="1">
      <c r="A21" s="35" t="s">
        <v>24</v>
      </c>
      <c r="B21" s="4"/>
      <c r="C21" s="4"/>
      <c r="D21" s="4"/>
      <c r="E21" s="96">
        <v>-0.764</v>
      </c>
      <c r="F21" s="97">
        <v>0.6220000000000001</v>
      </c>
      <c r="G21" s="96">
        <v>-1.5510000000000002</v>
      </c>
      <c r="H21" s="97">
        <v>1.1520000000000001</v>
      </c>
      <c r="I21" s="96">
        <v>1.6350000000000002</v>
      </c>
      <c r="J21" s="97">
        <v>1.2670000000000001</v>
      </c>
      <c r="K21" s="97">
        <v>-4.904</v>
      </c>
      <c r="L21" s="97">
        <v>-5.8</v>
      </c>
      <c r="M21" s="44"/>
      <c r="N21" s="44"/>
      <c r="O21" s="44"/>
    </row>
    <row r="22" spans="1:15" ht="15" customHeight="1">
      <c r="A22" s="36" t="s">
        <v>113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44"/>
      <c r="N22" s="44"/>
      <c r="O22" s="44"/>
    </row>
    <row r="23" spans="1:15" ht="15" customHeight="1">
      <c r="A23" s="39" t="s">
        <v>25</v>
      </c>
      <c r="B23" s="15"/>
      <c r="C23" s="15"/>
      <c r="D23" s="15"/>
      <c r="E23" s="94">
        <f aca="true" t="shared" si="4" ref="E23:K23">SUM(E20:E22)</f>
        <v>1.2170000000000039</v>
      </c>
      <c r="F23" s="95">
        <f t="shared" si="4"/>
        <v>-5.226000000000006</v>
      </c>
      <c r="G23" s="94">
        <f>SUM(G20:G22)</f>
        <v>2.5319999999999983</v>
      </c>
      <c r="H23" s="95">
        <f>SUM(H20:H22)</f>
        <v>-7.617000000000009</v>
      </c>
      <c r="I23" s="94">
        <f t="shared" si="4"/>
        <v>-7.6819999999999915</v>
      </c>
      <c r="J23" s="95">
        <f t="shared" si="4"/>
        <v>1.4989999999999852</v>
      </c>
      <c r="K23" s="95">
        <f t="shared" si="4"/>
        <v>-2.3630000000000067</v>
      </c>
      <c r="L23" s="95">
        <f>SUM(L20:L22)</f>
        <v>0.29999999999999805</v>
      </c>
      <c r="M23" s="44"/>
      <c r="N23" s="44"/>
      <c r="O23" s="44"/>
    </row>
    <row r="24" spans="1:15" ht="15" customHeight="1">
      <c r="A24" s="35" t="s">
        <v>26</v>
      </c>
      <c r="B24" s="4"/>
      <c r="C24" s="4"/>
      <c r="D24" s="4"/>
      <c r="E24" s="100">
        <f aca="true" t="shared" si="5" ref="E24:K24">E23-E25</f>
        <v>1.2170000000000039</v>
      </c>
      <c r="F24" s="101">
        <f t="shared" si="5"/>
        <v>-5.226000000000006</v>
      </c>
      <c r="G24" s="100">
        <f>G23-G25</f>
        <v>2.5319999999999983</v>
      </c>
      <c r="H24" s="101">
        <f>H23-H25</f>
        <v>-7.617000000000009</v>
      </c>
      <c r="I24" s="100">
        <f t="shared" si="5"/>
        <v>-7.6819999999999915</v>
      </c>
      <c r="J24" s="101">
        <f t="shared" si="5"/>
        <v>1.4989999999999852</v>
      </c>
      <c r="K24" s="101">
        <f t="shared" si="5"/>
        <v>-2.3630000000000067</v>
      </c>
      <c r="L24" s="101">
        <f>L23</f>
        <v>0.29999999999999805</v>
      </c>
      <c r="M24" s="44"/>
      <c r="N24" s="44"/>
      <c r="O24" s="44"/>
    </row>
    <row r="25" spans="1:12" ht="15" customHeight="1">
      <c r="A25" s="35" t="s">
        <v>115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</row>
    <row r="26" spans="1:12" ht="15">
      <c r="A26" s="4"/>
      <c r="B26" s="4"/>
      <c r="C26" s="4"/>
      <c r="D26" s="4"/>
      <c r="E26" s="97"/>
      <c r="F26" s="97"/>
      <c r="G26" s="97"/>
      <c r="H26" s="97"/>
      <c r="I26" s="97"/>
      <c r="J26" s="97"/>
      <c r="K26" s="97"/>
      <c r="L26" s="97"/>
    </row>
    <row r="27" spans="1:12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L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</row>
    <row r="28" spans="1:12" ht="12.75" customHeight="1">
      <c r="A28" s="69"/>
      <c r="B28" s="69"/>
      <c r="C28" s="70"/>
      <c r="D28" s="67"/>
      <c r="E28" s="102" t="str">
        <f>E$4</f>
        <v>Q2</v>
      </c>
      <c r="F28" s="102" t="str">
        <f>F$4</f>
        <v>Q2</v>
      </c>
      <c r="G28" s="102" t="str">
        <f>G$4</f>
        <v>Q1-2</v>
      </c>
      <c r="H28" s="102" t="str">
        <f>H$4</f>
        <v>Q1-2</v>
      </c>
      <c r="I28" s="102"/>
      <c r="J28" s="102"/>
      <c r="K28" s="102"/>
      <c r="L28" s="102"/>
    </row>
    <row r="29" spans="1:12" s="23" customFormat="1" ht="15" customHeight="1">
      <c r="A29" s="66" t="s">
        <v>112</v>
      </c>
      <c r="B29" s="75"/>
      <c r="C29" s="70"/>
      <c r="D29" s="70"/>
      <c r="E29" s="103">
        <f>IF(E$5=0,"",E$5)</f>
      </c>
      <c r="F29" s="103">
        <f>IF(F$5=0,"",F$5)</f>
      </c>
      <c r="G29" s="103">
        <f>IF(G$5=0,"",G$5)</f>
      </c>
      <c r="H29" s="103">
        <f>IF(H$5=0,"",H$5)</f>
      </c>
      <c r="I29" s="103"/>
      <c r="J29" s="103"/>
      <c r="K29" s="103"/>
      <c r="L29" s="103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5" t="s">
        <v>5</v>
      </c>
      <c r="B31" s="11"/>
      <c r="C31" s="11"/>
      <c r="D31" s="11"/>
      <c r="E31" s="85"/>
      <c r="F31" s="55"/>
      <c r="G31" s="96">
        <v>215.824</v>
      </c>
      <c r="H31" s="97">
        <v>215.824</v>
      </c>
      <c r="I31" s="96">
        <v>215.824</v>
      </c>
      <c r="J31" s="97">
        <v>215.824</v>
      </c>
      <c r="K31" s="97">
        <v>211.43900000000002</v>
      </c>
      <c r="L31" s="97"/>
    </row>
    <row r="32" spans="1:12" ht="15" customHeight="1">
      <c r="A32" s="35" t="s">
        <v>28</v>
      </c>
      <c r="B32" s="10"/>
      <c r="C32" s="10"/>
      <c r="D32" s="10"/>
      <c r="E32" s="85"/>
      <c r="F32" s="55"/>
      <c r="G32" s="96">
        <v>12.993000000000002</v>
      </c>
      <c r="H32" s="97">
        <v>11.809000000000001</v>
      </c>
      <c r="I32" s="96">
        <v>11.981000000000002</v>
      </c>
      <c r="J32" s="97">
        <v>12.100000000000001</v>
      </c>
      <c r="K32" s="97">
        <v>9.598</v>
      </c>
      <c r="L32" s="97"/>
    </row>
    <row r="33" spans="1:12" ht="15" customHeight="1">
      <c r="A33" s="35" t="s">
        <v>29</v>
      </c>
      <c r="B33" s="10"/>
      <c r="C33" s="10"/>
      <c r="D33" s="10"/>
      <c r="E33" s="85"/>
      <c r="F33" s="55"/>
      <c r="G33" s="96">
        <v>8.547000000000002</v>
      </c>
      <c r="H33" s="97">
        <v>9.283999999999999</v>
      </c>
      <c r="I33" s="96">
        <v>8.61</v>
      </c>
      <c r="J33" s="97">
        <v>10.713</v>
      </c>
      <c r="K33" s="97">
        <v>10.450000000000001</v>
      </c>
      <c r="L33" s="97"/>
    </row>
    <row r="34" spans="1:12" ht="15" customHeight="1">
      <c r="A34" s="35" t="s">
        <v>30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</row>
    <row r="35" spans="1:12" ht="15" customHeight="1">
      <c r="A35" s="36" t="s">
        <v>31</v>
      </c>
      <c r="B35" s="29"/>
      <c r="C35" s="29"/>
      <c r="D35" s="29"/>
      <c r="E35" s="83"/>
      <c r="F35" s="57"/>
      <c r="G35" s="98">
        <v>2.111</v>
      </c>
      <c r="H35" s="99">
        <v>5.378000000000001</v>
      </c>
      <c r="I35" s="98">
        <v>2.144</v>
      </c>
      <c r="J35" s="99">
        <v>4.805000000000001</v>
      </c>
      <c r="K35" s="99">
        <v>2.0740000000000003</v>
      </c>
      <c r="L35" s="99"/>
    </row>
    <row r="36" spans="1:12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94">
        <f>SUM(G31:G35)</f>
        <v>239.475</v>
      </c>
      <c r="H36" s="139">
        <f>SUM(H31:H35)</f>
        <v>242.29500000000002</v>
      </c>
      <c r="I36" s="94">
        <f>SUM(I31:I35)</f>
        <v>238.55900000000003</v>
      </c>
      <c r="J36" s="95">
        <f>SUM(J31:J35)</f>
        <v>243.442</v>
      </c>
      <c r="K36" s="95">
        <f>SUM(K31:K35)</f>
        <v>233.56100000000004</v>
      </c>
      <c r="L36" s="95" t="s">
        <v>12</v>
      </c>
    </row>
    <row r="37" spans="1:12" ht="15" customHeight="1">
      <c r="A37" s="35" t="s">
        <v>33</v>
      </c>
      <c r="B37" s="4"/>
      <c r="C37" s="4"/>
      <c r="D37" s="4"/>
      <c r="E37" s="85"/>
      <c r="F37" s="55"/>
      <c r="G37" s="96">
        <v>12.296000000000001</v>
      </c>
      <c r="H37" s="140">
        <v>12.075000000000001</v>
      </c>
      <c r="I37" s="96">
        <v>10.989</v>
      </c>
      <c r="J37" s="97">
        <v>15.062000000000001</v>
      </c>
      <c r="K37" s="97">
        <v>12.221</v>
      </c>
      <c r="L37" s="97"/>
    </row>
    <row r="38" spans="1:12" ht="15" customHeight="1">
      <c r="A38" s="35" t="s">
        <v>34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</row>
    <row r="39" spans="1:12" ht="15" customHeight="1">
      <c r="A39" s="35" t="s">
        <v>35</v>
      </c>
      <c r="B39" s="4"/>
      <c r="C39" s="4"/>
      <c r="D39" s="4"/>
      <c r="E39" s="85"/>
      <c r="F39" s="55"/>
      <c r="G39" s="96">
        <v>15.718</v>
      </c>
      <c r="H39" s="140">
        <v>15.748999999999999</v>
      </c>
      <c r="I39" s="96">
        <v>16.285000000000004</v>
      </c>
      <c r="J39" s="97">
        <v>20.729</v>
      </c>
      <c r="K39" s="97">
        <v>23.89</v>
      </c>
      <c r="L39" s="97"/>
    </row>
    <row r="40" spans="1:12" ht="15" customHeight="1">
      <c r="A40" s="35" t="s">
        <v>36</v>
      </c>
      <c r="B40" s="4"/>
      <c r="C40" s="4"/>
      <c r="D40" s="4"/>
      <c r="E40" s="85"/>
      <c r="F40" s="55"/>
      <c r="G40" s="96">
        <v>14.879000000000001</v>
      </c>
      <c r="H40" s="140">
        <v>8.361</v>
      </c>
      <c r="I40" s="96">
        <v>15.649000000000001</v>
      </c>
      <c r="J40" s="97">
        <v>10.767000000000001</v>
      </c>
      <c r="K40" s="97">
        <v>24.537000000000003</v>
      </c>
      <c r="L40" s="97"/>
    </row>
    <row r="41" spans="1:12" ht="15" customHeight="1">
      <c r="A41" s="36" t="s">
        <v>37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</row>
    <row r="42" spans="1:12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104">
        <f>SUM(G37:G41)</f>
        <v>42.893</v>
      </c>
      <c r="H42" s="142">
        <f>SUM(H37:H41)</f>
        <v>36.185</v>
      </c>
      <c r="I42" s="104">
        <f>SUM(I37:I41)</f>
        <v>42.923</v>
      </c>
      <c r="J42" s="105">
        <f>SUM(J37:J41)</f>
        <v>46.558</v>
      </c>
      <c r="K42" s="105">
        <f>SUM(K37:K41)</f>
        <v>60.64800000000001</v>
      </c>
      <c r="L42" s="105" t="s">
        <v>12</v>
      </c>
    </row>
    <row r="43" spans="1:12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94">
        <f>G36+G42</f>
        <v>282.368</v>
      </c>
      <c r="H43" s="139">
        <f>H36+H42</f>
        <v>278.48</v>
      </c>
      <c r="I43" s="94">
        <f>I36+I42</f>
        <v>281.482</v>
      </c>
      <c r="J43" s="95">
        <f>J36+J42</f>
        <v>290</v>
      </c>
      <c r="K43" s="95">
        <f>K36+K42</f>
        <v>294.20900000000006</v>
      </c>
      <c r="L43" s="95" t="s">
        <v>12</v>
      </c>
    </row>
    <row r="44" spans="1:12" ht="15" customHeight="1">
      <c r="A44" s="35" t="s">
        <v>40</v>
      </c>
      <c r="B44" s="4"/>
      <c r="C44" s="4"/>
      <c r="D44" s="4"/>
      <c r="E44" s="85"/>
      <c r="F44" s="55"/>
      <c r="G44" s="96">
        <v>142.618</v>
      </c>
      <c r="H44" s="140">
        <v>116.633</v>
      </c>
      <c r="I44" s="96">
        <v>139.842</v>
      </c>
      <c r="J44" s="97">
        <v>103.024</v>
      </c>
      <c r="K44" s="97">
        <v>105.20100000000001</v>
      </c>
      <c r="L44" s="97"/>
    </row>
    <row r="45" spans="1:12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</row>
    <row r="46" spans="1:12" ht="15" customHeight="1">
      <c r="A46" s="35" t="s">
        <v>42</v>
      </c>
      <c r="B46" s="4"/>
      <c r="C46" s="4"/>
      <c r="D46" s="4"/>
      <c r="E46" s="85"/>
      <c r="F46" s="55"/>
      <c r="G46" s="96"/>
      <c r="H46" s="140"/>
      <c r="I46" s="96"/>
      <c r="J46" s="97"/>
      <c r="K46" s="97"/>
      <c r="L46" s="97"/>
    </row>
    <row r="47" spans="1:12" ht="15" customHeight="1">
      <c r="A47" s="35" t="s">
        <v>43</v>
      </c>
      <c r="B47" s="4"/>
      <c r="C47" s="4"/>
      <c r="D47" s="4"/>
      <c r="E47" s="85"/>
      <c r="F47" s="55"/>
      <c r="G47" s="96">
        <v>4.734</v>
      </c>
      <c r="H47" s="140">
        <v>5.117</v>
      </c>
      <c r="I47" s="96">
        <v>4.862</v>
      </c>
      <c r="J47" s="97">
        <v>4.322</v>
      </c>
      <c r="K47" s="97">
        <v>4.78</v>
      </c>
      <c r="L47" s="97"/>
    </row>
    <row r="48" spans="1:12" ht="15" customHeight="1">
      <c r="A48" s="35" t="s">
        <v>44</v>
      </c>
      <c r="B48" s="4"/>
      <c r="C48" s="4"/>
      <c r="D48" s="4"/>
      <c r="E48" s="85"/>
      <c r="F48" s="55"/>
      <c r="G48" s="96">
        <v>117.08300000000001</v>
      </c>
      <c r="H48" s="140">
        <v>139.76</v>
      </c>
      <c r="I48" s="96">
        <v>118.516</v>
      </c>
      <c r="J48" s="97">
        <v>157.061</v>
      </c>
      <c r="K48" s="97">
        <v>156.25300000000001</v>
      </c>
      <c r="L48" s="97"/>
    </row>
    <row r="49" spans="1:12" ht="15" customHeight="1">
      <c r="A49" s="35" t="s">
        <v>45</v>
      </c>
      <c r="B49" s="4"/>
      <c r="C49" s="4"/>
      <c r="D49" s="4"/>
      <c r="E49" s="85"/>
      <c r="F49" s="55"/>
      <c r="G49" s="96">
        <v>17.933</v>
      </c>
      <c r="H49" s="140">
        <v>16.97</v>
      </c>
      <c r="I49" s="96">
        <v>18.261999999999997</v>
      </c>
      <c r="J49" s="97">
        <v>25.596</v>
      </c>
      <c r="K49" s="97">
        <v>27.975</v>
      </c>
      <c r="L49" s="97"/>
    </row>
    <row r="50" spans="1:12" ht="15" customHeight="1">
      <c r="A50" s="35" t="s">
        <v>102</v>
      </c>
      <c r="B50" s="4"/>
      <c r="C50" s="4"/>
      <c r="D50" s="4"/>
      <c r="E50" s="85"/>
      <c r="F50" s="55"/>
      <c r="G50" s="96"/>
      <c r="H50" s="140"/>
      <c r="I50" s="96"/>
      <c r="J50" s="97"/>
      <c r="K50" s="97"/>
      <c r="L50" s="97"/>
    </row>
    <row r="51" spans="1:12" ht="15" customHeight="1">
      <c r="A51" s="36" t="s">
        <v>46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</row>
    <row r="52" spans="1:12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94">
        <f>SUM(G44:G51)</f>
        <v>282.368</v>
      </c>
      <c r="H52" s="139">
        <f>SUM(H44:H51)</f>
        <v>278.48</v>
      </c>
      <c r="I52" s="94">
        <f>SUM(I44:I51)</f>
        <v>281.482</v>
      </c>
      <c r="J52" s="95">
        <f>SUM(J44:J51)</f>
        <v>290.00300000000004</v>
      </c>
      <c r="K52" s="95">
        <f>SUM(K44:K51)</f>
        <v>294.20900000000006</v>
      </c>
      <c r="L52" s="95" t="s">
        <v>12</v>
      </c>
    </row>
    <row r="53" spans="1:12" ht="15" customHeight="1">
      <c r="A53" s="13"/>
      <c r="B53" s="13"/>
      <c r="C53" s="13"/>
      <c r="D53" s="13"/>
      <c r="E53" s="97"/>
      <c r="F53" s="97"/>
      <c r="G53" s="97"/>
      <c r="H53" s="97"/>
      <c r="I53" s="97"/>
      <c r="J53" s="97"/>
      <c r="K53" s="97"/>
      <c r="L53" s="97"/>
    </row>
    <row r="54" spans="1:12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L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</row>
    <row r="55" spans="1:12" ht="12.75" customHeight="1">
      <c r="A55" s="69"/>
      <c r="B55" s="69"/>
      <c r="C55" s="67"/>
      <c r="D55" s="67"/>
      <c r="E55" s="102" t="str">
        <f>E$4</f>
        <v>Q2</v>
      </c>
      <c r="F55" s="102" t="str">
        <f>F$4</f>
        <v>Q2</v>
      </c>
      <c r="G55" s="102" t="str">
        <f>G$4</f>
        <v>Q1-2</v>
      </c>
      <c r="H55" s="102" t="str">
        <f>H$4</f>
        <v>Q1-2</v>
      </c>
      <c r="I55" s="102"/>
      <c r="J55" s="102"/>
      <c r="K55" s="102"/>
      <c r="L55" s="102"/>
    </row>
    <row r="56" spans="1:12" s="23" customFormat="1" ht="15" customHeight="1">
      <c r="A56" s="76" t="s">
        <v>111</v>
      </c>
      <c r="B56" s="75"/>
      <c r="C56" s="70"/>
      <c r="D56" s="70"/>
      <c r="E56" s="103">
        <f>IF(E$5=0,"",E$5)</f>
      </c>
      <c r="F56" s="103">
        <f>IF(F$5=0,"",F$5)</f>
      </c>
      <c r="G56" s="103">
        <f>IF(G$5=0,"",G$5)</f>
      </c>
      <c r="H56" s="103">
        <f>IF(H$5=0,"",H$5)</f>
      </c>
      <c r="I56" s="103"/>
      <c r="J56" s="103">
        <f>IF(J$5=0,"",J$5)</f>
      </c>
      <c r="K56" s="103"/>
      <c r="L56" s="103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48</v>
      </c>
      <c r="B58" s="157"/>
      <c r="C58" s="12"/>
      <c r="D58" s="12"/>
      <c r="E58" s="100">
        <v>2.9409999999999994</v>
      </c>
      <c r="F58" s="101">
        <v>-1.5939999999999996</v>
      </c>
      <c r="G58" s="100">
        <v>6.14</v>
      </c>
      <c r="H58" s="101">
        <v>-2.2319999999999998</v>
      </c>
      <c r="I58" s="100">
        <v>4.191</v>
      </c>
      <c r="J58" s="101">
        <v>5.0360000000000005</v>
      </c>
      <c r="K58" s="101"/>
      <c r="L58" s="101"/>
    </row>
    <row r="59" spans="1:12" ht="15" customHeight="1">
      <c r="A59" s="158" t="s">
        <v>49</v>
      </c>
      <c r="B59" s="158"/>
      <c r="C59" s="30"/>
      <c r="D59" s="30"/>
      <c r="E59" s="98">
        <v>-0.96</v>
      </c>
      <c r="F59" s="99">
        <v>1.9430000000000014</v>
      </c>
      <c r="G59" s="98">
        <v>-2.121</v>
      </c>
      <c r="H59" s="99">
        <v>0.8550000000000004</v>
      </c>
      <c r="I59" s="98">
        <v>4.6450000000000005</v>
      </c>
      <c r="J59" s="99">
        <v>-4.627</v>
      </c>
      <c r="K59" s="99"/>
      <c r="L59" s="99"/>
    </row>
    <row r="60" spans="1:12" ht="15" customHeight="1">
      <c r="A60" s="161" t="s">
        <v>50</v>
      </c>
      <c r="B60" s="161"/>
      <c r="C60" s="32"/>
      <c r="D60" s="32"/>
      <c r="E60" s="106">
        <f aca="true" t="shared" si="8" ref="E60:J60">SUM(E58:E59)</f>
        <v>1.9809999999999994</v>
      </c>
      <c r="F60" s="107">
        <f t="shared" si="8"/>
        <v>0.34900000000000175</v>
      </c>
      <c r="G60" s="106">
        <f t="shared" si="8"/>
        <v>4.019</v>
      </c>
      <c r="H60" s="107">
        <f t="shared" si="8"/>
        <v>-1.3769999999999993</v>
      </c>
      <c r="I60" s="106">
        <f t="shared" si="8"/>
        <v>8.836</v>
      </c>
      <c r="J60" s="107">
        <f t="shared" si="8"/>
        <v>0.4090000000000007</v>
      </c>
      <c r="K60" s="107" t="s">
        <v>12</v>
      </c>
      <c r="L60" s="107" t="s">
        <v>12</v>
      </c>
    </row>
    <row r="61" spans="1:12" ht="15" customHeight="1">
      <c r="A61" s="157" t="s">
        <v>51</v>
      </c>
      <c r="B61" s="157"/>
      <c r="C61" s="4"/>
      <c r="D61" s="4"/>
      <c r="E61" s="96">
        <v>-2.16</v>
      </c>
      <c r="F61" s="97">
        <v>-2.338</v>
      </c>
      <c r="G61" s="96">
        <v>-4.550000000000001</v>
      </c>
      <c r="H61" s="97">
        <v>-3.477</v>
      </c>
      <c r="I61" s="96">
        <v>-7.712</v>
      </c>
      <c r="J61" s="97">
        <v>-9.059000000000001</v>
      </c>
      <c r="K61" s="97"/>
      <c r="L61" s="97"/>
    </row>
    <row r="62" spans="1:12" ht="15" customHeight="1">
      <c r="A62" s="158" t="s">
        <v>103</v>
      </c>
      <c r="B62" s="158"/>
      <c r="C62" s="29"/>
      <c r="D62" s="29"/>
      <c r="E62" s="98"/>
      <c r="F62" s="99"/>
      <c r="G62" s="98"/>
      <c r="H62" s="99"/>
      <c r="I62" s="98"/>
      <c r="J62" s="99"/>
      <c r="K62" s="99"/>
      <c r="L62" s="99"/>
    </row>
    <row r="63" spans="1:12" ht="24" customHeight="1">
      <c r="A63" s="161" t="s">
        <v>52</v>
      </c>
      <c r="B63" s="161"/>
      <c r="C63" s="33"/>
      <c r="D63" s="33"/>
      <c r="E63" s="106">
        <f aca="true" t="shared" si="9" ref="E63:J63">SUM(E60:E62)</f>
        <v>-0.17900000000000071</v>
      </c>
      <c r="F63" s="107">
        <f t="shared" si="9"/>
        <v>-1.9889999999999983</v>
      </c>
      <c r="G63" s="106">
        <f t="shared" si="9"/>
        <v>-0.5310000000000006</v>
      </c>
      <c r="H63" s="107">
        <f t="shared" si="9"/>
        <v>-4.853999999999999</v>
      </c>
      <c r="I63" s="106">
        <f t="shared" si="9"/>
        <v>1.1240000000000006</v>
      </c>
      <c r="J63" s="107">
        <f t="shared" si="9"/>
        <v>-8.65</v>
      </c>
      <c r="K63" s="107" t="s">
        <v>12</v>
      </c>
      <c r="L63" s="107" t="s">
        <v>12</v>
      </c>
    </row>
    <row r="64" spans="1:12" ht="15" customHeight="1">
      <c r="A64" s="158" t="s">
        <v>53</v>
      </c>
      <c r="B64" s="158"/>
      <c r="C64" s="34"/>
      <c r="D64" s="34"/>
      <c r="E64" s="98"/>
      <c r="F64" s="99"/>
      <c r="G64" s="98"/>
      <c r="H64" s="99"/>
      <c r="I64" s="98"/>
      <c r="J64" s="99">
        <v>-4.026</v>
      </c>
      <c r="K64" s="99"/>
      <c r="L64" s="99"/>
    </row>
    <row r="65" spans="1:14" ht="15" customHeight="1">
      <c r="A65" s="161" t="s">
        <v>54</v>
      </c>
      <c r="B65" s="161"/>
      <c r="C65" s="13"/>
      <c r="D65" s="13"/>
      <c r="E65" s="94">
        <f aca="true" t="shared" si="10" ref="E65:J65">SUM(E63:E64)</f>
        <v>-0.17900000000000071</v>
      </c>
      <c r="F65" s="95">
        <f t="shared" si="10"/>
        <v>-1.9889999999999983</v>
      </c>
      <c r="G65" s="94">
        <f t="shared" si="10"/>
        <v>-0.5310000000000006</v>
      </c>
      <c r="H65" s="95">
        <f t="shared" si="10"/>
        <v>-4.853999999999999</v>
      </c>
      <c r="I65" s="94">
        <f t="shared" si="10"/>
        <v>1.1240000000000006</v>
      </c>
      <c r="J65" s="95">
        <f t="shared" si="10"/>
        <v>-12.676</v>
      </c>
      <c r="K65" s="95" t="s">
        <v>12</v>
      </c>
      <c r="L65" s="95" t="s">
        <v>12</v>
      </c>
      <c r="M65" s="41"/>
      <c r="N65" s="41"/>
    </row>
    <row r="66" spans="1:12" ht="15" customHeight="1">
      <c r="A66" s="157" t="s">
        <v>55</v>
      </c>
      <c r="B66" s="157"/>
      <c r="C66" s="4"/>
      <c r="D66" s="4"/>
      <c r="E66" s="96">
        <v>-1.433</v>
      </c>
      <c r="F66" s="97">
        <v>-19.047</v>
      </c>
      <c r="G66" s="96">
        <v>-1.433</v>
      </c>
      <c r="H66" s="97">
        <v>-17.301000000000002</v>
      </c>
      <c r="I66" s="96">
        <v>-38.546</v>
      </c>
      <c r="J66" s="97">
        <v>-1.0940000000000003</v>
      </c>
      <c r="K66" s="97"/>
      <c r="L66" s="97"/>
    </row>
    <row r="67" spans="1:12" ht="15" customHeight="1">
      <c r="A67" s="157" t="s">
        <v>56</v>
      </c>
      <c r="B67" s="157"/>
      <c r="C67" s="4"/>
      <c r="D67" s="4"/>
      <c r="E67" s="96"/>
      <c r="F67" s="97"/>
      <c r="G67" s="96">
        <v>0.744</v>
      </c>
      <c r="H67" s="97">
        <v>18.378</v>
      </c>
      <c r="I67" s="96">
        <v>42.304</v>
      </c>
      <c r="J67" s="97"/>
      <c r="K67" s="97"/>
      <c r="L67" s="97"/>
    </row>
    <row r="68" spans="1:12" ht="15" customHeight="1">
      <c r="A68" s="157" t="s">
        <v>57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</row>
    <row r="69" spans="1:12" ht="15" customHeight="1">
      <c r="A69" s="158" t="s">
        <v>58</v>
      </c>
      <c r="B69" s="158"/>
      <c r="C69" s="29"/>
      <c r="D69" s="29"/>
      <c r="E69" s="98">
        <v>0.45</v>
      </c>
      <c r="F69" s="99">
        <v>1.371</v>
      </c>
      <c r="G69" s="98">
        <v>0.45</v>
      </c>
      <c r="H69" s="99">
        <v>1.371</v>
      </c>
      <c r="I69" s="98"/>
      <c r="J69" s="99"/>
      <c r="K69" s="99"/>
      <c r="L69" s="99"/>
    </row>
    <row r="70" spans="1:12" ht="15" customHeight="1">
      <c r="A70" s="40" t="s">
        <v>59</v>
      </c>
      <c r="B70" s="40"/>
      <c r="C70" s="27"/>
      <c r="D70" s="27"/>
      <c r="E70" s="108">
        <f aca="true" t="shared" si="11" ref="E70:J70">SUM(E66:E69)</f>
        <v>-0.9830000000000001</v>
      </c>
      <c r="F70" s="109">
        <f t="shared" si="11"/>
        <v>-17.676000000000002</v>
      </c>
      <c r="G70" s="108">
        <f t="shared" si="11"/>
        <v>-0.23900000000000005</v>
      </c>
      <c r="H70" s="109">
        <f t="shared" si="11"/>
        <v>2.447999999999998</v>
      </c>
      <c r="I70" s="108">
        <f t="shared" si="11"/>
        <v>3.7580000000000027</v>
      </c>
      <c r="J70" s="109">
        <f t="shared" si="11"/>
        <v>-1.0940000000000003</v>
      </c>
      <c r="K70" s="109" t="s">
        <v>12</v>
      </c>
      <c r="L70" s="109" t="s">
        <v>12</v>
      </c>
    </row>
    <row r="71" spans="1:12" ht="15" customHeight="1">
      <c r="A71" s="161" t="s">
        <v>60</v>
      </c>
      <c r="B71" s="161"/>
      <c r="C71" s="13"/>
      <c r="D71" s="13"/>
      <c r="E71" s="94">
        <f aca="true" t="shared" si="12" ref="E71:J71">SUM(E70+E65)</f>
        <v>-1.1620000000000008</v>
      </c>
      <c r="F71" s="95">
        <f t="shared" si="12"/>
        <v>-19.665</v>
      </c>
      <c r="G71" s="94">
        <f t="shared" si="12"/>
        <v>-0.7700000000000007</v>
      </c>
      <c r="H71" s="95">
        <f t="shared" si="12"/>
        <v>-2.406000000000001</v>
      </c>
      <c r="I71" s="94">
        <f t="shared" si="12"/>
        <v>4.882000000000003</v>
      </c>
      <c r="J71" s="95">
        <f t="shared" si="12"/>
        <v>-13.77</v>
      </c>
      <c r="K71" s="95" t="s">
        <v>12</v>
      </c>
      <c r="L71" s="95" t="s">
        <v>12</v>
      </c>
    </row>
    <row r="72" spans="1:12" ht="15" customHeight="1">
      <c r="A72" s="13"/>
      <c r="B72" s="13"/>
      <c r="C72" s="13"/>
      <c r="D72" s="13"/>
      <c r="E72" s="97"/>
      <c r="F72" s="97"/>
      <c r="G72" s="97"/>
      <c r="H72" s="97"/>
      <c r="I72" s="97"/>
      <c r="J72" s="97"/>
      <c r="K72" s="97"/>
      <c r="L72" s="97"/>
    </row>
    <row r="73" spans="1:12" ht="12.75" customHeight="1">
      <c r="A73" s="76"/>
      <c r="B73" s="65"/>
      <c r="C73" s="67"/>
      <c r="D73" s="67"/>
      <c r="E73" s="68">
        <f>E$3</f>
        <v>2010</v>
      </c>
      <c r="F73" s="68">
        <f aca="true" t="shared" si="13" ref="F73:L73">F$3</f>
        <v>2009</v>
      </c>
      <c r="G73" s="68">
        <f t="shared" si="13"/>
        <v>2010</v>
      </c>
      <c r="H73" s="68">
        <f t="shared" si="13"/>
        <v>2009</v>
      </c>
      <c r="I73" s="68">
        <f t="shared" si="13"/>
        <v>2009</v>
      </c>
      <c r="J73" s="68">
        <f t="shared" si="13"/>
        <v>2008</v>
      </c>
      <c r="K73" s="68">
        <f t="shared" si="13"/>
        <v>2007</v>
      </c>
      <c r="L73" s="68">
        <f t="shared" si="13"/>
        <v>2006</v>
      </c>
    </row>
    <row r="74" spans="1:12" ht="12.75" customHeight="1">
      <c r="A74" s="69"/>
      <c r="B74" s="69"/>
      <c r="C74" s="67"/>
      <c r="D74" s="67"/>
      <c r="E74" s="102" t="str">
        <f>E$4</f>
        <v>Q2</v>
      </c>
      <c r="F74" s="102" t="str">
        <f>F$4</f>
        <v>Q2</v>
      </c>
      <c r="G74" s="102" t="str">
        <f>G$4</f>
        <v>Q1-2</v>
      </c>
      <c r="H74" s="102" t="str">
        <f>H$4</f>
        <v>Q1-2</v>
      </c>
      <c r="I74" s="102"/>
      <c r="J74" s="102"/>
      <c r="K74" s="102"/>
      <c r="L74" s="102"/>
    </row>
    <row r="75" spans="1:12" s="23" customFormat="1" ht="15" customHeight="1">
      <c r="A75" s="76" t="s">
        <v>61</v>
      </c>
      <c r="B75" s="75"/>
      <c r="C75" s="70"/>
      <c r="D75" s="70"/>
      <c r="E75" s="103"/>
      <c r="F75" s="103"/>
      <c r="G75" s="103"/>
      <c r="H75" s="103"/>
      <c r="I75" s="103"/>
      <c r="J75" s="103"/>
      <c r="K75" s="103"/>
      <c r="L75" s="103"/>
    </row>
    <row r="76" spans="5:12" ht="1.5" customHeight="1">
      <c r="E76" s="44"/>
      <c r="F76" s="44"/>
      <c r="G76" s="44"/>
      <c r="H76" s="44"/>
      <c r="I76" s="44"/>
      <c r="J76" s="44"/>
      <c r="K76" s="44"/>
      <c r="L76" s="44"/>
    </row>
    <row r="77" spans="1:12" ht="15" customHeight="1">
      <c r="A77" s="157" t="s">
        <v>62</v>
      </c>
      <c r="B77" s="157"/>
      <c r="C77" s="10"/>
      <c r="D77" s="10"/>
      <c r="E77" s="79">
        <f>IF(E7=0,"-",IF(E14=0,"-",(E14/E7))*100)</f>
        <v>14.900141214444234</v>
      </c>
      <c r="F77" s="42">
        <f>IF(F14=0,"-",IF(F7=0,"-",F14/F7))*100</f>
        <v>-13.15990089574998</v>
      </c>
      <c r="G77" s="119">
        <f>IF(G14=0,"-",IF(G7=0,"-",G14/G7))*100</f>
        <v>15.42261472699411</v>
      </c>
      <c r="H77" s="42">
        <f>IF(H14=0,"-",IF(H7=0,"-",H14/H7))*100</f>
        <v>-5.998053461895405</v>
      </c>
      <c r="I77" s="119">
        <f>IF(I14=0,"-",IF(I7=0,"-",I14/I7))*100</f>
        <v>1.5728884848352176</v>
      </c>
      <c r="J77" s="42">
        <f>IF(J14=0,"-",IF(J7=0,"-",J14/J7)*100)</f>
        <v>10.757517223617269</v>
      </c>
      <c r="K77" s="42">
        <f>IF(K14=0,"-",IF(K7=0,"-",K14/K7)*100)</f>
        <v>12.769143136138004</v>
      </c>
      <c r="L77" s="42">
        <f>IF(L14=0,"-",IF(L7=0,"-",L14/L7)*100)</f>
        <v>16.872427983539094</v>
      </c>
    </row>
    <row r="78" spans="1:14" ht="15" customHeight="1">
      <c r="A78" s="157" t="s">
        <v>63</v>
      </c>
      <c r="B78" s="157"/>
      <c r="C78" s="10"/>
      <c r="D78" s="10"/>
      <c r="E78" s="79">
        <f aca="true" t="shared" si="14" ref="E78:L78">IF(E20=0,"-",IF(E7=0,"-",E20/E7)*100)</f>
        <v>7.992737542868684</v>
      </c>
      <c r="F78" s="42">
        <f t="shared" si="14"/>
        <v>-27.86354107108827</v>
      </c>
      <c r="G78" s="79">
        <f>IF(G20=0,"-",IF(G7=0,"-",G20/G7)*100)</f>
        <v>8.232518751512215</v>
      </c>
      <c r="H78" s="42">
        <f>IF(H20=0,"-",IF(H7=0,"-",H20/H7)*100)</f>
        <v>-19.847898417871956</v>
      </c>
      <c r="I78" s="79">
        <f t="shared" si="14"/>
        <v>-10.205154605299176</v>
      </c>
      <c r="J78" s="42">
        <f t="shared" si="14"/>
        <v>0.18672332753845944</v>
      </c>
      <c r="K78" s="42">
        <f>IF(K20=0,"-",IF(K7=0,"-",K20/K7)*100)</f>
        <v>2.067702823663433</v>
      </c>
      <c r="L78" s="42">
        <f t="shared" si="14"/>
        <v>5.020576131687241</v>
      </c>
      <c r="M78" s="17"/>
      <c r="N78" s="17"/>
    </row>
    <row r="79" spans="1:14" ht="15" customHeight="1">
      <c r="A79" s="157" t="s">
        <v>64</v>
      </c>
      <c r="B79" s="157"/>
      <c r="C79" s="11"/>
      <c r="D79" s="11"/>
      <c r="E79" s="79" t="s">
        <v>12</v>
      </c>
      <c r="F79" s="110" t="s">
        <v>12</v>
      </c>
      <c r="G79" s="79" t="s">
        <v>12</v>
      </c>
      <c r="H79" s="110" t="s">
        <v>12</v>
      </c>
      <c r="I79" s="79">
        <f>IF((I44=0),"-",(I24/((I44+J44)/2)*100))</f>
        <v>-6.3261222237777135</v>
      </c>
      <c r="J79" s="110">
        <f>IF((J44=0),"-",(J24/((J44+K44)/2)*100))</f>
        <v>1.4397886901188475</v>
      </c>
      <c r="K79" s="110" t="s">
        <v>12</v>
      </c>
      <c r="L79" s="110" t="str">
        <f>IF((L44=0),"-",(L24/((L44+#REF!)/2)*100))</f>
        <v>-</v>
      </c>
      <c r="M79" s="17"/>
      <c r="N79" s="17"/>
    </row>
    <row r="80" spans="1:14" ht="15" customHeight="1">
      <c r="A80" s="157" t="s">
        <v>65</v>
      </c>
      <c r="B80" s="157"/>
      <c r="C80" s="11"/>
      <c r="D80" s="11"/>
      <c r="E80" s="79" t="s">
        <v>12</v>
      </c>
      <c r="F80" s="110" t="s">
        <v>12</v>
      </c>
      <c r="G80" s="79" t="s">
        <v>12</v>
      </c>
      <c r="H80" s="110" t="s">
        <v>12</v>
      </c>
      <c r="I80" s="79">
        <f>IF((I44=0),"-",((I17+I18)/((I44+I45+I46+I48+J44+J45+J46+J48)/2)*100))</f>
        <v>1.1673414435145266</v>
      </c>
      <c r="J80" s="110">
        <f>IF((J44=0),"-",((J17+J18)/((J44+J45+J46+J48+K44+K45+K46+K48)/2)*100))</f>
        <v>5.0427676549596425</v>
      </c>
      <c r="K80" s="110" t="s">
        <v>12</v>
      </c>
      <c r="L80" s="110" t="str">
        <f>IF((L44=0),"-",((L17+L18)/((L44+L45+L46+L48+#REF!+#REF!+#REF!+#REF!)/2)*100))</f>
        <v>-</v>
      </c>
      <c r="M80" s="17"/>
      <c r="N80" s="17"/>
    </row>
    <row r="81" spans="1:14" ht="15" customHeight="1">
      <c r="A81" s="157" t="s">
        <v>66</v>
      </c>
      <c r="B81" s="157"/>
      <c r="C81" s="10"/>
      <c r="D81" s="10"/>
      <c r="E81" s="78" t="s">
        <v>12</v>
      </c>
      <c r="F81" s="113" t="s">
        <v>12</v>
      </c>
      <c r="G81" s="78">
        <f aca="true" t="shared" si="15" ref="G81:L81">IF(G44=0,"-",((G44+G45)/G52*100))</f>
        <v>50.507847914777884</v>
      </c>
      <c r="H81" s="123">
        <f t="shared" si="15"/>
        <v>41.882002298190166</v>
      </c>
      <c r="I81" s="78">
        <f t="shared" si="15"/>
        <v>49.680619009386035</v>
      </c>
      <c r="J81" s="113">
        <f t="shared" si="15"/>
        <v>35.525149739830276</v>
      </c>
      <c r="K81" s="113">
        <f t="shared" si="15"/>
        <v>35.757233803180725</v>
      </c>
      <c r="L81" s="113" t="str">
        <f t="shared" si="15"/>
        <v>-</v>
      </c>
      <c r="M81" s="17"/>
      <c r="N81" s="17"/>
    </row>
    <row r="82" spans="1:14" ht="15" customHeight="1">
      <c r="A82" s="157" t="s">
        <v>67</v>
      </c>
      <c r="B82" s="157"/>
      <c r="C82" s="10"/>
      <c r="D82" s="10"/>
      <c r="E82" s="79" t="s">
        <v>12</v>
      </c>
      <c r="F82" s="42" t="s">
        <v>12</v>
      </c>
      <c r="G82" s="79">
        <f aca="true" t="shared" si="16" ref="G82:L82">IF(G48=0,"-",(G48+G46-G40-G38-G34))</f>
        <v>102.20400000000001</v>
      </c>
      <c r="H82" s="124">
        <f t="shared" si="16"/>
        <v>131.399</v>
      </c>
      <c r="I82" s="79">
        <f t="shared" si="16"/>
        <v>102.867</v>
      </c>
      <c r="J82" s="42">
        <f t="shared" si="16"/>
        <v>146.294</v>
      </c>
      <c r="K82" s="42">
        <f t="shared" si="16"/>
        <v>131.716</v>
      </c>
      <c r="L82" s="42" t="str">
        <f t="shared" si="16"/>
        <v>-</v>
      </c>
      <c r="M82" s="17"/>
      <c r="N82" s="17"/>
    </row>
    <row r="83" spans="1:12" ht="15" customHeight="1">
      <c r="A83" s="157" t="s">
        <v>68</v>
      </c>
      <c r="B83" s="157"/>
      <c r="C83" s="4"/>
      <c r="D83" s="4"/>
      <c r="E83" s="79" t="s">
        <v>12</v>
      </c>
      <c r="F83" s="111" t="s">
        <v>12</v>
      </c>
      <c r="G83" s="79">
        <f aca="true" t="shared" si="17" ref="G83:L83">IF((G44=0),"-",((G48+G46)/(G44+G45)))</f>
        <v>0.820955279137276</v>
      </c>
      <c r="H83" s="124">
        <f t="shared" si="17"/>
        <v>1.198288649010143</v>
      </c>
      <c r="I83" s="79">
        <f t="shared" si="17"/>
        <v>0.8474993206618898</v>
      </c>
      <c r="J83" s="111">
        <f t="shared" si="17"/>
        <v>1.5245088523062589</v>
      </c>
      <c r="K83" s="111">
        <f t="shared" si="17"/>
        <v>1.4852805581695991</v>
      </c>
      <c r="L83" s="111" t="str">
        <f t="shared" si="17"/>
        <v>-</v>
      </c>
    </row>
    <row r="84" spans="1:12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335</v>
      </c>
      <c r="J84" s="25">
        <v>467</v>
      </c>
      <c r="K84" s="25">
        <v>448</v>
      </c>
      <c r="L84" s="25">
        <v>466</v>
      </c>
    </row>
    <row r="85" spans="1:12" ht="15" customHeight="1">
      <c r="A85" s="7" t="s">
        <v>118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119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3.5" customHeight="1">
      <c r="A87" s="7" t="s">
        <v>131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</sheetData>
  <sheetProtection/>
  <mergeCells count="22">
    <mergeCell ref="A62:B62"/>
    <mergeCell ref="A1:L1"/>
    <mergeCell ref="A58:B58"/>
    <mergeCell ref="A59:B59"/>
    <mergeCell ref="A60:B60"/>
    <mergeCell ref="A61:B61"/>
    <mergeCell ref="A69:B69"/>
    <mergeCell ref="A66:B66"/>
    <mergeCell ref="A67:B67"/>
    <mergeCell ref="A68:B68"/>
    <mergeCell ref="A63:B63"/>
    <mergeCell ref="A71:B71"/>
    <mergeCell ref="A64:B64"/>
    <mergeCell ref="A65:B65"/>
    <mergeCell ref="A82:B82"/>
    <mergeCell ref="A83:B83"/>
    <mergeCell ref="A84:B84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/>
      <c r="K5" s="72" t="s">
        <v>11</v>
      </c>
      <c r="L5" s="72"/>
      <c r="M5" s="72"/>
    </row>
    <row r="6" ht="1.5" customHeight="1"/>
    <row r="7" spans="1:15" ht="15" customHeight="1">
      <c r="A7" s="35" t="s">
        <v>14</v>
      </c>
      <c r="B7" s="10"/>
      <c r="C7" s="10"/>
      <c r="D7" s="10"/>
      <c r="E7" s="86">
        <v>363.0270000000001</v>
      </c>
      <c r="F7" s="61">
        <v>342.46400000000006</v>
      </c>
      <c r="G7" s="86">
        <v>718.2900000000001</v>
      </c>
      <c r="H7" s="61">
        <v>698.3090000000001</v>
      </c>
      <c r="I7" s="86">
        <v>1321.748</v>
      </c>
      <c r="J7" s="61">
        <v>1414</v>
      </c>
      <c r="K7" s="61">
        <v>1354</v>
      </c>
      <c r="L7" s="61">
        <v>1354</v>
      </c>
      <c r="M7" s="61">
        <v>1205</v>
      </c>
      <c r="N7" s="45"/>
      <c r="O7" s="45"/>
    </row>
    <row r="8" spans="1:15" ht="15" customHeight="1">
      <c r="A8" s="35" t="s">
        <v>15</v>
      </c>
      <c r="B8" s="4"/>
      <c r="C8" s="4"/>
      <c r="D8" s="4"/>
      <c r="E8" s="85">
        <v>-286.16400000000004</v>
      </c>
      <c r="F8" s="55">
        <v>-285.035</v>
      </c>
      <c r="G8" s="85">
        <v>-566.1970000000001</v>
      </c>
      <c r="H8" s="55">
        <v>-569.34</v>
      </c>
      <c r="I8" s="85">
        <v>-1076.5120000000004</v>
      </c>
      <c r="J8" s="55">
        <v>-1115</v>
      </c>
      <c r="K8" s="55">
        <v>-1040</v>
      </c>
      <c r="L8" s="55">
        <v>-1035</v>
      </c>
      <c r="M8" s="55">
        <v>-910</v>
      </c>
      <c r="N8" s="45"/>
      <c r="O8" s="45"/>
    </row>
    <row r="9" spans="1:15" ht="15" customHeight="1">
      <c r="A9" s="35" t="s">
        <v>16</v>
      </c>
      <c r="B9" s="4"/>
      <c r="C9" s="4"/>
      <c r="D9" s="4"/>
      <c r="E9" s="85"/>
      <c r="F9" s="55"/>
      <c r="G9" s="85"/>
      <c r="H9" s="55"/>
      <c r="I9" s="85"/>
      <c r="J9" s="55">
        <v>-2</v>
      </c>
      <c r="K9" s="55">
        <v>-6</v>
      </c>
      <c r="L9" s="55">
        <v>-6</v>
      </c>
      <c r="M9" s="55">
        <v>3</v>
      </c>
      <c r="N9" s="45"/>
      <c r="O9" s="45"/>
    </row>
    <row r="10" spans="1:15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  <c r="N10" s="45"/>
      <c r="O10" s="45"/>
    </row>
    <row r="11" spans="1:15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/>
      <c r="L11" s="57"/>
      <c r="M11" s="57"/>
      <c r="N11" s="45"/>
      <c r="O11" s="45"/>
    </row>
    <row r="12" spans="1:15" ht="15" customHeight="1">
      <c r="A12" s="14" t="s">
        <v>1</v>
      </c>
      <c r="B12" s="14"/>
      <c r="C12" s="14"/>
      <c r="D12" s="14"/>
      <c r="E12" s="86">
        <f>SUM(E7:E11)</f>
        <v>76.86300000000006</v>
      </c>
      <c r="F12" s="61">
        <f aca="true" t="shared" si="0" ref="F12:M12">SUM(F7:F11)</f>
        <v>57.42900000000003</v>
      </c>
      <c r="G12" s="86">
        <f>SUM(G7:G11)</f>
        <v>152.09299999999996</v>
      </c>
      <c r="H12" s="61">
        <f>SUM(H7:H11)</f>
        <v>128.96900000000005</v>
      </c>
      <c r="I12" s="86">
        <f>SUM(I7:I11)</f>
        <v>245.23599999999965</v>
      </c>
      <c r="J12" s="61">
        <f t="shared" si="0"/>
        <v>297</v>
      </c>
      <c r="K12" s="61">
        <f t="shared" si="0"/>
        <v>308</v>
      </c>
      <c r="L12" s="61">
        <f t="shared" si="0"/>
        <v>313</v>
      </c>
      <c r="M12" s="61">
        <f t="shared" si="0"/>
        <v>298</v>
      </c>
      <c r="N12" s="45"/>
      <c r="O12" s="45"/>
    </row>
    <row r="13" spans="1:15" ht="15" customHeight="1">
      <c r="A13" s="36" t="s">
        <v>96</v>
      </c>
      <c r="B13" s="29"/>
      <c r="C13" s="29"/>
      <c r="D13" s="29"/>
      <c r="E13" s="83">
        <v>-22.399</v>
      </c>
      <c r="F13" s="57">
        <v>-22.554</v>
      </c>
      <c r="G13" s="83">
        <v>-43.891000000000005</v>
      </c>
      <c r="H13" s="57">
        <v>-45.499</v>
      </c>
      <c r="I13" s="83">
        <v>-89.142</v>
      </c>
      <c r="J13" s="57">
        <v>-77</v>
      </c>
      <c r="K13" s="57">
        <v>-53</v>
      </c>
      <c r="L13" s="57">
        <v>-53</v>
      </c>
      <c r="M13" s="57">
        <v>-40</v>
      </c>
      <c r="N13" s="45"/>
      <c r="O13" s="45"/>
    </row>
    <row r="14" spans="1:15" ht="15" customHeight="1">
      <c r="A14" s="14" t="s">
        <v>2</v>
      </c>
      <c r="B14" s="14"/>
      <c r="C14" s="14"/>
      <c r="D14" s="14"/>
      <c r="E14" s="86">
        <f>SUM(E12:E13)</f>
        <v>54.464000000000055</v>
      </c>
      <c r="F14" s="61">
        <f aca="true" t="shared" si="1" ref="F14:M14">SUM(F12:F13)</f>
        <v>34.87500000000003</v>
      </c>
      <c r="G14" s="86">
        <f>SUM(G12:G13)</f>
        <v>108.20199999999996</v>
      </c>
      <c r="H14" s="61">
        <f>SUM(H12:H13)</f>
        <v>83.47000000000006</v>
      </c>
      <c r="I14" s="86">
        <f>SUM(I12:I13)</f>
        <v>156.09399999999965</v>
      </c>
      <c r="J14" s="61">
        <f t="shared" si="1"/>
        <v>220</v>
      </c>
      <c r="K14" s="61">
        <f t="shared" si="1"/>
        <v>255</v>
      </c>
      <c r="L14" s="61">
        <f t="shared" si="1"/>
        <v>260</v>
      </c>
      <c r="M14" s="61">
        <f t="shared" si="1"/>
        <v>258</v>
      </c>
      <c r="N14" s="45"/>
      <c r="O14" s="45"/>
    </row>
    <row r="15" spans="1:15" ht="15" customHeight="1">
      <c r="A15" s="35" t="s">
        <v>20</v>
      </c>
      <c r="B15" s="5"/>
      <c r="C15" s="5"/>
      <c r="D15" s="5"/>
      <c r="E15" s="85"/>
      <c r="F15" s="55">
        <v>0.045000000000000005</v>
      </c>
      <c r="G15" s="85"/>
      <c r="H15" s="55"/>
      <c r="I15" s="85"/>
      <c r="J15" s="55"/>
      <c r="K15" s="55"/>
      <c r="L15" s="55"/>
      <c r="M15" s="55"/>
      <c r="N15" s="45"/>
      <c r="O15" s="45"/>
    </row>
    <row r="16" spans="1:15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  <c r="N16" s="45"/>
      <c r="O16" s="45"/>
    </row>
    <row r="17" spans="1:15" ht="15" customHeight="1">
      <c r="A17" s="14" t="s">
        <v>3</v>
      </c>
      <c r="B17" s="14"/>
      <c r="C17" s="14"/>
      <c r="D17" s="14"/>
      <c r="E17" s="86">
        <f>SUM(E14:E16)</f>
        <v>54.464000000000055</v>
      </c>
      <c r="F17" s="61">
        <f aca="true" t="shared" si="2" ref="F17:M17">SUM(F14:F16)</f>
        <v>34.92000000000003</v>
      </c>
      <c r="G17" s="86">
        <f>SUM(G14:G16)</f>
        <v>108.20199999999996</v>
      </c>
      <c r="H17" s="61">
        <f>SUM(H14:H16)</f>
        <v>83.47000000000006</v>
      </c>
      <c r="I17" s="86">
        <f>SUM(I14:I16)</f>
        <v>156.09399999999965</v>
      </c>
      <c r="J17" s="61">
        <f t="shared" si="2"/>
        <v>220</v>
      </c>
      <c r="K17" s="61">
        <f t="shared" si="2"/>
        <v>255</v>
      </c>
      <c r="L17" s="61">
        <f t="shared" si="2"/>
        <v>260</v>
      </c>
      <c r="M17" s="61">
        <f t="shared" si="2"/>
        <v>258</v>
      </c>
      <c r="N17" s="45"/>
      <c r="O17" s="45"/>
    </row>
    <row r="18" spans="1:15" ht="15" customHeight="1">
      <c r="A18" s="35" t="s">
        <v>22</v>
      </c>
      <c r="B18" s="4"/>
      <c r="C18" s="4"/>
      <c r="D18" s="4"/>
      <c r="E18" s="85">
        <v>0.506</v>
      </c>
      <c r="F18" s="55">
        <v>0.254</v>
      </c>
      <c r="G18" s="85">
        <v>0.7150000000000001</v>
      </c>
      <c r="H18" s="55">
        <v>0.327</v>
      </c>
      <c r="I18" s="85">
        <v>0.5660000000000001</v>
      </c>
      <c r="J18" s="55">
        <v>1</v>
      </c>
      <c r="K18" s="55">
        <v>3</v>
      </c>
      <c r="L18" s="55">
        <v>2</v>
      </c>
      <c r="M18" s="55">
        <v>1</v>
      </c>
      <c r="N18" s="45"/>
      <c r="O18" s="45"/>
    </row>
    <row r="19" spans="1:15" ht="15" customHeight="1">
      <c r="A19" s="36" t="s">
        <v>23</v>
      </c>
      <c r="B19" s="29"/>
      <c r="C19" s="29"/>
      <c r="D19" s="29"/>
      <c r="E19" s="83">
        <v>-8.439</v>
      </c>
      <c r="F19" s="57">
        <v>-16.869000000000003</v>
      </c>
      <c r="G19" s="83">
        <v>-18.134999999999998</v>
      </c>
      <c r="H19" s="57">
        <v>-36.70900000000001</v>
      </c>
      <c r="I19" s="83">
        <v>-59.177</v>
      </c>
      <c r="J19" s="57">
        <v>-43</v>
      </c>
      <c r="K19" s="57">
        <v>-103</v>
      </c>
      <c r="L19" s="57">
        <v>-16</v>
      </c>
      <c r="M19" s="57">
        <v>-15</v>
      </c>
      <c r="N19" s="45"/>
      <c r="O19" s="45"/>
    </row>
    <row r="20" spans="1:15" ht="15" customHeight="1">
      <c r="A20" s="14" t="s">
        <v>4</v>
      </c>
      <c r="B20" s="14"/>
      <c r="C20" s="14"/>
      <c r="D20" s="14"/>
      <c r="E20" s="86">
        <f>SUM(E17:E19)</f>
        <v>46.531000000000056</v>
      </c>
      <c r="F20" s="61">
        <f aca="true" t="shared" si="3" ref="F20:M20">SUM(F17:F19)</f>
        <v>18.305000000000025</v>
      </c>
      <c r="G20" s="86">
        <f>SUM(G17:G19)</f>
        <v>90.78199999999995</v>
      </c>
      <c r="H20" s="61">
        <f>SUM(H17:H19)</f>
        <v>47.088000000000044</v>
      </c>
      <c r="I20" s="86">
        <f>SUM(I17:I19)</f>
        <v>97.48299999999966</v>
      </c>
      <c r="J20" s="61">
        <f t="shared" si="3"/>
        <v>178</v>
      </c>
      <c r="K20" s="61">
        <f t="shared" si="3"/>
        <v>155</v>
      </c>
      <c r="L20" s="61">
        <f t="shared" si="3"/>
        <v>246</v>
      </c>
      <c r="M20" s="61">
        <f t="shared" si="3"/>
        <v>244</v>
      </c>
      <c r="N20" s="45"/>
      <c r="O20" s="45"/>
    </row>
    <row r="21" spans="1:15" ht="15" customHeight="1">
      <c r="A21" s="35" t="s">
        <v>24</v>
      </c>
      <c r="B21" s="4"/>
      <c r="C21" s="4"/>
      <c r="D21" s="4"/>
      <c r="E21" s="85">
        <v>-10.725999999999999</v>
      </c>
      <c r="F21" s="55">
        <v>-0.6470000000000002</v>
      </c>
      <c r="G21" s="85">
        <v>-21.799</v>
      </c>
      <c r="H21" s="55">
        <v>-5.613</v>
      </c>
      <c r="I21" s="85">
        <v>-16.963</v>
      </c>
      <c r="J21" s="55">
        <v>-50</v>
      </c>
      <c r="K21" s="55">
        <v>25</v>
      </c>
      <c r="L21" s="55">
        <v>-70</v>
      </c>
      <c r="M21" s="55">
        <v>-80</v>
      </c>
      <c r="N21" s="45"/>
      <c r="O21" s="45"/>
    </row>
    <row r="22" spans="1:15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57"/>
      <c r="N22" s="45"/>
      <c r="O22" s="45"/>
    </row>
    <row r="23" spans="1:15" ht="15" customHeight="1">
      <c r="A23" s="39" t="s">
        <v>25</v>
      </c>
      <c r="B23" s="15"/>
      <c r="C23" s="15"/>
      <c r="D23" s="15"/>
      <c r="E23" s="86">
        <f>SUM(E20:E22)</f>
        <v>35.80500000000006</v>
      </c>
      <c r="F23" s="61">
        <f aca="true" t="shared" si="4" ref="F23:M23">SUM(F20:F22)</f>
        <v>17.658000000000023</v>
      </c>
      <c r="G23" s="86">
        <f>SUM(G20:G22)</f>
        <v>68.98299999999995</v>
      </c>
      <c r="H23" s="61">
        <f>SUM(H20:H22)</f>
        <v>41.475000000000044</v>
      </c>
      <c r="I23" s="86">
        <f>SUM(I20:I22)</f>
        <v>80.51999999999967</v>
      </c>
      <c r="J23" s="61">
        <f t="shared" si="4"/>
        <v>128</v>
      </c>
      <c r="K23" s="61">
        <f t="shared" si="4"/>
        <v>180</v>
      </c>
      <c r="L23" s="61">
        <f t="shared" si="4"/>
        <v>176</v>
      </c>
      <c r="M23" s="61">
        <f t="shared" si="4"/>
        <v>164</v>
      </c>
      <c r="N23" s="45"/>
      <c r="O23" s="45"/>
    </row>
    <row r="24" spans="1:15" ht="15" customHeight="1">
      <c r="A24" s="35" t="s">
        <v>26</v>
      </c>
      <c r="B24" s="4"/>
      <c r="C24" s="4"/>
      <c r="D24" s="4"/>
      <c r="E24" s="82">
        <f aca="true" t="shared" si="5" ref="E24:M24">E23-E25</f>
        <v>35.80500000000006</v>
      </c>
      <c r="F24" s="58">
        <f t="shared" si="5"/>
        <v>17.658000000000023</v>
      </c>
      <c r="G24" s="82">
        <f>G23-G25</f>
        <v>68.98299999999995</v>
      </c>
      <c r="H24" s="58">
        <f>H23-H25</f>
        <v>41.475000000000044</v>
      </c>
      <c r="I24" s="82">
        <f>I23-I25</f>
        <v>80.51999999999967</v>
      </c>
      <c r="J24" s="58">
        <f t="shared" si="5"/>
        <v>128</v>
      </c>
      <c r="K24" s="58">
        <f t="shared" si="5"/>
        <v>180</v>
      </c>
      <c r="L24" s="58">
        <f t="shared" si="5"/>
        <v>176</v>
      </c>
      <c r="M24" s="58">
        <f t="shared" si="5"/>
        <v>164</v>
      </c>
      <c r="N24" s="45"/>
      <c r="O24" s="45"/>
    </row>
    <row r="25" spans="1:13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M29">IF(F$5=0,"",F$5)</f>
      </c>
      <c r="G29" s="89">
        <f t="shared" si="7"/>
      </c>
      <c r="H29" s="89">
        <f t="shared" si="7"/>
      </c>
      <c r="I29" s="89">
        <f t="shared" si="7"/>
      </c>
      <c r="J29" s="89">
        <f t="shared" si="7"/>
      </c>
      <c r="K29" s="89"/>
      <c r="L29" s="89">
        <f t="shared" si="7"/>
      </c>
      <c r="M29" s="89">
        <f t="shared" si="7"/>
      </c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5</v>
      </c>
      <c r="B31" s="11"/>
      <c r="C31" s="11"/>
      <c r="D31" s="11"/>
      <c r="E31" s="85"/>
      <c r="F31" s="55"/>
      <c r="G31" s="85">
        <v>1093.866</v>
      </c>
      <c r="H31" s="55">
        <v>1093.866</v>
      </c>
      <c r="I31" s="85">
        <v>1093.866</v>
      </c>
      <c r="J31" s="55">
        <v>1094</v>
      </c>
      <c r="K31" s="55">
        <v>1008</v>
      </c>
      <c r="L31" s="55"/>
      <c r="M31" s="55"/>
    </row>
    <row r="32" spans="1:13" ht="15" customHeight="1">
      <c r="A32" s="35" t="s">
        <v>28</v>
      </c>
      <c r="B32" s="10"/>
      <c r="C32" s="10"/>
      <c r="D32" s="10"/>
      <c r="E32" s="85"/>
      <c r="F32" s="55"/>
      <c r="G32" s="85">
        <v>39.13400000000001</v>
      </c>
      <c r="H32" s="55">
        <v>25.583</v>
      </c>
      <c r="I32" s="85">
        <v>35.11400000000001</v>
      </c>
      <c r="J32" s="55">
        <v>27</v>
      </c>
      <c r="K32" s="55">
        <v>26</v>
      </c>
      <c r="L32" s="55">
        <v>26</v>
      </c>
      <c r="M32" s="55">
        <v>7</v>
      </c>
    </row>
    <row r="33" spans="1:13" ht="15" customHeight="1">
      <c r="A33" s="35" t="s">
        <v>29</v>
      </c>
      <c r="B33" s="10"/>
      <c r="C33" s="10"/>
      <c r="D33" s="10"/>
      <c r="E33" s="85"/>
      <c r="F33" s="55"/>
      <c r="G33" s="85">
        <v>592.181</v>
      </c>
      <c r="H33" s="55">
        <v>650.6600000000001</v>
      </c>
      <c r="I33" s="85">
        <v>608.3389999999999</v>
      </c>
      <c r="J33" s="55">
        <v>684</v>
      </c>
      <c r="K33" s="55">
        <v>621</v>
      </c>
      <c r="L33" s="55">
        <v>621</v>
      </c>
      <c r="M33" s="55">
        <v>415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31</v>
      </c>
      <c r="B35" s="29"/>
      <c r="C35" s="29"/>
      <c r="D35" s="29"/>
      <c r="E35" s="83"/>
      <c r="F35" s="57"/>
      <c r="G35" s="83">
        <v>91.857</v>
      </c>
      <c r="H35" s="57">
        <v>75.982</v>
      </c>
      <c r="I35" s="83">
        <v>89.545</v>
      </c>
      <c r="J35" s="57">
        <v>71</v>
      </c>
      <c r="K35" s="57">
        <v>75</v>
      </c>
      <c r="L35" s="57">
        <v>8</v>
      </c>
      <c r="M35" s="57">
        <v>10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 aca="true" t="shared" si="8" ref="G36:M36">SUM(G31:G35)</f>
        <v>1817.038</v>
      </c>
      <c r="H36" s="121">
        <f t="shared" si="8"/>
        <v>1846.0910000000001</v>
      </c>
      <c r="I36" s="86">
        <f t="shared" si="8"/>
        <v>1826.864</v>
      </c>
      <c r="J36" s="61">
        <f t="shared" si="8"/>
        <v>1876</v>
      </c>
      <c r="K36" s="61">
        <f t="shared" si="8"/>
        <v>1730</v>
      </c>
      <c r="L36" s="61">
        <f t="shared" si="8"/>
        <v>655</v>
      </c>
      <c r="M36" s="61">
        <f t="shared" si="8"/>
        <v>432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85">
        <v>240.164</v>
      </c>
      <c r="H37" s="143">
        <v>218.27500000000003</v>
      </c>
      <c r="I37" s="85">
        <v>217.794</v>
      </c>
      <c r="J37" s="55">
        <v>293</v>
      </c>
      <c r="K37" s="55">
        <v>220</v>
      </c>
      <c r="L37" s="55">
        <v>220</v>
      </c>
      <c r="M37" s="55">
        <v>183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35</v>
      </c>
      <c r="B39" s="4"/>
      <c r="C39" s="4"/>
      <c r="D39" s="4"/>
      <c r="E39" s="85"/>
      <c r="F39" s="55"/>
      <c r="G39" s="85">
        <v>302.429</v>
      </c>
      <c r="H39" s="143">
        <v>269.706</v>
      </c>
      <c r="I39" s="85">
        <v>226.787</v>
      </c>
      <c r="J39" s="55">
        <v>297</v>
      </c>
      <c r="K39" s="55">
        <v>257</v>
      </c>
      <c r="L39" s="55">
        <v>256</v>
      </c>
      <c r="M39" s="55">
        <v>223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85">
        <v>103.762</v>
      </c>
      <c r="H40" s="143">
        <v>78.433</v>
      </c>
      <c r="I40" s="85">
        <v>166.823</v>
      </c>
      <c r="J40" s="55">
        <v>47</v>
      </c>
      <c r="K40" s="55">
        <v>51</v>
      </c>
      <c r="L40" s="55">
        <v>51</v>
      </c>
      <c r="M40" s="55">
        <v>79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/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 aca="true" t="shared" si="9" ref="G42:M42">SUM(G37:G41)</f>
        <v>646.355</v>
      </c>
      <c r="H42" s="138">
        <f t="shared" si="9"/>
        <v>566.4140000000001</v>
      </c>
      <c r="I42" s="91">
        <f t="shared" si="9"/>
        <v>611.404</v>
      </c>
      <c r="J42" s="92">
        <f t="shared" si="9"/>
        <v>637</v>
      </c>
      <c r="K42" s="92">
        <f t="shared" si="9"/>
        <v>528</v>
      </c>
      <c r="L42" s="92">
        <f t="shared" si="9"/>
        <v>527</v>
      </c>
      <c r="M42" s="92">
        <f t="shared" si="9"/>
        <v>485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 aca="true" t="shared" si="10" ref="G43:M43">G36+G42</f>
        <v>2463.393</v>
      </c>
      <c r="H43" s="121">
        <f t="shared" si="10"/>
        <v>2412.505</v>
      </c>
      <c r="I43" s="86">
        <f t="shared" si="10"/>
        <v>2438.268</v>
      </c>
      <c r="J43" s="61">
        <f t="shared" si="10"/>
        <v>2513</v>
      </c>
      <c r="K43" s="61">
        <f t="shared" si="10"/>
        <v>2258</v>
      </c>
      <c r="L43" s="61">
        <f t="shared" si="10"/>
        <v>1182</v>
      </c>
      <c r="M43" s="61">
        <f t="shared" si="10"/>
        <v>917</v>
      </c>
    </row>
    <row r="44" spans="1:13" ht="15" customHeight="1">
      <c r="A44" s="35" t="s">
        <v>40</v>
      </c>
      <c r="B44" s="4"/>
      <c r="C44" s="4"/>
      <c r="D44" s="4"/>
      <c r="E44" s="85"/>
      <c r="F44" s="55"/>
      <c r="G44" s="85">
        <v>1227.9899999999998</v>
      </c>
      <c r="H44" s="143">
        <v>1096.204</v>
      </c>
      <c r="I44" s="85">
        <v>1203.659</v>
      </c>
      <c r="J44" s="55">
        <v>976</v>
      </c>
      <c r="K44" s="55">
        <v>677</v>
      </c>
      <c r="L44" s="55">
        <v>577</v>
      </c>
      <c r="M44" s="55">
        <v>409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42</v>
      </c>
      <c r="B46" s="4"/>
      <c r="C46" s="4"/>
      <c r="D46" s="4"/>
      <c r="E46" s="85"/>
      <c r="F46" s="55"/>
      <c r="G46" s="85">
        <v>33.475</v>
      </c>
      <c r="H46" s="143">
        <v>33.955</v>
      </c>
      <c r="I46" s="85">
        <v>34.032</v>
      </c>
      <c r="J46" s="55">
        <v>34</v>
      </c>
      <c r="K46" s="55">
        <v>31</v>
      </c>
      <c r="L46" s="55">
        <v>31</v>
      </c>
      <c r="M46" s="55">
        <v>31</v>
      </c>
    </row>
    <row r="47" spans="1:13" ht="15" customHeight="1">
      <c r="A47" s="35" t="s">
        <v>43</v>
      </c>
      <c r="B47" s="4"/>
      <c r="C47" s="4"/>
      <c r="D47" s="4"/>
      <c r="E47" s="85"/>
      <c r="F47" s="55"/>
      <c r="G47" s="85">
        <v>14.901</v>
      </c>
      <c r="H47" s="143">
        <v>18.43</v>
      </c>
      <c r="I47" s="85">
        <v>19.125</v>
      </c>
      <c r="J47" s="55">
        <v>6</v>
      </c>
      <c r="K47" s="55">
        <v>18</v>
      </c>
      <c r="L47" s="55">
        <v>18</v>
      </c>
      <c r="M47" s="55">
        <v>15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85">
        <v>929.0030000000002</v>
      </c>
      <c r="H48" s="143">
        <v>1056.448</v>
      </c>
      <c r="I48" s="85">
        <v>977.0830000000001</v>
      </c>
      <c r="J48" s="55">
        <v>1276</v>
      </c>
      <c r="K48" s="55">
        <v>1250</v>
      </c>
      <c r="L48" s="55">
        <v>250</v>
      </c>
      <c r="M48" s="55">
        <v>209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85">
        <v>258.024</v>
      </c>
      <c r="H49" s="143">
        <v>207.46800000000002</v>
      </c>
      <c r="I49" s="85">
        <v>204.36900000000003</v>
      </c>
      <c r="J49" s="55">
        <v>221</v>
      </c>
      <c r="K49" s="55">
        <v>244</v>
      </c>
      <c r="L49" s="55">
        <v>306</v>
      </c>
      <c r="M49" s="55">
        <v>253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85"/>
      <c r="H50" s="143"/>
      <c r="I50" s="85"/>
      <c r="J50" s="55"/>
      <c r="K50" s="55">
        <v>38</v>
      </c>
      <c r="L50" s="55"/>
      <c r="M50" s="55"/>
    </row>
    <row r="51" spans="1:13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/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 aca="true" t="shared" si="11" ref="G52:M52">SUM(G44:G51)</f>
        <v>2463.3929999999996</v>
      </c>
      <c r="H52" s="121">
        <f t="shared" si="11"/>
        <v>2412.505</v>
      </c>
      <c r="I52" s="86">
        <f t="shared" si="11"/>
        <v>2438.2680000000005</v>
      </c>
      <c r="J52" s="61">
        <f t="shared" si="11"/>
        <v>2513</v>
      </c>
      <c r="K52" s="61">
        <f t="shared" si="11"/>
        <v>2258</v>
      </c>
      <c r="L52" s="61">
        <f t="shared" si="11"/>
        <v>1182</v>
      </c>
      <c r="M52" s="61">
        <f t="shared" si="11"/>
        <v>917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12" ref="F54:M54">F$3</f>
        <v>2009</v>
      </c>
      <c r="G54" s="68">
        <f t="shared" si="12"/>
        <v>2010</v>
      </c>
      <c r="H54" s="68">
        <f t="shared" si="12"/>
        <v>2009</v>
      </c>
      <c r="I54" s="68">
        <f t="shared" si="12"/>
        <v>2009</v>
      </c>
      <c r="J54" s="68">
        <f t="shared" si="12"/>
        <v>2008</v>
      </c>
      <c r="K54" s="68">
        <f t="shared" si="12"/>
        <v>2007</v>
      </c>
      <c r="L54" s="68">
        <f t="shared" si="12"/>
        <v>2007</v>
      </c>
      <c r="M54" s="68">
        <f t="shared" si="12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>
        <f aca="true" t="shared" si="13" ref="F56:M56">IF(F$5=0,"",F$5)</f>
      </c>
      <c r="G56" s="89">
        <f t="shared" si="13"/>
      </c>
      <c r="H56" s="89">
        <f t="shared" si="13"/>
      </c>
      <c r="I56" s="89"/>
      <c r="J56" s="89">
        <f t="shared" si="13"/>
      </c>
      <c r="K56" s="89"/>
      <c r="L56" s="89">
        <f t="shared" si="13"/>
      </c>
      <c r="M56" s="89">
        <f t="shared" si="13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82">
        <v>61.72500000000002</v>
      </c>
      <c r="F58" s="58">
        <v>24.266999999999996</v>
      </c>
      <c r="G58" s="82">
        <v>117.81800000000003</v>
      </c>
      <c r="H58" s="58">
        <v>71.928</v>
      </c>
      <c r="I58" s="82">
        <v>161.41700000000003</v>
      </c>
      <c r="J58" s="58">
        <v>162</v>
      </c>
      <c r="K58" s="58"/>
      <c r="L58" s="58">
        <v>231</v>
      </c>
      <c r="M58" s="58">
        <v>267</v>
      </c>
    </row>
    <row r="59" spans="1:13" ht="15" customHeight="1">
      <c r="A59" s="158" t="s">
        <v>49</v>
      </c>
      <c r="B59" s="158"/>
      <c r="C59" s="30"/>
      <c r="D59" s="30"/>
      <c r="E59" s="83">
        <v>-26.852999999999998</v>
      </c>
      <c r="F59" s="57">
        <v>73.869</v>
      </c>
      <c r="G59" s="83">
        <v>-56.716</v>
      </c>
      <c r="H59" s="57">
        <v>107.885</v>
      </c>
      <c r="I59" s="83">
        <v>117.34499999999998</v>
      </c>
      <c r="J59" s="57">
        <v>-87</v>
      </c>
      <c r="K59" s="57"/>
      <c r="L59" s="57">
        <v>13</v>
      </c>
      <c r="M59" s="57">
        <v>16</v>
      </c>
    </row>
    <row r="60" spans="1:13" ht="15" customHeight="1">
      <c r="A60" s="161" t="s">
        <v>50</v>
      </c>
      <c r="B60" s="161"/>
      <c r="C60" s="32"/>
      <c r="D60" s="32"/>
      <c r="E60" s="84">
        <f>SUM(E58:E59)</f>
        <v>34.87200000000003</v>
      </c>
      <c r="F60" s="62">
        <f aca="true" t="shared" si="14" ref="F60:M60">SUM(F58:F59)</f>
        <v>98.136</v>
      </c>
      <c r="G60" s="84">
        <f>SUM(G58:G59)</f>
        <v>61.102000000000025</v>
      </c>
      <c r="H60" s="62">
        <f>SUM(H58:H59)</f>
        <v>179.813</v>
      </c>
      <c r="I60" s="84">
        <f>SUM(I58:I59)</f>
        <v>278.762</v>
      </c>
      <c r="J60" s="62">
        <f t="shared" si="14"/>
        <v>75</v>
      </c>
      <c r="K60" s="62" t="s">
        <v>12</v>
      </c>
      <c r="L60" s="62">
        <f t="shared" si="14"/>
        <v>244</v>
      </c>
      <c r="M60" s="62">
        <f t="shared" si="14"/>
        <v>283</v>
      </c>
    </row>
    <row r="61" spans="1:13" ht="15" customHeight="1">
      <c r="A61" s="157" t="s">
        <v>51</v>
      </c>
      <c r="B61" s="157"/>
      <c r="C61" s="4"/>
      <c r="D61" s="4"/>
      <c r="E61" s="85">
        <v>-17.857000000000003</v>
      </c>
      <c r="F61" s="55">
        <v>-9.285</v>
      </c>
      <c r="G61" s="85">
        <v>-30.330000000000002</v>
      </c>
      <c r="H61" s="55">
        <v>-12.774000000000001</v>
      </c>
      <c r="I61" s="85">
        <v>-49.129</v>
      </c>
      <c r="J61" s="55">
        <v>-81</v>
      </c>
      <c r="K61" s="55"/>
      <c r="L61" s="55">
        <v>-278</v>
      </c>
      <c r="M61" s="55">
        <v>-139</v>
      </c>
    </row>
    <row r="62" spans="1:13" ht="15" customHeight="1">
      <c r="A62" s="158" t="s">
        <v>103</v>
      </c>
      <c r="B62" s="158"/>
      <c r="C62" s="29"/>
      <c r="D62" s="29"/>
      <c r="E62" s="83">
        <v>0.059000000000000004</v>
      </c>
      <c r="F62" s="57"/>
      <c r="G62" s="83">
        <v>0.059000000000000004</v>
      </c>
      <c r="H62" s="57"/>
      <c r="I62" s="83">
        <v>0.932</v>
      </c>
      <c r="J62" s="57">
        <v>3</v>
      </c>
      <c r="K62" s="57"/>
      <c r="L62" s="57">
        <v>10</v>
      </c>
      <c r="M62" s="57"/>
    </row>
    <row r="63" spans="1:13" ht="24" customHeight="1">
      <c r="A63" s="161" t="s">
        <v>52</v>
      </c>
      <c r="B63" s="161"/>
      <c r="C63" s="33"/>
      <c r="D63" s="33"/>
      <c r="E63" s="84">
        <f>SUM(E60:E62)</f>
        <v>17.074000000000026</v>
      </c>
      <c r="F63" s="62">
        <f aca="true" t="shared" si="15" ref="F63:M63">SUM(F60:F62)</f>
        <v>88.851</v>
      </c>
      <c r="G63" s="84">
        <f>SUM(G60:G62)</f>
        <v>30.831000000000024</v>
      </c>
      <c r="H63" s="62">
        <f>SUM(H60:H62)</f>
        <v>167.039</v>
      </c>
      <c r="I63" s="84">
        <f>SUM(I60:I62)</f>
        <v>230.565</v>
      </c>
      <c r="J63" s="62">
        <f t="shared" si="15"/>
        <v>-3</v>
      </c>
      <c r="K63" s="62" t="s">
        <v>12</v>
      </c>
      <c r="L63" s="62">
        <f t="shared" si="15"/>
        <v>-24</v>
      </c>
      <c r="M63" s="62">
        <f t="shared" si="15"/>
        <v>144</v>
      </c>
    </row>
    <row r="64" spans="1:13" ht="15" customHeight="1">
      <c r="A64" s="158" t="s">
        <v>53</v>
      </c>
      <c r="B64" s="158"/>
      <c r="C64" s="34"/>
      <c r="D64" s="34"/>
      <c r="E64" s="83"/>
      <c r="F64" s="57"/>
      <c r="G64" s="83"/>
      <c r="H64" s="57"/>
      <c r="I64" s="83"/>
      <c r="J64" s="57"/>
      <c r="K64" s="57"/>
      <c r="L64" s="57">
        <v>-8</v>
      </c>
      <c r="M64" s="57"/>
    </row>
    <row r="65" spans="1:13" ht="15" customHeight="1">
      <c r="A65" s="161" t="s">
        <v>54</v>
      </c>
      <c r="B65" s="161"/>
      <c r="C65" s="13"/>
      <c r="D65" s="13"/>
      <c r="E65" s="86">
        <f>SUM(E63:E64)</f>
        <v>17.074000000000026</v>
      </c>
      <c r="F65" s="61">
        <f aca="true" t="shared" si="16" ref="F65:M65">SUM(F63:F64)</f>
        <v>88.851</v>
      </c>
      <c r="G65" s="86">
        <f>SUM(G63:G64)</f>
        <v>30.831000000000024</v>
      </c>
      <c r="H65" s="61">
        <f>SUM(H63:H64)</f>
        <v>167.039</v>
      </c>
      <c r="I65" s="86">
        <f>SUM(I63:I64)</f>
        <v>230.565</v>
      </c>
      <c r="J65" s="61">
        <f t="shared" si="16"/>
        <v>-3</v>
      </c>
      <c r="K65" s="61" t="s">
        <v>12</v>
      </c>
      <c r="L65" s="61">
        <f t="shared" si="16"/>
        <v>-32</v>
      </c>
      <c r="M65" s="61">
        <f t="shared" si="16"/>
        <v>144</v>
      </c>
    </row>
    <row r="66" spans="1:13" ht="15" customHeight="1">
      <c r="A66" s="157" t="s">
        <v>55</v>
      </c>
      <c r="B66" s="157"/>
      <c r="C66" s="4"/>
      <c r="D66" s="4"/>
      <c r="E66" s="85">
        <v>-70.626</v>
      </c>
      <c r="F66" s="55">
        <v>-22.557999999999993</v>
      </c>
      <c r="G66" s="85">
        <v>-63.84700000000001</v>
      </c>
      <c r="H66" s="55">
        <v>-136.529</v>
      </c>
      <c r="I66" s="85">
        <v>-271.527</v>
      </c>
      <c r="J66" s="55">
        <v>-7</v>
      </c>
      <c r="K66" s="55"/>
      <c r="L66" s="55">
        <v>43</v>
      </c>
      <c r="M66" s="55">
        <v>-44</v>
      </c>
    </row>
    <row r="67" spans="1:13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>
        <v>81.95700000000001</v>
      </c>
      <c r="J67" s="55"/>
      <c r="K67" s="55"/>
      <c r="L67" s="55"/>
      <c r="M67" s="55"/>
    </row>
    <row r="68" spans="1:13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>
        <v>-10</v>
      </c>
      <c r="M68" s="55">
        <v>-25</v>
      </c>
    </row>
    <row r="69" spans="1:13" ht="15" customHeight="1">
      <c r="A69" s="158" t="s">
        <v>58</v>
      </c>
      <c r="B69" s="158"/>
      <c r="C69" s="29"/>
      <c r="D69" s="29"/>
      <c r="E69" s="83">
        <v>-50</v>
      </c>
      <c r="F69" s="57">
        <v>-50</v>
      </c>
      <c r="G69" s="83">
        <v>-30</v>
      </c>
      <c r="H69" s="57"/>
      <c r="I69" s="83">
        <v>80</v>
      </c>
      <c r="J69" s="57">
        <v>-2</v>
      </c>
      <c r="K69" s="57"/>
      <c r="L69" s="57">
        <v>-31</v>
      </c>
      <c r="M69" s="57">
        <v>-24</v>
      </c>
    </row>
    <row r="70" spans="1:13" ht="15" customHeight="1">
      <c r="A70" s="40" t="s">
        <v>59</v>
      </c>
      <c r="B70" s="40"/>
      <c r="C70" s="27"/>
      <c r="D70" s="27"/>
      <c r="E70" s="87">
        <f>SUM(E66:E69)</f>
        <v>-120.626</v>
      </c>
      <c r="F70" s="59">
        <f aca="true" t="shared" si="17" ref="F70:M70">SUM(F66:F69)</f>
        <v>-72.55799999999999</v>
      </c>
      <c r="G70" s="87">
        <f>SUM(G66:G69)</f>
        <v>-93.84700000000001</v>
      </c>
      <c r="H70" s="59">
        <f>SUM(H66:H69)</f>
        <v>-136.529</v>
      </c>
      <c r="I70" s="87">
        <f>SUM(I66:I69)</f>
        <v>-109.57</v>
      </c>
      <c r="J70" s="59">
        <f t="shared" si="17"/>
        <v>-9</v>
      </c>
      <c r="K70" s="59" t="s">
        <v>12</v>
      </c>
      <c r="L70" s="59">
        <f t="shared" si="17"/>
        <v>2</v>
      </c>
      <c r="M70" s="59">
        <f t="shared" si="17"/>
        <v>-93</v>
      </c>
    </row>
    <row r="71" spans="1:13" ht="15" customHeight="1">
      <c r="A71" s="161" t="s">
        <v>60</v>
      </c>
      <c r="B71" s="161"/>
      <c r="C71" s="13"/>
      <c r="D71" s="13"/>
      <c r="E71" s="86">
        <f>SUM(E70+E65)</f>
        <v>-103.55199999999998</v>
      </c>
      <c r="F71" s="61">
        <f aca="true" t="shared" si="18" ref="F71:M71">SUM(F70+F65)</f>
        <v>16.293000000000006</v>
      </c>
      <c r="G71" s="86">
        <f>SUM(G70+G65)</f>
        <v>-63.015999999999984</v>
      </c>
      <c r="H71" s="61">
        <f>SUM(H70+H65)</f>
        <v>30.50999999999999</v>
      </c>
      <c r="I71" s="86">
        <f>SUM(I70+I65)</f>
        <v>120.995</v>
      </c>
      <c r="J71" s="61">
        <f t="shared" si="18"/>
        <v>-12</v>
      </c>
      <c r="K71" s="61" t="s">
        <v>12</v>
      </c>
      <c r="L71" s="61">
        <f t="shared" si="18"/>
        <v>-30</v>
      </c>
      <c r="M71" s="61">
        <f t="shared" si="18"/>
        <v>51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9" ref="F73:M73">F$3</f>
        <v>2009</v>
      </c>
      <c r="G73" s="68">
        <f t="shared" si="19"/>
        <v>2010</v>
      </c>
      <c r="H73" s="68">
        <f t="shared" si="19"/>
        <v>2009</v>
      </c>
      <c r="I73" s="68">
        <f t="shared" si="19"/>
        <v>2009</v>
      </c>
      <c r="J73" s="68">
        <f t="shared" si="19"/>
        <v>2008</v>
      </c>
      <c r="K73" s="68">
        <f t="shared" si="19"/>
        <v>2007</v>
      </c>
      <c r="L73" s="68">
        <f t="shared" si="19"/>
        <v>2007</v>
      </c>
      <c r="M73" s="68">
        <f t="shared" si="19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>
        <f>IF(L$5=0,"",L$5)</f>
      </c>
      <c r="M75" s="72">
        <f>IF(M$5=0,"",M$5)</f>
      </c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15.002740842967613</v>
      </c>
      <c r="F77" s="63">
        <f>IF(F14=0,"-",IF(F7=0,"-",F14/F7))*100</f>
        <v>10.183552139786963</v>
      </c>
      <c r="G77" s="118">
        <f>IF(G14=0,"-",IF(G7=0,"-",G14/G7))*100</f>
        <v>15.063832156928253</v>
      </c>
      <c r="H77" s="63">
        <f>IF(H14=0,"-",IF(H7=0,"-",H14/H7))*100</f>
        <v>11.953161136402372</v>
      </c>
      <c r="I77" s="118">
        <f>IF(I14=0,"-",IF(I7=0,"-",I14/I7))*100</f>
        <v>11.809664171990399</v>
      </c>
      <c r="J77" s="63">
        <f>IF(J14=0,"-",IF(J7=0,"-",J14/J7)*100)</f>
        <v>15.558698727015557</v>
      </c>
      <c r="K77" s="63">
        <f>IF(K14=0,"-",IF(K7=0,"-",K14/K7)*100)</f>
        <v>18.83308714918759</v>
      </c>
      <c r="L77" s="63">
        <f>IF(L14=0,"-",IF(L7=0,"-",L14/L7)*100)</f>
        <v>19.202363367799112</v>
      </c>
      <c r="M77" s="63">
        <f>IF(M14=0,"-",IF(M7=0,"-",M14/M7)*100)</f>
        <v>21.410788381742737</v>
      </c>
    </row>
    <row r="78" spans="1:15" ht="15" customHeight="1">
      <c r="A78" s="157" t="s">
        <v>63</v>
      </c>
      <c r="B78" s="157"/>
      <c r="C78" s="10"/>
      <c r="D78" s="10"/>
      <c r="E78" s="77">
        <f aca="true" t="shared" si="20" ref="E78:M78">IF(E20=0,"-",IF(E7=0,"-",E20/E7)*100)</f>
        <v>12.81750393221442</v>
      </c>
      <c r="F78" s="63">
        <f t="shared" si="20"/>
        <v>5.345087366847324</v>
      </c>
      <c r="G78" s="77">
        <f>IF(G20=0,"-",IF(G7=0,"-",G20/G7)*100)</f>
        <v>12.638627852260221</v>
      </c>
      <c r="H78" s="63">
        <f>IF(H20=0,"-",IF(H7=0,"-",H20/H7)*100)</f>
        <v>6.743146658570924</v>
      </c>
      <c r="I78" s="77">
        <f t="shared" si="20"/>
        <v>7.375309060426016</v>
      </c>
      <c r="J78" s="63">
        <f t="shared" si="20"/>
        <v>12.588401697312587</v>
      </c>
      <c r="K78" s="63">
        <f>IF(K20=0,"-",IF(K7=0,"-",K20/K7)*100)</f>
        <v>11.447562776957163</v>
      </c>
      <c r="L78" s="63">
        <f t="shared" si="20"/>
        <v>18.168389955686852</v>
      </c>
      <c r="M78" s="63">
        <f t="shared" si="20"/>
        <v>20.24896265560166</v>
      </c>
      <c r="N78" s="17"/>
      <c r="O78" s="17"/>
    </row>
    <row r="79" spans="1:15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7.388311657924443</v>
      </c>
      <c r="J79" s="64">
        <f>IF((J44=0),"-",(J24/((J44+K44)/2)*100))</f>
        <v>15.486993345432548</v>
      </c>
      <c r="K79" s="64" t="s">
        <v>12</v>
      </c>
      <c r="L79" s="64">
        <f>IF((L44=0),"-",(L24/((L44+M44)/2)*100))</f>
        <v>35.699797160243406</v>
      </c>
      <c r="M79" s="64">
        <v>47.1</v>
      </c>
      <c r="N79" s="17"/>
      <c r="O79" s="17"/>
    </row>
    <row r="80" spans="1:15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6.961469293948092</v>
      </c>
      <c r="J80" s="64">
        <f>IF((J44=0),"-",((J17+J18)/((J44+J45+J46+J48+K44+K45+K46+K48)/2)*100))</f>
        <v>10.414703110273326</v>
      </c>
      <c r="K80" s="64" t="s">
        <v>12</v>
      </c>
      <c r="L80" s="64">
        <f>IF((L44=0),"-",((L17+L18)/((L44+L45+L46+L48+M44+M45+M46+M48)/2)*100))</f>
        <v>34.77106834771068</v>
      </c>
      <c r="M80" s="64">
        <v>42.7</v>
      </c>
      <c r="N80" s="17"/>
      <c r="O80" s="17"/>
    </row>
    <row r="81" spans="1:15" ht="15" customHeight="1">
      <c r="A81" s="157" t="s">
        <v>66</v>
      </c>
      <c r="B81" s="157"/>
      <c r="C81" s="10"/>
      <c r="D81" s="10"/>
      <c r="E81" s="77" t="s">
        <v>12</v>
      </c>
      <c r="F81" s="64" t="s">
        <v>12</v>
      </c>
      <c r="G81" s="81">
        <f aca="true" t="shared" si="21" ref="G81:M81">IF(G44=0,"-",((G44+G45)/G52*100))</f>
        <v>49.84953679741722</v>
      </c>
      <c r="H81" s="122">
        <f t="shared" si="21"/>
        <v>45.4384135991428</v>
      </c>
      <c r="I81" s="81">
        <f t="shared" si="21"/>
        <v>49.3653281755738</v>
      </c>
      <c r="J81" s="112">
        <f t="shared" si="21"/>
        <v>38.838042180660565</v>
      </c>
      <c r="K81" s="112">
        <f t="shared" si="21"/>
        <v>29.982285208148806</v>
      </c>
      <c r="L81" s="112">
        <f t="shared" si="21"/>
        <v>48.81556683587141</v>
      </c>
      <c r="M81" s="112">
        <f t="shared" si="21"/>
        <v>44.601962922573605</v>
      </c>
      <c r="N81" s="17"/>
      <c r="O81" s="17"/>
    </row>
    <row r="82" spans="1:15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22" ref="G82:M82">IF(G48=0,"-",(G48+G46-G40-G38-G34))</f>
        <v>858.7160000000001</v>
      </c>
      <c r="H82" s="123">
        <f t="shared" si="22"/>
        <v>1011.97</v>
      </c>
      <c r="I82" s="78">
        <f t="shared" si="22"/>
        <v>844.2920000000001</v>
      </c>
      <c r="J82" s="1">
        <f t="shared" si="22"/>
        <v>1263</v>
      </c>
      <c r="K82" s="1">
        <f t="shared" si="22"/>
        <v>1230</v>
      </c>
      <c r="L82" s="1">
        <f t="shared" si="22"/>
        <v>230</v>
      </c>
      <c r="M82" s="1">
        <f t="shared" si="22"/>
        <v>161</v>
      </c>
      <c r="N82" s="17"/>
      <c r="O82" s="17"/>
    </row>
    <row r="83" spans="1:13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23" ref="G83:M83">IF((G44=0),"-",((G48+G46)/(G44+G45)))</f>
        <v>0.7837832555639707</v>
      </c>
      <c r="H83" s="124">
        <f t="shared" si="23"/>
        <v>0.9947081017766767</v>
      </c>
      <c r="I83" s="79">
        <f t="shared" si="23"/>
        <v>0.8400344283555392</v>
      </c>
      <c r="J83" s="3">
        <f t="shared" si="23"/>
        <v>1.3422131147540983</v>
      </c>
      <c r="K83" s="3">
        <f t="shared" si="23"/>
        <v>1.8921713441654358</v>
      </c>
      <c r="L83" s="3">
        <f t="shared" si="23"/>
        <v>0.48700173310225303</v>
      </c>
      <c r="M83" s="3">
        <f t="shared" si="23"/>
        <v>0.58679706601467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1132</v>
      </c>
      <c r="J84" s="25">
        <v>1280</v>
      </c>
      <c r="K84" s="25" t="s">
        <v>105</v>
      </c>
      <c r="L84" s="25">
        <v>1067</v>
      </c>
      <c r="M84" s="25">
        <v>892</v>
      </c>
    </row>
    <row r="85" spans="1:13" ht="15" customHeight="1">
      <c r="A85" s="153" t="s">
        <v>108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  <c r="M86" s="154"/>
    </row>
    <row r="87" spans="1:13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  <c r="M87" s="154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19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2006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 t="s">
        <v>11</v>
      </c>
      <c r="F5" s="72"/>
      <c r="G5" s="72" t="s">
        <v>11</v>
      </c>
      <c r="H5" s="72"/>
      <c r="I5" s="72"/>
      <c r="J5" s="72"/>
      <c r="K5" s="72" t="s">
        <v>74</v>
      </c>
      <c r="L5" s="72" t="s">
        <v>72</v>
      </c>
      <c r="M5" s="72"/>
    </row>
    <row r="6" ht="1.5" customHeight="1"/>
    <row r="7" spans="1:13" ht="15" customHeight="1">
      <c r="A7" s="35" t="s">
        <v>14</v>
      </c>
      <c r="B7" s="10"/>
      <c r="C7" s="10"/>
      <c r="D7" s="10"/>
      <c r="E7" s="86">
        <v>891.5250000000001</v>
      </c>
      <c r="F7" s="61">
        <v>618.339</v>
      </c>
      <c r="G7" s="86">
        <v>1737.726</v>
      </c>
      <c r="H7" s="61">
        <v>1197.016</v>
      </c>
      <c r="I7" s="86">
        <v>2509.69</v>
      </c>
      <c r="J7" s="61">
        <v>2323.8530000000005</v>
      </c>
      <c r="K7" s="61">
        <v>2067</v>
      </c>
      <c r="L7" s="61">
        <v>2037</v>
      </c>
      <c r="M7" s="61">
        <v>2037</v>
      </c>
    </row>
    <row r="8" spans="1:13" ht="15" customHeight="1">
      <c r="A8" s="35" t="s">
        <v>15</v>
      </c>
      <c r="B8" s="4"/>
      <c r="C8" s="4"/>
      <c r="D8" s="4"/>
      <c r="E8" s="85">
        <v>-897.8480000000001</v>
      </c>
      <c r="F8" s="55">
        <v>-577.823</v>
      </c>
      <c r="G8" s="85">
        <v>-1753.2370000000003</v>
      </c>
      <c r="H8" s="55">
        <v>-1120.383</v>
      </c>
      <c r="I8" s="85">
        <v>-2352.3580000000006</v>
      </c>
      <c r="J8" s="55">
        <v>-2164.7670000000003</v>
      </c>
      <c r="K8" s="55">
        <v>-1972</v>
      </c>
      <c r="L8" s="55">
        <v>-1902</v>
      </c>
      <c r="M8" s="55">
        <v>-1906</v>
      </c>
    </row>
    <row r="9" spans="1:13" ht="15" customHeight="1">
      <c r="A9" s="35" t="s">
        <v>16</v>
      </c>
      <c r="B9" s="4"/>
      <c r="C9" s="4"/>
      <c r="D9" s="4"/>
      <c r="E9" s="85">
        <v>13.086</v>
      </c>
      <c r="F9" s="55">
        <v>4.059999999999999</v>
      </c>
      <c r="G9" s="85">
        <v>24.247999999999998</v>
      </c>
      <c r="H9" s="55">
        <v>4.802</v>
      </c>
      <c r="I9" s="85">
        <v>17.424</v>
      </c>
      <c r="J9" s="55"/>
      <c r="K9" s="55"/>
      <c r="L9" s="55"/>
      <c r="M9" s="55"/>
    </row>
    <row r="10" spans="1:13" ht="15" customHeight="1">
      <c r="A10" s="35" t="s">
        <v>17</v>
      </c>
      <c r="B10" s="4"/>
      <c r="C10" s="4"/>
      <c r="D10" s="4"/>
      <c r="E10" s="85"/>
      <c r="F10" s="55"/>
      <c r="G10" s="85"/>
      <c r="H10" s="55"/>
      <c r="I10" s="85"/>
      <c r="J10" s="55"/>
      <c r="K10" s="55"/>
      <c r="L10" s="55"/>
      <c r="M10" s="55"/>
    </row>
    <row r="11" spans="1:13" ht="15" customHeight="1">
      <c r="A11" s="36" t="s">
        <v>18</v>
      </c>
      <c r="B11" s="29"/>
      <c r="C11" s="29"/>
      <c r="D11" s="29"/>
      <c r="E11" s="83"/>
      <c r="F11" s="57"/>
      <c r="G11" s="83"/>
      <c r="H11" s="57"/>
      <c r="I11" s="83"/>
      <c r="J11" s="57"/>
      <c r="K11" s="57">
        <v>1</v>
      </c>
      <c r="L11" s="57">
        <v>-4</v>
      </c>
      <c r="M11" s="57">
        <v>-4</v>
      </c>
    </row>
    <row r="12" spans="1:13" ht="15" customHeight="1">
      <c r="A12" s="14" t="s">
        <v>1</v>
      </c>
      <c r="B12" s="14"/>
      <c r="C12" s="14"/>
      <c r="D12" s="14"/>
      <c r="E12" s="86">
        <f>SUM(E7:E11)</f>
        <v>6.763000000000021</v>
      </c>
      <c r="F12" s="61">
        <f aca="true" t="shared" si="0" ref="F12:M12">SUM(F7:F11)</f>
        <v>44.57600000000008</v>
      </c>
      <c r="G12" s="86">
        <f>SUM(G7:G11)</f>
        <v>8.736999999999803</v>
      </c>
      <c r="H12" s="61">
        <f>SUM(H7:H11)</f>
        <v>81.43500000000003</v>
      </c>
      <c r="I12" s="86">
        <f>SUM(I7:I11)</f>
        <v>174.75599999999943</v>
      </c>
      <c r="J12" s="61">
        <f t="shared" si="0"/>
        <v>159.08600000000024</v>
      </c>
      <c r="K12" s="61">
        <f t="shared" si="0"/>
        <v>96</v>
      </c>
      <c r="L12" s="61">
        <f t="shared" si="0"/>
        <v>131</v>
      </c>
      <c r="M12" s="61">
        <f t="shared" si="0"/>
        <v>127</v>
      </c>
    </row>
    <row r="13" spans="1:13" ht="15" customHeight="1">
      <c r="A13" s="36" t="s">
        <v>96</v>
      </c>
      <c r="B13" s="29"/>
      <c r="C13" s="29"/>
      <c r="D13" s="29"/>
      <c r="E13" s="83">
        <v>-15.22</v>
      </c>
      <c r="F13" s="57">
        <v>-10.012000000000002</v>
      </c>
      <c r="G13" s="83">
        <v>-29.167</v>
      </c>
      <c r="H13" s="57">
        <v>-18.948</v>
      </c>
      <c r="I13" s="83">
        <v>-41.959</v>
      </c>
      <c r="J13" s="57">
        <v>-37.586000000000006</v>
      </c>
      <c r="K13" s="57">
        <v>-27</v>
      </c>
      <c r="L13" s="57">
        <v>-29</v>
      </c>
      <c r="M13" s="57">
        <v>-25</v>
      </c>
    </row>
    <row r="14" spans="1:13" ht="15" customHeight="1">
      <c r="A14" s="14" t="s">
        <v>2</v>
      </c>
      <c r="B14" s="14"/>
      <c r="C14" s="14"/>
      <c r="D14" s="14"/>
      <c r="E14" s="86">
        <f>SUM(E12:E13)</f>
        <v>-8.45699999999998</v>
      </c>
      <c r="F14" s="61">
        <f aca="true" t="shared" si="1" ref="F14:M14">SUM(F12:F13)</f>
        <v>34.56400000000008</v>
      </c>
      <c r="G14" s="86">
        <f>SUM(G12:G13)</f>
        <v>-20.4300000000002</v>
      </c>
      <c r="H14" s="61">
        <f>SUM(H12:H13)</f>
        <v>62.48700000000003</v>
      </c>
      <c r="I14" s="86">
        <f>SUM(I12:I13)</f>
        <v>132.79699999999943</v>
      </c>
      <c r="J14" s="61">
        <f t="shared" si="1"/>
        <v>121.50000000000023</v>
      </c>
      <c r="K14" s="61">
        <f t="shared" si="1"/>
        <v>69</v>
      </c>
      <c r="L14" s="61">
        <f t="shared" si="1"/>
        <v>102</v>
      </c>
      <c r="M14" s="61">
        <f t="shared" si="1"/>
        <v>102</v>
      </c>
    </row>
    <row r="15" spans="1:13" ht="15" customHeight="1">
      <c r="A15" s="35" t="s">
        <v>20</v>
      </c>
      <c r="B15" s="5"/>
      <c r="C15" s="5"/>
      <c r="D15" s="5"/>
      <c r="E15" s="85">
        <v>-1.408</v>
      </c>
      <c r="F15" s="55">
        <v>-2.274</v>
      </c>
      <c r="G15" s="85">
        <v>-2.672</v>
      </c>
      <c r="H15" s="55">
        <v>-3.3760000000000003</v>
      </c>
      <c r="I15" s="85">
        <v>-4.409000000000001</v>
      </c>
      <c r="J15" s="55">
        <v>-3.987</v>
      </c>
      <c r="K15" s="55">
        <v>-2</v>
      </c>
      <c r="L15" s="55">
        <v>-2</v>
      </c>
      <c r="M15" s="55">
        <v>-2</v>
      </c>
    </row>
    <row r="16" spans="1:13" ht="15" customHeight="1">
      <c r="A16" s="36" t="s">
        <v>21</v>
      </c>
      <c r="B16" s="29"/>
      <c r="C16" s="29"/>
      <c r="D16" s="29"/>
      <c r="E16" s="83"/>
      <c r="F16" s="57"/>
      <c r="G16" s="83"/>
      <c r="H16" s="57"/>
      <c r="I16" s="83"/>
      <c r="J16" s="57"/>
      <c r="K16" s="57"/>
      <c r="L16" s="57"/>
      <c r="M16" s="57"/>
    </row>
    <row r="17" spans="1:13" ht="15" customHeight="1">
      <c r="A17" s="14" t="s">
        <v>3</v>
      </c>
      <c r="B17" s="14"/>
      <c r="C17" s="14"/>
      <c r="D17" s="14"/>
      <c r="E17" s="86">
        <f>SUM(E14:E16)</f>
        <v>-9.864999999999979</v>
      </c>
      <c r="F17" s="61">
        <f aca="true" t="shared" si="2" ref="F17:M17">SUM(F14:F16)</f>
        <v>32.29000000000008</v>
      </c>
      <c r="G17" s="86">
        <f>SUM(G14:G16)</f>
        <v>-23.1020000000002</v>
      </c>
      <c r="H17" s="61">
        <f>SUM(H14:H16)</f>
        <v>59.11100000000003</v>
      </c>
      <c r="I17" s="86">
        <f>SUM(I14:I16)</f>
        <v>128.38799999999944</v>
      </c>
      <c r="J17" s="61">
        <f t="shared" si="2"/>
        <v>117.51300000000023</v>
      </c>
      <c r="K17" s="61">
        <f t="shared" si="2"/>
        <v>67</v>
      </c>
      <c r="L17" s="61">
        <f t="shared" si="2"/>
        <v>100</v>
      </c>
      <c r="M17" s="61">
        <f t="shared" si="2"/>
        <v>100</v>
      </c>
    </row>
    <row r="18" spans="1:13" ht="15" customHeight="1">
      <c r="A18" s="35" t="s">
        <v>22</v>
      </c>
      <c r="B18" s="4"/>
      <c r="C18" s="4"/>
      <c r="D18" s="4"/>
      <c r="E18" s="85">
        <v>-0.332</v>
      </c>
      <c r="F18" s="55">
        <v>4.265000000000001</v>
      </c>
      <c r="G18" s="85">
        <v>-0.21100000000000002</v>
      </c>
      <c r="H18" s="55">
        <v>7.977000000000001</v>
      </c>
      <c r="I18" s="85">
        <v>1.234</v>
      </c>
      <c r="J18" s="55">
        <v>2.9770000000000003</v>
      </c>
      <c r="K18" s="55">
        <v>6</v>
      </c>
      <c r="L18" s="55">
        <v>3</v>
      </c>
      <c r="M18" s="55">
        <v>3</v>
      </c>
    </row>
    <row r="19" spans="1:13" ht="15" customHeight="1">
      <c r="A19" s="36" t="s">
        <v>23</v>
      </c>
      <c r="B19" s="29"/>
      <c r="C19" s="29"/>
      <c r="D19" s="29" t="s">
        <v>73</v>
      </c>
      <c r="E19" s="83">
        <v>-11.867999999999999</v>
      </c>
      <c r="F19" s="57">
        <v>-17.089000000000006</v>
      </c>
      <c r="G19" s="83">
        <v>-30.739</v>
      </c>
      <c r="H19" s="57">
        <v>-32.727000000000004</v>
      </c>
      <c r="I19" s="83">
        <v>-59.225</v>
      </c>
      <c r="J19" s="57">
        <v>-60.543000000000006</v>
      </c>
      <c r="K19" s="57">
        <v>-61</v>
      </c>
      <c r="L19" s="57">
        <v>-46</v>
      </c>
      <c r="M19" s="57">
        <v>-12</v>
      </c>
    </row>
    <row r="20" spans="1:13" ht="15" customHeight="1">
      <c r="A20" s="14" t="s">
        <v>4</v>
      </c>
      <c r="B20" s="14"/>
      <c r="C20" s="14"/>
      <c r="D20" s="14"/>
      <c r="E20" s="86">
        <f>SUM(E17:E19)</f>
        <v>-22.064999999999976</v>
      </c>
      <c r="F20" s="61">
        <f aca="true" t="shared" si="3" ref="F20:M20">SUM(F17:F19)</f>
        <v>19.466000000000072</v>
      </c>
      <c r="G20" s="86">
        <f>SUM(G17:G19)</f>
        <v>-54.0520000000002</v>
      </c>
      <c r="H20" s="61">
        <f>SUM(H17:H19)</f>
        <v>34.36100000000003</v>
      </c>
      <c r="I20" s="86">
        <f>SUM(I17:I19)</f>
        <v>70.39699999999945</v>
      </c>
      <c r="J20" s="61">
        <f t="shared" si="3"/>
        <v>59.94700000000023</v>
      </c>
      <c r="K20" s="61">
        <f t="shared" si="3"/>
        <v>12</v>
      </c>
      <c r="L20" s="61">
        <f t="shared" si="3"/>
        <v>57</v>
      </c>
      <c r="M20" s="61">
        <f t="shared" si="3"/>
        <v>91</v>
      </c>
    </row>
    <row r="21" spans="1:13" ht="15" customHeight="1">
      <c r="A21" s="35" t="s">
        <v>24</v>
      </c>
      <c r="B21" s="4"/>
      <c r="C21" s="4"/>
      <c r="D21" s="4"/>
      <c r="E21" s="85">
        <v>5.6659999999999995</v>
      </c>
      <c r="F21" s="55">
        <v>-3.0889999999999995</v>
      </c>
      <c r="G21" s="85">
        <v>14.879000000000001</v>
      </c>
      <c r="H21" s="55">
        <v>-4.832</v>
      </c>
      <c r="I21" s="85">
        <v>-13.029000000000002</v>
      </c>
      <c r="J21" s="55">
        <v>-10.98</v>
      </c>
      <c r="K21" s="55">
        <v>5</v>
      </c>
      <c r="L21" s="55">
        <v>-5</v>
      </c>
      <c r="M21" s="55">
        <v>-21</v>
      </c>
    </row>
    <row r="22" spans="1:13" ht="15" customHeight="1">
      <c r="A22" s="36" t="s">
        <v>113</v>
      </c>
      <c r="B22" s="31"/>
      <c r="C22" s="31"/>
      <c r="D22" s="31"/>
      <c r="E22" s="83"/>
      <c r="F22" s="57"/>
      <c r="G22" s="83"/>
      <c r="H22" s="57"/>
      <c r="I22" s="83"/>
      <c r="J22" s="57"/>
      <c r="K22" s="57"/>
      <c r="L22" s="57"/>
      <c r="M22" s="57"/>
    </row>
    <row r="23" spans="1:13" ht="15" customHeight="1">
      <c r="A23" s="39" t="s">
        <v>25</v>
      </c>
      <c r="B23" s="15"/>
      <c r="C23" s="15"/>
      <c r="D23" s="15"/>
      <c r="E23" s="86">
        <f>SUM(E20:E22)</f>
        <v>-16.398999999999976</v>
      </c>
      <c r="F23" s="61">
        <f aca="true" t="shared" si="4" ref="F23:M23">SUM(F20:F22)</f>
        <v>16.377000000000073</v>
      </c>
      <c r="G23" s="86">
        <f>SUM(G20:G22)</f>
        <v>-39.1730000000002</v>
      </c>
      <c r="H23" s="61">
        <f>SUM(H20:H22)</f>
        <v>29.529000000000032</v>
      </c>
      <c r="I23" s="86">
        <f>SUM(I20:I22)</f>
        <v>57.36799999999945</v>
      </c>
      <c r="J23" s="61">
        <f t="shared" si="4"/>
        <v>48.967000000000226</v>
      </c>
      <c r="K23" s="61">
        <f t="shared" si="4"/>
        <v>17</v>
      </c>
      <c r="L23" s="61">
        <f t="shared" si="4"/>
        <v>52</v>
      </c>
      <c r="M23" s="61">
        <f t="shared" si="4"/>
        <v>70</v>
      </c>
    </row>
    <row r="24" spans="1:13" ht="15" customHeight="1">
      <c r="A24" s="35" t="s">
        <v>26</v>
      </c>
      <c r="B24" s="4"/>
      <c r="C24" s="4"/>
      <c r="D24" s="4"/>
      <c r="E24" s="82">
        <f aca="true" t="shared" si="5" ref="E24:M24">E23-E25</f>
        <v>-16.398999999999976</v>
      </c>
      <c r="F24" s="58">
        <f t="shared" si="5"/>
        <v>16.377000000000073</v>
      </c>
      <c r="G24" s="82">
        <f>G23-G25</f>
        <v>-39.1730000000002</v>
      </c>
      <c r="H24" s="58">
        <f>H23-H25</f>
        <v>29.529000000000032</v>
      </c>
      <c r="I24" s="82">
        <f t="shared" si="5"/>
        <v>57.36799999999945</v>
      </c>
      <c r="J24" s="58">
        <f t="shared" si="5"/>
        <v>48.967000000000226</v>
      </c>
      <c r="K24" s="58">
        <f t="shared" si="5"/>
        <v>17</v>
      </c>
      <c r="L24" s="58">
        <f t="shared" si="5"/>
        <v>52</v>
      </c>
      <c r="M24" s="58">
        <f t="shared" si="5"/>
        <v>70</v>
      </c>
    </row>
    <row r="25" spans="1:13" ht="15" customHeight="1">
      <c r="A25" s="35" t="s">
        <v>115</v>
      </c>
      <c r="B25" s="4"/>
      <c r="C25" s="4"/>
      <c r="D25" s="4"/>
      <c r="E25" s="85"/>
      <c r="F25" s="55"/>
      <c r="G25" s="85"/>
      <c r="H25" s="55"/>
      <c r="I25" s="85"/>
      <c r="J25" s="55"/>
      <c r="K25" s="55"/>
      <c r="L25" s="55"/>
      <c r="M25" s="55"/>
    </row>
    <row r="26" spans="1:13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2006</v>
      </c>
      <c r="M27" s="68">
        <f t="shared" si="6"/>
        <v>2006</v>
      </c>
    </row>
    <row r="28" spans="1:13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</row>
    <row r="29" spans="1:13" s="23" customFormat="1" ht="15" customHeight="1">
      <c r="A29" s="66" t="s">
        <v>112</v>
      </c>
      <c r="B29" s="75"/>
      <c r="C29" s="70"/>
      <c r="D29" s="70"/>
      <c r="E29" s="89"/>
      <c r="F29" s="89">
        <f>IF(F$5=0,"",F$5)</f>
      </c>
      <c r="G29" s="89"/>
      <c r="H29" s="89">
        <f>IF(H$5=0,"",H$5)</f>
      </c>
      <c r="I29" s="89">
        <f>IF(I$5=0,"",I$5)</f>
      </c>
      <c r="J29" s="89">
        <f>IF(J$5=0,"",J$5)</f>
      </c>
      <c r="K29" s="89"/>
      <c r="L29" s="89"/>
      <c r="M29" s="89"/>
    </row>
    <row r="30" spans="5:13" ht="1.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 customHeight="1">
      <c r="A31" s="35" t="s">
        <v>5</v>
      </c>
      <c r="B31" s="11"/>
      <c r="C31" s="11"/>
      <c r="D31" s="11"/>
      <c r="E31" s="85"/>
      <c r="F31" s="55"/>
      <c r="G31" s="85">
        <v>743.491</v>
      </c>
      <c r="H31" s="55">
        <v>719.6610000000001</v>
      </c>
      <c r="I31" s="85">
        <v>718.647</v>
      </c>
      <c r="J31" s="55">
        <v>692.11</v>
      </c>
      <c r="K31" s="55">
        <v>692</v>
      </c>
      <c r="L31" s="55"/>
      <c r="M31" s="55">
        <v>30</v>
      </c>
    </row>
    <row r="32" spans="1:13" ht="15" customHeight="1">
      <c r="A32" s="35" t="s">
        <v>28</v>
      </c>
      <c r="B32" s="10"/>
      <c r="C32" s="10"/>
      <c r="D32" s="10"/>
      <c r="E32" s="85"/>
      <c r="F32" s="55"/>
      <c r="G32" s="85">
        <v>21.879</v>
      </c>
      <c r="H32" s="55">
        <v>10.553</v>
      </c>
      <c r="I32" s="85">
        <v>23.393</v>
      </c>
      <c r="J32" s="55">
        <v>13.929000000000004</v>
      </c>
      <c r="K32" s="55">
        <v>18.026</v>
      </c>
      <c r="L32" s="55"/>
      <c r="M32" s="55">
        <v>12</v>
      </c>
    </row>
    <row r="33" spans="1:13" ht="15" customHeight="1">
      <c r="A33" s="35" t="s">
        <v>29</v>
      </c>
      <c r="B33" s="10"/>
      <c r="C33" s="10"/>
      <c r="D33" s="10"/>
      <c r="E33" s="85"/>
      <c r="F33" s="55"/>
      <c r="G33" s="85">
        <v>250.51999999999995</v>
      </c>
      <c r="H33" s="55">
        <v>222.48199999999994</v>
      </c>
      <c r="I33" s="85">
        <v>202.143</v>
      </c>
      <c r="J33" s="55">
        <v>208.05200000000002</v>
      </c>
      <c r="K33" s="55">
        <v>195.942</v>
      </c>
      <c r="L33" s="55"/>
      <c r="M33" s="55">
        <v>131</v>
      </c>
    </row>
    <row r="34" spans="1:13" ht="15" customHeight="1">
      <c r="A34" s="35" t="s">
        <v>30</v>
      </c>
      <c r="B34" s="10"/>
      <c r="C34" s="10"/>
      <c r="D34" s="10"/>
      <c r="E34" s="85"/>
      <c r="F34" s="55"/>
      <c r="G34" s="85"/>
      <c r="H34" s="55"/>
      <c r="I34" s="85"/>
      <c r="J34" s="55"/>
      <c r="K34" s="55"/>
      <c r="L34" s="55"/>
      <c r="M34" s="55"/>
    </row>
    <row r="35" spans="1:13" ht="15" customHeight="1">
      <c r="A35" s="36" t="s">
        <v>31</v>
      </c>
      <c r="B35" s="29"/>
      <c r="C35" s="29"/>
      <c r="D35" s="29"/>
      <c r="E35" s="83"/>
      <c r="F35" s="57"/>
      <c r="G35" s="83">
        <v>18.349</v>
      </c>
      <c r="H35" s="57">
        <v>14.790000000000001</v>
      </c>
      <c r="I35" s="83">
        <v>9.771</v>
      </c>
      <c r="J35" s="57">
        <v>10.5</v>
      </c>
      <c r="K35" s="57">
        <v>11.477</v>
      </c>
      <c r="L35" s="57"/>
      <c r="M35" s="57">
        <v>34</v>
      </c>
    </row>
    <row r="36" spans="1:13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86">
        <f>SUM(G31:G35)</f>
        <v>1034.239</v>
      </c>
      <c r="H36" s="121">
        <f>SUM(H31:H35)</f>
        <v>967.486</v>
      </c>
      <c r="I36" s="86">
        <f>SUM(I31:I35)</f>
        <v>953.9540000000001</v>
      </c>
      <c r="J36" s="61">
        <f>SUM(J31:J35)</f>
        <v>924.591</v>
      </c>
      <c r="K36" s="61">
        <f>SUM(K31:K35)</f>
        <v>917.4449999999999</v>
      </c>
      <c r="L36" s="61" t="s">
        <v>12</v>
      </c>
      <c r="M36" s="61">
        <f>SUM(M31:M35)</f>
        <v>207</v>
      </c>
    </row>
    <row r="37" spans="1:13" ht="15" customHeight="1">
      <c r="A37" s="35" t="s">
        <v>33</v>
      </c>
      <c r="B37" s="4"/>
      <c r="C37" s="4"/>
      <c r="D37" s="4"/>
      <c r="E37" s="85"/>
      <c r="F37" s="55"/>
      <c r="G37" s="85">
        <v>490.51500000000004</v>
      </c>
      <c r="H37" s="143">
        <v>295.65500000000003</v>
      </c>
      <c r="I37" s="85">
        <v>374.961</v>
      </c>
      <c r="J37" s="55">
        <v>264.354</v>
      </c>
      <c r="K37" s="55">
        <v>280.24600000000004</v>
      </c>
      <c r="L37" s="55"/>
      <c r="M37" s="55">
        <v>269</v>
      </c>
    </row>
    <row r="38" spans="1:13" ht="15" customHeight="1">
      <c r="A38" s="35" t="s">
        <v>34</v>
      </c>
      <c r="B38" s="4"/>
      <c r="C38" s="4"/>
      <c r="D38" s="4"/>
      <c r="E38" s="85"/>
      <c r="F38" s="55"/>
      <c r="G38" s="85"/>
      <c r="H38" s="143"/>
      <c r="I38" s="85"/>
      <c r="J38" s="55"/>
      <c r="K38" s="55"/>
      <c r="L38" s="55"/>
      <c r="M38" s="55"/>
    </row>
    <row r="39" spans="1:13" ht="15" customHeight="1">
      <c r="A39" s="35" t="s">
        <v>35</v>
      </c>
      <c r="B39" s="4"/>
      <c r="C39" s="4"/>
      <c r="D39" s="4"/>
      <c r="E39" s="85"/>
      <c r="F39" s="55"/>
      <c r="G39" s="85">
        <v>822.159</v>
      </c>
      <c r="H39" s="143">
        <v>737.908</v>
      </c>
      <c r="I39" s="85">
        <v>776.153</v>
      </c>
      <c r="J39" s="55">
        <v>675.099</v>
      </c>
      <c r="K39" s="55">
        <v>609.0830000000001</v>
      </c>
      <c r="L39" s="55"/>
      <c r="M39" s="55">
        <v>507</v>
      </c>
    </row>
    <row r="40" spans="1:13" ht="15" customHeight="1">
      <c r="A40" s="35" t="s">
        <v>36</v>
      </c>
      <c r="B40" s="4"/>
      <c r="C40" s="4"/>
      <c r="D40" s="4"/>
      <c r="E40" s="85"/>
      <c r="F40" s="55"/>
      <c r="G40" s="85"/>
      <c r="H40" s="143"/>
      <c r="I40" s="85"/>
      <c r="J40" s="55">
        <v>33.302</v>
      </c>
      <c r="K40" s="55"/>
      <c r="L40" s="55"/>
      <c r="M40" s="55">
        <v>45</v>
      </c>
    </row>
    <row r="41" spans="1:13" ht="15" customHeight="1">
      <c r="A41" s="36" t="s">
        <v>37</v>
      </c>
      <c r="B41" s="29"/>
      <c r="C41" s="29"/>
      <c r="D41" s="29"/>
      <c r="E41" s="83"/>
      <c r="F41" s="57"/>
      <c r="G41" s="83"/>
      <c r="H41" s="144"/>
      <c r="I41" s="83"/>
      <c r="J41" s="57"/>
      <c r="K41" s="57"/>
      <c r="L41" s="57"/>
      <c r="M41" s="57"/>
    </row>
    <row r="42" spans="1:13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91">
        <f>SUM(G37:G41)</f>
        <v>1312.674</v>
      </c>
      <c r="H42" s="138">
        <f>SUM(H37:H41)</f>
        <v>1033.563</v>
      </c>
      <c r="I42" s="91">
        <f>SUM(I37:I41)</f>
        <v>1151.114</v>
      </c>
      <c r="J42" s="92">
        <f>SUM(J37:J41)</f>
        <v>972.755</v>
      </c>
      <c r="K42" s="92">
        <f>SUM(K37:K41)</f>
        <v>889.3290000000002</v>
      </c>
      <c r="L42" s="92" t="s">
        <v>12</v>
      </c>
      <c r="M42" s="92">
        <f>SUM(M37:M41)</f>
        <v>821</v>
      </c>
    </row>
    <row r="43" spans="1:13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86">
        <f>G36+G42</f>
        <v>2346.913</v>
      </c>
      <c r="H43" s="121">
        <f>H36+H42</f>
        <v>2001.049</v>
      </c>
      <c r="I43" s="86">
        <f>I36+I42</f>
        <v>2105.068</v>
      </c>
      <c r="J43" s="61">
        <f>J36+J42</f>
        <v>1897.346</v>
      </c>
      <c r="K43" s="61">
        <f>K36+K42</f>
        <v>1806.7740000000001</v>
      </c>
      <c r="L43" s="61" t="s">
        <v>12</v>
      </c>
      <c r="M43" s="61">
        <f>M36+M42</f>
        <v>1028</v>
      </c>
    </row>
    <row r="44" spans="1:13" ht="15" customHeight="1">
      <c r="A44" s="35" t="s">
        <v>40</v>
      </c>
      <c r="B44" s="4"/>
      <c r="C44" s="4"/>
      <c r="D44" s="4" t="s">
        <v>76</v>
      </c>
      <c r="E44" s="85"/>
      <c r="F44" s="55"/>
      <c r="G44" s="85">
        <v>622.528</v>
      </c>
      <c r="H44" s="143">
        <v>490.434</v>
      </c>
      <c r="I44" s="85">
        <v>515.669</v>
      </c>
      <c r="J44" s="55">
        <v>447.40500000000003</v>
      </c>
      <c r="K44" s="55">
        <v>405.75600000000003</v>
      </c>
      <c r="L44" s="55"/>
      <c r="M44" s="55">
        <v>249</v>
      </c>
    </row>
    <row r="45" spans="1:13" ht="15" customHeight="1">
      <c r="A45" s="35" t="s">
        <v>114</v>
      </c>
      <c r="B45" s="4"/>
      <c r="C45" s="4"/>
      <c r="D45" s="4"/>
      <c r="E45" s="85"/>
      <c r="F45" s="55"/>
      <c r="G45" s="85"/>
      <c r="H45" s="143"/>
      <c r="I45" s="85"/>
      <c r="J45" s="55"/>
      <c r="K45" s="55"/>
      <c r="L45" s="55"/>
      <c r="M45" s="55"/>
    </row>
    <row r="46" spans="1:13" ht="15" customHeight="1">
      <c r="A46" s="35" t="s">
        <v>42</v>
      </c>
      <c r="B46" s="4"/>
      <c r="C46" s="4"/>
      <c r="D46" s="4"/>
      <c r="E46" s="85"/>
      <c r="F46" s="55"/>
      <c r="G46" s="85">
        <v>15.326</v>
      </c>
      <c r="H46" s="143">
        <v>18.182000000000002</v>
      </c>
      <c r="I46" s="85">
        <v>15.376000000000001</v>
      </c>
      <c r="J46" s="55">
        <v>19.033</v>
      </c>
      <c r="K46" s="55">
        <v>35.164</v>
      </c>
      <c r="L46" s="55"/>
      <c r="M46" s="55">
        <v>39</v>
      </c>
    </row>
    <row r="47" spans="1:13" ht="15" customHeight="1">
      <c r="A47" s="35" t="s">
        <v>43</v>
      </c>
      <c r="B47" s="4"/>
      <c r="C47" s="4"/>
      <c r="D47" s="4"/>
      <c r="E47" s="85"/>
      <c r="F47" s="55"/>
      <c r="G47" s="85">
        <v>42.014</v>
      </c>
      <c r="H47" s="143">
        <v>47.748000000000005</v>
      </c>
      <c r="I47" s="85">
        <v>21.566000000000003</v>
      </c>
      <c r="J47" s="55">
        <v>31.631</v>
      </c>
      <c r="K47" s="55">
        <v>21.386</v>
      </c>
      <c r="L47" s="55"/>
      <c r="M47" s="55">
        <v>32</v>
      </c>
    </row>
    <row r="48" spans="1:13" ht="15" customHeight="1">
      <c r="A48" s="35" t="s">
        <v>44</v>
      </c>
      <c r="B48" s="4"/>
      <c r="C48" s="4"/>
      <c r="D48" s="4"/>
      <c r="E48" s="85"/>
      <c r="F48" s="55"/>
      <c r="G48" s="85">
        <v>722.4530000000001</v>
      </c>
      <c r="H48" s="143">
        <v>739.8130000000001</v>
      </c>
      <c r="I48" s="85">
        <v>756.498</v>
      </c>
      <c r="J48" s="55">
        <v>746.416</v>
      </c>
      <c r="K48" s="55">
        <v>799.1980000000001</v>
      </c>
      <c r="L48" s="55"/>
      <c r="M48" s="55">
        <v>270</v>
      </c>
    </row>
    <row r="49" spans="1:13" ht="15" customHeight="1">
      <c r="A49" s="35" t="s">
        <v>45</v>
      </c>
      <c r="B49" s="4"/>
      <c r="C49" s="4"/>
      <c r="D49" s="4"/>
      <c r="E49" s="85"/>
      <c r="F49" s="55"/>
      <c r="G49" s="85">
        <v>931.8880000000001</v>
      </c>
      <c r="H49" s="143">
        <v>698.9169999999999</v>
      </c>
      <c r="I49" s="85">
        <v>785.8310000000001</v>
      </c>
      <c r="J49" s="55">
        <v>644.4090000000001</v>
      </c>
      <c r="K49" s="55">
        <v>545.27</v>
      </c>
      <c r="L49" s="55"/>
      <c r="M49" s="55">
        <v>438</v>
      </c>
    </row>
    <row r="50" spans="1:13" ht="15" customHeight="1">
      <c r="A50" s="35" t="s">
        <v>102</v>
      </c>
      <c r="B50" s="4"/>
      <c r="C50" s="4"/>
      <c r="D50" s="4"/>
      <c r="E50" s="85"/>
      <c r="F50" s="55"/>
      <c r="G50" s="85">
        <v>12.704</v>
      </c>
      <c r="H50" s="143">
        <v>5.955</v>
      </c>
      <c r="I50" s="85">
        <v>10.128</v>
      </c>
      <c r="J50" s="55">
        <v>8.452</v>
      </c>
      <c r="K50" s="55"/>
      <c r="L50" s="55"/>
      <c r="M50" s="55"/>
    </row>
    <row r="51" spans="1:13" ht="15" customHeight="1">
      <c r="A51" s="36" t="s">
        <v>46</v>
      </c>
      <c r="B51" s="29"/>
      <c r="C51" s="29"/>
      <c r="D51" s="29"/>
      <c r="E51" s="83"/>
      <c r="F51" s="57"/>
      <c r="G51" s="83"/>
      <c r="H51" s="144"/>
      <c r="I51" s="83"/>
      <c r="J51" s="57"/>
      <c r="K51" s="57"/>
      <c r="L51" s="57"/>
      <c r="M51" s="57"/>
    </row>
    <row r="52" spans="1:13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86">
        <f>SUM(G44:G51)</f>
        <v>2346.9130000000005</v>
      </c>
      <c r="H52" s="121">
        <f>SUM(H44:H51)</f>
        <v>2001.049</v>
      </c>
      <c r="I52" s="86">
        <f>SUM(I44:I51)</f>
        <v>2105.068</v>
      </c>
      <c r="J52" s="61">
        <f>SUM(J44:J51)</f>
        <v>1897.3460000000002</v>
      </c>
      <c r="K52" s="61">
        <f>SUM(K44:K51)</f>
        <v>1806.7740000000001</v>
      </c>
      <c r="L52" s="61" t="s">
        <v>12</v>
      </c>
      <c r="M52" s="61">
        <f>SUM(M44:M51)</f>
        <v>1028</v>
      </c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7" ref="F54:M54">F$3</f>
        <v>2009</v>
      </c>
      <c r="G54" s="68">
        <f t="shared" si="7"/>
        <v>2010</v>
      </c>
      <c r="H54" s="68">
        <f t="shared" si="7"/>
        <v>2009</v>
      </c>
      <c r="I54" s="68">
        <f t="shared" si="7"/>
        <v>2009</v>
      </c>
      <c r="J54" s="68">
        <f t="shared" si="7"/>
        <v>2008</v>
      </c>
      <c r="K54" s="68">
        <f t="shared" si="7"/>
        <v>2007</v>
      </c>
      <c r="L54" s="68">
        <f t="shared" si="7"/>
        <v>2006</v>
      </c>
      <c r="M54" s="68">
        <f t="shared" si="7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/>
      <c r="F56" s="89">
        <f aca="true" t="shared" si="8" ref="F56:M56">IF(F$5=0,"",F$5)</f>
      </c>
      <c r="G56" s="89"/>
      <c r="H56" s="89">
        <f t="shared" si="8"/>
      </c>
      <c r="I56" s="89"/>
      <c r="J56" s="89">
        <f t="shared" si="8"/>
      </c>
      <c r="K56" s="89"/>
      <c r="L56" s="89"/>
      <c r="M56" s="89">
        <f t="shared" si="8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82">
        <v>43.21499999999999</v>
      </c>
      <c r="F58" s="58">
        <v>58.84100000000001</v>
      </c>
      <c r="G58" s="82">
        <v>5.345000000000002</v>
      </c>
      <c r="H58" s="58">
        <v>40.81400000000001</v>
      </c>
      <c r="I58" s="82">
        <v>40.649</v>
      </c>
      <c r="J58" s="58">
        <v>64.626</v>
      </c>
      <c r="K58" s="58"/>
      <c r="L58" s="58"/>
      <c r="M58" s="58">
        <v>105</v>
      </c>
    </row>
    <row r="59" spans="1:13" ht="15" customHeight="1">
      <c r="A59" s="158" t="s">
        <v>49</v>
      </c>
      <c r="B59" s="158"/>
      <c r="C59" s="30"/>
      <c r="D59" s="30"/>
      <c r="E59" s="83">
        <v>-13.445999999999984</v>
      </c>
      <c r="F59" s="57">
        <v>-85.80300000000001</v>
      </c>
      <c r="G59" s="83">
        <v>53.421000000000014</v>
      </c>
      <c r="H59" s="57">
        <v>-43.71499999999999</v>
      </c>
      <c r="I59" s="83">
        <v>-50.49999999999999</v>
      </c>
      <c r="J59" s="57">
        <v>63.07</v>
      </c>
      <c r="K59" s="57"/>
      <c r="L59" s="57"/>
      <c r="M59" s="57">
        <v>-28</v>
      </c>
    </row>
    <row r="60" spans="1:13" ht="15" customHeight="1">
      <c r="A60" s="161" t="s">
        <v>50</v>
      </c>
      <c r="B60" s="161"/>
      <c r="C60" s="32"/>
      <c r="D60" s="32"/>
      <c r="E60" s="84">
        <f aca="true" t="shared" si="9" ref="E60:J60">SUM(E58:E59)</f>
        <v>29.769000000000005</v>
      </c>
      <c r="F60" s="62">
        <f t="shared" si="9"/>
        <v>-26.962000000000003</v>
      </c>
      <c r="G60" s="84">
        <f t="shared" si="9"/>
        <v>58.76600000000002</v>
      </c>
      <c r="H60" s="62">
        <f t="shared" si="9"/>
        <v>-2.900999999999982</v>
      </c>
      <c r="I60" s="84">
        <f t="shared" si="9"/>
        <v>-9.850999999999992</v>
      </c>
      <c r="J60" s="62">
        <f t="shared" si="9"/>
        <v>127.696</v>
      </c>
      <c r="K60" s="62" t="s">
        <v>12</v>
      </c>
      <c r="L60" s="62" t="s">
        <v>12</v>
      </c>
      <c r="M60" s="62">
        <f>SUM(M58:M59)</f>
        <v>77</v>
      </c>
    </row>
    <row r="61" spans="1:13" ht="15" customHeight="1">
      <c r="A61" s="157" t="s">
        <v>51</v>
      </c>
      <c r="B61" s="157"/>
      <c r="C61" s="4"/>
      <c r="D61" s="4"/>
      <c r="E61" s="85">
        <v>-13.913</v>
      </c>
      <c r="F61" s="55">
        <v>-12.853000000000002</v>
      </c>
      <c r="G61" s="85">
        <v>-24.368000000000002</v>
      </c>
      <c r="H61" s="55">
        <v>-28.045</v>
      </c>
      <c r="I61" s="85">
        <v>-24.698999999999998</v>
      </c>
      <c r="J61" s="55">
        <v>-40.822</v>
      </c>
      <c r="K61" s="55"/>
      <c r="L61" s="55"/>
      <c r="M61" s="55">
        <v>-35</v>
      </c>
    </row>
    <row r="62" spans="1:13" ht="15" customHeight="1">
      <c r="A62" s="158" t="s">
        <v>103</v>
      </c>
      <c r="B62" s="158"/>
      <c r="C62" s="29"/>
      <c r="D62" s="29"/>
      <c r="E62" s="83">
        <v>-10.015</v>
      </c>
      <c r="F62" s="57">
        <v>0.07600000000000001</v>
      </c>
      <c r="G62" s="83"/>
      <c r="H62" s="57">
        <v>0.17</v>
      </c>
      <c r="I62" s="83">
        <v>0.546</v>
      </c>
      <c r="J62" s="57">
        <v>0.01</v>
      </c>
      <c r="K62" s="57"/>
      <c r="L62" s="57"/>
      <c r="M62" s="57">
        <v>3</v>
      </c>
    </row>
    <row r="63" spans="1:13" ht="24" customHeight="1">
      <c r="A63" s="161" t="s">
        <v>52</v>
      </c>
      <c r="B63" s="161"/>
      <c r="C63" s="33"/>
      <c r="D63" s="33"/>
      <c r="E63" s="84">
        <f aca="true" t="shared" si="10" ref="E63:J63">SUM(E60:E62)</f>
        <v>5.841000000000005</v>
      </c>
      <c r="F63" s="62">
        <f t="shared" si="10"/>
        <v>-39.739000000000004</v>
      </c>
      <c r="G63" s="84">
        <f t="shared" si="10"/>
        <v>34.39800000000002</v>
      </c>
      <c r="H63" s="62">
        <f t="shared" si="10"/>
        <v>-30.775999999999982</v>
      </c>
      <c r="I63" s="84">
        <f t="shared" si="10"/>
        <v>-34.00399999999999</v>
      </c>
      <c r="J63" s="62">
        <f t="shared" si="10"/>
        <v>86.884</v>
      </c>
      <c r="K63" s="62" t="s">
        <v>12</v>
      </c>
      <c r="L63" s="62" t="s">
        <v>12</v>
      </c>
      <c r="M63" s="62">
        <f>SUM(M60:M62)</f>
        <v>45</v>
      </c>
    </row>
    <row r="64" spans="1:13" ht="15" customHeight="1">
      <c r="A64" s="158" t="s">
        <v>53</v>
      </c>
      <c r="B64" s="158"/>
      <c r="C64" s="34"/>
      <c r="D64" s="34"/>
      <c r="E64" s="83">
        <v>-6.157000000000023</v>
      </c>
      <c r="F64" s="57">
        <v>-16.965999999999998</v>
      </c>
      <c r="G64" s="83">
        <v>-175</v>
      </c>
      <c r="H64" s="57">
        <v>-16.965999999999998</v>
      </c>
      <c r="I64" s="83">
        <v>-28.197999999999997</v>
      </c>
      <c r="J64" s="57"/>
      <c r="K64" s="57"/>
      <c r="L64" s="57"/>
      <c r="M64" s="57"/>
    </row>
    <row r="65" spans="1:13" ht="15" customHeight="1">
      <c r="A65" s="161" t="s">
        <v>54</v>
      </c>
      <c r="B65" s="161"/>
      <c r="C65" s="13"/>
      <c r="D65" s="13"/>
      <c r="E65" s="86">
        <f aca="true" t="shared" si="11" ref="E65:J65">SUM(E63:E64)</f>
        <v>-0.3160000000000185</v>
      </c>
      <c r="F65" s="61">
        <f t="shared" si="11"/>
        <v>-56.705</v>
      </c>
      <c r="G65" s="86">
        <f t="shared" si="11"/>
        <v>-140.60199999999998</v>
      </c>
      <c r="H65" s="61">
        <f t="shared" si="11"/>
        <v>-47.741999999999976</v>
      </c>
      <c r="I65" s="86">
        <f t="shared" si="11"/>
        <v>-62.201999999999984</v>
      </c>
      <c r="J65" s="61">
        <f t="shared" si="11"/>
        <v>86.884</v>
      </c>
      <c r="K65" s="61" t="s">
        <v>12</v>
      </c>
      <c r="L65" s="61" t="s">
        <v>12</v>
      </c>
      <c r="M65" s="61">
        <f>SUM(M63:M64)</f>
        <v>45</v>
      </c>
    </row>
    <row r="66" spans="1:13" ht="15" customHeight="1">
      <c r="A66" s="157" t="s">
        <v>55</v>
      </c>
      <c r="B66" s="157"/>
      <c r="C66" s="4"/>
      <c r="D66" s="4"/>
      <c r="E66" s="85">
        <v>-5.842000000000002</v>
      </c>
      <c r="F66" s="55">
        <v>0.801999999999996</v>
      </c>
      <c r="G66" s="85">
        <v>-25.763</v>
      </c>
      <c r="H66" s="55">
        <v>-10.061000000000002</v>
      </c>
      <c r="I66" s="85">
        <v>4.399999999999999</v>
      </c>
      <c r="J66" s="55">
        <v>-30</v>
      </c>
      <c r="K66" s="55"/>
      <c r="L66" s="55"/>
      <c r="M66" s="55">
        <v>-70</v>
      </c>
    </row>
    <row r="67" spans="1:13" ht="15" customHeight="1">
      <c r="A67" s="157" t="s">
        <v>56</v>
      </c>
      <c r="B67" s="157"/>
      <c r="C67" s="4"/>
      <c r="D67" s="4"/>
      <c r="E67" s="85"/>
      <c r="F67" s="55"/>
      <c r="G67" s="85"/>
      <c r="H67" s="55"/>
      <c r="I67" s="85"/>
      <c r="J67" s="55"/>
      <c r="K67" s="55"/>
      <c r="L67" s="55"/>
      <c r="M67" s="55"/>
    </row>
    <row r="68" spans="1:13" ht="15" customHeight="1">
      <c r="A68" s="157" t="s">
        <v>57</v>
      </c>
      <c r="B68" s="157"/>
      <c r="C68" s="4"/>
      <c r="D68" s="4"/>
      <c r="E68" s="85"/>
      <c r="F68" s="55"/>
      <c r="G68" s="85"/>
      <c r="H68" s="55"/>
      <c r="I68" s="85"/>
      <c r="J68" s="55"/>
      <c r="K68" s="55"/>
      <c r="L68" s="55"/>
      <c r="M68" s="55"/>
    </row>
    <row r="69" spans="1:13" ht="15" customHeight="1">
      <c r="A69" s="158" t="s">
        <v>58</v>
      </c>
      <c r="B69" s="158"/>
      <c r="C69" s="29"/>
      <c r="D69" s="29"/>
      <c r="E69" s="83">
        <v>0.0009999999999763531</v>
      </c>
      <c r="F69" s="57">
        <v>26.997</v>
      </c>
      <c r="G69" s="83">
        <v>166.077</v>
      </c>
      <c r="H69" s="57">
        <v>24.5</v>
      </c>
      <c r="I69" s="83">
        <v>24.5</v>
      </c>
      <c r="J69" s="57">
        <v>-24</v>
      </c>
      <c r="K69" s="57"/>
      <c r="L69" s="57"/>
      <c r="M69" s="57">
        <v>4</v>
      </c>
    </row>
    <row r="70" spans="1:13" ht="15" customHeight="1">
      <c r="A70" s="40" t="s">
        <v>59</v>
      </c>
      <c r="B70" s="40"/>
      <c r="C70" s="27"/>
      <c r="D70" s="27"/>
      <c r="E70" s="87">
        <f aca="true" t="shared" si="12" ref="E70:J70">SUM(E66:E69)</f>
        <v>-5.841000000000026</v>
      </c>
      <c r="F70" s="59">
        <f t="shared" si="12"/>
        <v>27.798999999999996</v>
      </c>
      <c r="G70" s="87">
        <f t="shared" si="12"/>
        <v>140.314</v>
      </c>
      <c r="H70" s="59">
        <f t="shared" si="12"/>
        <v>14.438999999999998</v>
      </c>
      <c r="I70" s="87">
        <f t="shared" si="12"/>
        <v>28.9</v>
      </c>
      <c r="J70" s="59">
        <f t="shared" si="12"/>
        <v>-54</v>
      </c>
      <c r="K70" s="59" t="s">
        <v>12</v>
      </c>
      <c r="L70" s="59" t="s">
        <v>12</v>
      </c>
      <c r="M70" s="59">
        <f>SUM(M66:M69)</f>
        <v>-66</v>
      </c>
    </row>
    <row r="71" spans="1:13" ht="15" customHeight="1">
      <c r="A71" s="161" t="s">
        <v>60</v>
      </c>
      <c r="B71" s="161"/>
      <c r="C71" s="13"/>
      <c r="D71" s="13"/>
      <c r="E71" s="86">
        <f aca="true" t="shared" si="13" ref="E71:J71">SUM(E70+E65)</f>
        <v>-6.157000000000044</v>
      </c>
      <c r="F71" s="61">
        <f t="shared" si="13"/>
        <v>-28.906000000000002</v>
      </c>
      <c r="G71" s="86">
        <f t="shared" si="13"/>
        <v>-0.2879999999999825</v>
      </c>
      <c r="H71" s="61">
        <f t="shared" si="13"/>
        <v>-33.302999999999976</v>
      </c>
      <c r="I71" s="86">
        <f t="shared" si="13"/>
        <v>-33.301999999999985</v>
      </c>
      <c r="J71" s="61">
        <f t="shared" si="13"/>
        <v>32.884</v>
      </c>
      <c r="K71" s="61" t="s">
        <v>12</v>
      </c>
      <c r="L71" s="61" t="s">
        <v>12</v>
      </c>
      <c r="M71" s="61">
        <f>SUM(M70+M65)</f>
        <v>-21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4" ref="F73:M73">F$3</f>
        <v>2009</v>
      </c>
      <c r="G73" s="68">
        <f t="shared" si="14"/>
        <v>2010</v>
      </c>
      <c r="H73" s="68">
        <f t="shared" si="14"/>
        <v>2009</v>
      </c>
      <c r="I73" s="68">
        <f t="shared" si="14"/>
        <v>2009</v>
      </c>
      <c r="J73" s="68">
        <f t="shared" si="14"/>
        <v>2008</v>
      </c>
      <c r="K73" s="68">
        <f t="shared" si="14"/>
        <v>2007</v>
      </c>
      <c r="L73" s="68">
        <f t="shared" si="14"/>
        <v>2006</v>
      </c>
      <c r="M73" s="68">
        <f t="shared" si="14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/>
      <c r="M75" s="72">
        <f>IF(M$5=0,"",M$5)</f>
      </c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-0.9485993101707724</v>
      </c>
      <c r="F77" s="63">
        <f>IF(F14=0,"-",IF(F7=0,"-",F14/F7))*100</f>
        <v>5.589814001704578</v>
      </c>
      <c r="G77" s="118">
        <f>IF(G14=0,"-",IF(G7=0,"-",G14/G7))*100</f>
        <v>-1.1756744158745507</v>
      </c>
      <c r="H77" s="63">
        <f>IF(H14=0,"-",IF(H7=0,"-",H14/H7))*100</f>
        <v>5.220230974356235</v>
      </c>
      <c r="I77" s="118">
        <f>IF(I14=0,"-",IF(I7=0,"-",I14/I7))*100</f>
        <v>5.291370647370768</v>
      </c>
      <c r="J77" s="63">
        <f>IF(J14=0,"-",IF(J7=0,"-",J14/J7)*100)</f>
        <v>5.228385788601956</v>
      </c>
      <c r="K77" s="63">
        <f>IF(K14=0,"-",IF(K7=0,"-",K14/K7)*100)</f>
        <v>3.3381712626995643</v>
      </c>
      <c r="L77" s="63">
        <f>IF(L14=0,"-",IF(L7=0,"-",L14/L7)*100)</f>
        <v>5.007363770250368</v>
      </c>
      <c r="M77" s="63">
        <f>IF(M14=0,"-",IF(M7=0,"-",M14/M7)*100)</f>
        <v>5.007363770250368</v>
      </c>
    </row>
    <row r="78" spans="1:14" ht="15" customHeight="1">
      <c r="A78" s="157" t="s">
        <v>63</v>
      </c>
      <c r="B78" s="157"/>
      <c r="C78" s="10"/>
      <c r="D78" s="10"/>
      <c r="E78" s="77">
        <f aca="true" t="shared" si="15" ref="E78:M78">IF(E20=0,"-",IF(E7=0,"-",E20/E7)*100)</f>
        <v>-2.4749726592075345</v>
      </c>
      <c r="F78" s="63">
        <f t="shared" si="15"/>
        <v>3.1481113111092895</v>
      </c>
      <c r="G78" s="77">
        <f>IF(G20=0,"-",IF(G7=0,"-",G20/G7)*100)</f>
        <v>-3.1105018857978872</v>
      </c>
      <c r="H78" s="63">
        <f>IF(H20=0,"-",IF(H7=0,"-",H20/H7)*100)</f>
        <v>2.8705547795518216</v>
      </c>
      <c r="I78" s="77">
        <f t="shared" si="15"/>
        <v>2.8050077898066874</v>
      </c>
      <c r="J78" s="63">
        <f t="shared" si="15"/>
        <v>2.579638212916231</v>
      </c>
      <c r="K78" s="63">
        <f>IF(K20=0,"-",IF(K7=0,"-",K20/K7)*100)</f>
        <v>0.5805515239477503</v>
      </c>
      <c r="L78" s="63">
        <f t="shared" si="15"/>
        <v>2.798232695139912</v>
      </c>
      <c r="M78" s="63">
        <f t="shared" si="15"/>
        <v>4.4673539518900345</v>
      </c>
      <c r="N78" s="17"/>
    </row>
    <row r="79" spans="1:14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11.91351858735662</v>
      </c>
      <c r="J79" s="64">
        <f>IF((J44=0),"-",(J24/((J44+K44)/2)*100))</f>
        <v>11.478958836608852</v>
      </c>
      <c r="K79" s="64" t="s">
        <v>12</v>
      </c>
      <c r="L79" s="64" t="str">
        <f>IF((L44=0),"-",(L24/((L44+M44)/2)*100))</f>
        <v>-</v>
      </c>
      <c r="M79" s="64">
        <v>32.8</v>
      </c>
      <c r="N79" s="17"/>
    </row>
    <row r="80" spans="1:14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10.368113543569237</v>
      </c>
      <c r="J80" s="64">
        <f>IF((J44=0),"-",((J17+J18)/((J44+J45+J46+J48+K44+K45+K46+K48)/2)*100))</f>
        <v>9.824001252358382</v>
      </c>
      <c r="K80" s="64" t="s">
        <v>12</v>
      </c>
      <c r="L80" s="64" t="str">
        <f>IF((L44=0),"-",((L17+L18)/((L44+L45+L46+L48+M44+M45+M46+M48)/2)*100))</f>
        <v>-</v>
      </c>
      <c r="M80" s="64">
        <v>18.5</v>
      </c>
      <c r="N80" s="17"/>
    </row>
    <row r="81" spans="1:14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6" ref="G81:M81">IF(G44=0,"-",((G44+G45)/G52*100))</f>
        <v>26.525397405016715</v>
      </c>
      <c r="H81" s="122">
        <f t="shared" si="16"/>
        <v>24.50884511073942</v>
      </c>
      <c r="I81" s="81">
        <f t="shared" si="16"/>
        <v>24.49654833003019</v>
      </c>
      <c r="J81" s="112">
        <f t="shared" si="16"/>
        <v>23.580569911866363</v>
      </c>
      <c r="K81" s="112">
        <f t="shared" si="16"/>
        <v>22.45748499812373</v>
      </c>
      <c r="L81" s="112" t="str">
        <f t="shared" si="16"/>
        <v>-</v>
      </c>
      <c r="M81" s="112">
        <f t="shared" si="16"/>
        <v>24.22178988326848</v>
      </c>
      <c r="N81" s="17"/>
    </row>
    <row r="82" spans="1:14" ht="15" customHeight="1">
      <c r="A82" s="157" t="s">
        <v>67</v>
      </c>
      <c r="B82" s="157"/>
      <c r="C82" s="10"/>
      <c r="D82" s="10"/>
      <c r="E82" s="78" t="s">
        <v>12</v>
      </c>
      <c r="F82" s="1" t="s">
        <v>12</v>
      </c>
      <c r="G82" s="78">
        <f aca="true" t="shared" si="17" ref="G82:M82">IF(G48=0,"-",(G48+G46-G40-G38-G34))</f>
        <v>737.7790000000001</v>
      </c>
      <c r="H82" s="123">
        <f t="shared" si="17"/>
        <v>757.9950000000001</v>
      </c>
      <c r="I82" s="78">
        <f t="shared" si="17"/>
        <v>771.874</v>
      </c>
      <c r="J82" s="1">
        <f t="shared" si="17"/>
        <v>732.147</v>
      </c>
      <c r="K82" s="1">
        <f t="shared" si="17"/>
        <v>834.3620000000001</v>
      </c>
      <c r="L82" s="1" t="str">
        <f t="shared" si="17"/>
        <v>-</v>
      </c>
      <c r="M82" s="1">
        <f t="shared" si="17"/>
        <v>264</v>
      </c>
      <c r="N82" s="17"/>
    </row>
    <row r="83" spans="1:13" ht="15" customHeight="1">
      <c r="A83" s="157" t="s">
        <v>68</v>
      </c>
      <c r="B83" s="157"/>
      <c r="C83" s="4"/>
      <c r="D83" s="4"/>
      <c r="E83" s="79" t="s">
        <v>12</v>
      </c>
      <c r="F83" s="3" t="s">
        <v>12</v>
      </c>
      <c r="G83" s="79">
        <f aca="true" t="shared" si="18" ref="G83:M83">IF((G44=0),"-",((G48+G46)/(G44+G45)))</f>
        <v>1.1851338413693844</v>
      </c>
      <c r="H83" s="124">
        <f t="shared" si="18"/>
        <v>1.54555964716965</v>
      </c>
      <c r="I83" s="79">
        <f t="shared" si="18"/>
        <v>1.4968400272267677</v>
      </c>
      <c r="J83" s="3">
        <f t="shared" si="18"/>
        <v>1.7108637587867817</v>
      </c>
      <c r="K83" s="3">
        <f t="shared" si="18"/>
        <v>2.0563146324392</v>
      </c>
      <c r="L83" s="3" t="str">
        <f t="shared" si="18"/>
        <v>-</v>
      </c>
      <c r="M83" s="3">
        <f t="shared" si="18"/>
        <v>1.2409638554216869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1909</v>
      </c>
      <c r="J84" s="25">
        <v>1793</v>
      </c>
      <c r="K84" s="25">
        <v>1781</v>
      </c>
      <c r="L84" s="25" t="s">
        <v>105</v>
      </c>
      <c r="M84" s="25">
        <v>1746</v>
      </c>
    </row>
    <row r="85" spans="1:13" ht="15" customHeight="1">
      <c r="A85" s="153" t="s">
        <v>155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 customHeight="1">
      <c r="A86" s="7" t="s">
        <v>152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154" t="s">
        <v>131</v>
      </c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9"/>
      <c r="M87" s="154"/>
    </row>
    <row r="88" spans="1:13" ht="15">
      <c r="A88" s="154" t="s">
        <v>153</v>
      </c>
      <c r="B88" s="154"/>
      <c r="C88" s="154"/>
      <c r="D88" s="154"/>
      <c r="E88" s="155"/>
      <c r="F88" s="155"/>
      <c r="G88" s="155"/>
      <c r="H88" s="155"/>
      <c r="I88" s="155"/>
      <c r="J88" s="155"/>
      <c r="K88" s="155"/>
      <c r="L88" s="6"/>
      <c r="M88" s="154"/>
    </row>
    <row r="89" spans="1:13" ht="15">
      <c r="A89" s="154" t="s">
        <v>154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15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3" width="9.7109375" style="0" customWidth="1"/>
  </cols>
  <sheetData>
    <row r="1" spans="1:13" ht="18" customHeight="1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37" t="s">
        <v>83</v>
      </c>
      <c r="B2" s="16"/>
      <c r="C2" s="16"/>
      <c r="D2" s="16"/>
      <c r="E2" s="17"/>
      <c r="F2" s="17"/>
      <c r="G2" s="17"/>
      <c r="H2" s="17"/>
      <c r="I2" s="17"/>
      <c r="J2" s="18"/>
      <c r="K2" s="18"/>
      <c r="L2" s="19"/>
      <c r="M2" s="16"/>
    </row>
    <row r="3" spans="1:13" ht="12.75" customHeight="1">
      <c r="A3" s="65"/>
      <c r="B3" s="65"/>
      <c r="C3" s="70"/>
      <c r="D3" s="67"/>
      <c r="E3" s="68">
        <v>2010</v>
      </c>
      <c r="F3" s="68">
        <v>2009</v>
      </c>
      <c r="G3" s="68">
        <v>2010</v>
      </c>
      <c r="H3" s="68">
        <v>2009</v>
      </c>
      <c r="I3" s="68">
        <v>2009</v>
      </c>
      <c r="J3" s="68">
        <v>2008</v>
      </c>
      <c r="K3" s="68">
        <v>2007</v>
      </c>
      <c r="L3" s="68">
        <v>2007</v>
      </c>
      <c r="M3" s="68">
        <v>2006</v>
      </c>
    </row>
    <row r="4" spans="1:13" ht="12.75" customHeight="1">
      <c r="A4" s="69"/>
      <c r="B4" s="69"/>
      <c r="C4" s="70"/>
      <c r="D4" s="67"/>
      <c r="E4" s="68" t="s">
        <v>138</v>
      </c>
      <c r="F4" s="68" t="s">
        <v>138</v>
      </c>
      <c r="G4" s="68" t="s">
        <v>139</v>
      </c>
      <c r="H4" s="68" t="s">
        <v>139</v>
      </c>
      <c r="I4" s="68"/>
      <c r="J4" s="68"/>
      <c r="K4" s="68"/>
      <c r="L4" s="68"/>
      <c r="M4" s="68"/>
    </row>
    <row r="5" spans="1:13" s="22" customFormat="1" ht="12.75" customHeight="1">
      <c r="A5" s="66" t="s">
        <v>13</v>
      </c>
      <c r="B5" s="73"/>
      <c r="C5" s="70"/>
      <c r="D5" s="70" t="s">
        <v>70</v>
      </c>
      <c r="E5" s="72"/>
      <c r="F5" s="72"/>
      <c r="G5" s="72"/>
      <c r="H5" s="72"/>
      <c r="I5" s="72"/>
      <c r="J5" s="72" t="s">
        <v>11</v>
      </c>
      <c r="K5" s="72" t="s">
        <v>11</v>
      </c>
      <c r="L5" s="72"/>
      <c r="M5" s="72"/>
    </row>
    <row r="6" ht="1.5" customHeight="1"/>
    <row r="7" spans="1:15" ht="15" customHeight="1">
      <c r="A7" s="35" t="s">
        <v>14</v>
      </c>
      <c r="B7" s="10"/>
      <c r="C7" s="10"/>
      <c r="D7" s="10"/>
      <c r="E7" s="94">
        <v>36.294</v>
      </c>
      <c r="F7" s="95">
        <v>35.85000000000001</v>
      </c>
      <c r="G7" s="94">
        <v>68.339</v>
      </c>
      <c r="H7" s="95">
        <v>71.98700000000001</v>
      </c>
      <c r="I7" s="94">
        <v>140.734</v>
      </c>
      <c r="J7" s="95">
        <v>159.03300000000002</v>
      </c>
      <c r="K7" s="95">
        <v>141.809</v>
      </c>
      <c r="L7" s="95">
        <v>141.8</v>
      </c>
      <c r="M7" s="95">
        <v>106.30000000000001</v>
      </c>
      <c r="N7" s="44"/>
      <c r="O7" s="44"/>
    </row>
    <row r="8" spans="1:15" ht="15" customHeight="1">
      <c r="A8" s="35" t="s">
        <v>15</v>
      </c>
      <c r="B8" s="4"/>
      <c r="C8" s="4"/>
      <c r="D8" s="4"/>
      <c r="E8" s="96">
        <v>-32.913999999999994</v>
      </c>
      <c r="F8" s="97">
        <v>-32.42100000000001</v>
      </c>
      <c r="G8" s="96">
        <v>-62.062000000000005</v>
      </c>
      <c r="H8" s="97">
        <v>-65.308</v>
      </c>
      <c r="I8" s="96">
        <v>-127.443</v>
      </c>
      <c r="J8" s="97">
        <v>-139.024</v>
      </c>
      <c r="K8" s="97">
        <v>-123.44600000000001</v>
      </c>
      <c r="L8" s="97">
        <v>-123.4</v>
      </c>
      <c r="M8" s="97">
        <v>-93.80000000000001</v>
      </c>
      <c r="N8" s="44"/>
      <c r="O8" s="44"/>
    </row>
    <row r="9" spans="1:15" ht="15" customHeight="1">
      <c r="A9" s="35" t="s">
        <v>16</v>
      </c>
      <c r="B9" s="4"/>
      <c r="C9" s="4"/>
      <c r="D9" s="4"/>
      <c r="E9" s="96"/>
      <c r="F9" s="97"/>
      <c r="G9" s="96"/>
      <c r="H9" s="97"/>
      <c r="I9" s="96"/>
      <c r="J9" s="97"/>
      <c r="K9" s="97"/>
      <c r="L9" s="97"/>
      <c r="M9" s="97"/>
      <c r="N9" s="44"/>
      <c r="O9" s="44"/>
    </row>
    <row r="10" spans="1:15" ht="15" customHeight="1">
      <c r="A10" s="35" t="s">
        <v>17</v>
      </c>
      <c r="B10" s="4"/>
      <c r="C10" s="4"/>
      <c r="D10" s="4"/>
      <c r="E10" s="96"/>
      <c r="F10" s="97"/>
      <c r="G10" s="96"/>
      <c r="H10" s="97"/>
      <c r="I10" s="96"/>
      <c r="J10" s="97"/>
      <c r="K10" s="97"/>
      <c r="L10" s="97"/>
      <c r="M10" s="97"/>
      <c r="N10" s="44"/>
      <c r="O10" s="44"/>
    </row>
    <row r="11" spans="1:15" ht="15" customHeight="1">
      <c r="A11" s="36" t="s">
        <v>18</v>
      </c>
      <c r="B11" s="29"/>
      <c r="C11" s="29"/>
      <c r="D11" s="29"/>
      <c r="E11" s="98"/>
      <c r="F11" s="99"/>
      <c r="G11" s="98"/>
      <c r="H11" s="99"/>
      <c r="I11" s="98"/>
      <c r="J11" s="99"/>
      <c r="K11" s="99">
        <v>3.6</v>
      </c>
      <c r="L11" s="99">
        <v>3.6</v>
      </c>
      <c r="M11" s="99"/>
      <c r="N11" s="44"/>
      <c r="O11" s="44"/>
    </row>
    <row r="12" spans="1:15" ht="15" customHeight="1">
      <c r="A12" s="14" t="s">
        <v>1</v>
      </c>
      <c r="B12" s="14"/>
      <c r="C12" s="14"/>
      <c r="D12" s="14"/>
      <c r="E12" s="94">
        <f>SUM(E7:E11)</f>
        <v>3.3800000000000026</v>
      </c>
      <c r="F12" s="95">
        <f aca="true" t="shared" si="0" ref="F12:M12">SUM(F7:F11)</f>
        <v>3.429000000000002</v>
      </c>
      <c r="G12" s="94">
        <f>SUM(G7:G11)</f>
        <v>6.276999999999994</v>
      </c>
      <c r="H12" s="95">
        <f>SUM(H7:H11)</f>
        <v>6.679000000000002</v>
      </c>
      <c r="I12" s="94">
        <f>SUM(I7:I11)</f>
        <v>13.291000000000011</v>
      </c>
      <c r="J12" s="95">
        <f t="shared" si="0"/>
        <v>20.009000000000015</v>
      </c>
      <c r="K12" s="95">
        <f t="shared" si="0"/>
        <v>21.962999999999987</v>
      </c>
      <c r="L12" s="95">
        <f t="shared" si="0"/>
        <v>22.000000000000007</v>
      </c>
      <c r="M12" s="95">
        <f t="shared" si="0"/>
        <v>12.5</v>
      </c>
      <c r="N12" s="44"/>
      <c r="O12" s="44"/>
    </row>
    <row r="13" spans="1:15" ht="15" customHeight="1">
      <c r="A13" s="36" t="s">
        <v>96</v>
      </c>
      <c r="B13" s="29"/>
      <c r="C13" s="29"/>
      <c r="D13" s="29"/>
      <c r="E13" s="98">
        <v>-0.7729999999999999</v>
      </c>
      <c r="F13" s="99">
        <v>-0.6890000000000001</v>
      </c>
      <c r="G13" s="98">
        <v>-1.486</v>
      </c>
      <c r="H13" s="99">
        <v>-1.377</v>
      </c>
      <c r="I13" s="98">
        <v>-2.685</v>
      </c>
      <c r="J13" s="99">
        <v>-2.415</v>
      </c>
      <c r="K13" s="99">
        <v>-2.087</v>
      </c>
      <c r="L13" s="99">
        <v>-2.1</v>
      </c>
      <c r="M13" s="99">
        <v>-1.6</v>
      </c>
      <c r="N13" s="44"/>
      <c r="O13" s="44"/>
    </row>
    <row r="14" spans="1:15" ht="15" customHeight="1">
      <c r="A14" s="14" t="s">
        <v>2</v>
      </c>
      <c r="B14" s="14"/>
      <c r="C14" s="14"/>
      <c r="D14" s="14"/>
      <c r="E14" s="94">
        <f>SUM(E12:E13)</f>
        <v>2.607000000000003</v>
      </c>
      <c r="F14" s="95">
        <f aca="true" t="shared" si="1" ref="F14:M14">SUM(F12:F13)</f>
        <v>2.740000000000002</v>
      </c>
      <c r="G14" s="94">
        <f>SUM(G12:G13)</f>
        <v>4.790999999999994</v>
      </c>
      <c r="H14" s="95">
        <f>SUM(H12:H13)</f>
        <v>5.302000000000002</v>
      </c>
      <c r="I14" s="94">
        <f>SUM(I12:I13)</f>
        <v>10.60600000000001</v>
      </c>
      <c r="J14" s="95">
        <f t="shared" si="1"/>
        <v>17.594000000000015</v>
      </c>
      <c r="K14" s="95">
        <f t="shared" si="1"/>
        <v>19.875999999999987</v>
      </c>
      <c r="L14" s="95">
        <f t="shared" si="1"/>
        <v>19.900000000000006</v>
      </c>
      <c r="M14" s="95">
        <f t="shared" si="1"/>
        <v>10.9</v>
      </c>
      <c r="N14" s="44"/>
      <c r="O14" s="44"/>
    </row>
    <row r="15" spans="1:15" ht="15" customHeight="1">
      <c r="A15" s="35" t="s">
        <v>20</v>
      </c>
      <c r="B15" s="5"/>
      <c r="C15" s="5"/>
      <c r="D15" s="5"/>
      <c r="E15" s="96"/>
      <c r="F15" s="97"/>
      <c r="G15" s="96"/>
      <c r="H15" s="97"/>
      <c r="I15" s="96"/>
      <c r="J15" s="97"/>
      <c r="K15" s="97"/>
      <c r="L15" s="97"/>
      <c r="M15" s="97"/>
      <c r="N15" s="44"/>
      <c r="O15" s="44"/>
    </row>
    <row r="16" spans="1:15" ht="15" customHeight="1">
      <c r="A16" s="36" t="s">
        <v>21</v>
      </c>
      <c r="B16" s="29"/>
      <c r="C16" s="29"/>
      <c r="D16" s="29"/>
      <c r="E16" s="98"/>
      <c r="F16" s="99"/>
      <c r="G16" s="98"/>
      <c r="H16" s="99"/>
      <c r="I16" s="98"/>
      <c r="J16" s="99"/>
      <c r="K16" s="99"/>
      <c r="L16" s="99"/>
      <c r="M16" s="99"/>
      <c r="N16" s="44"/>
      <c r="O16" s="44"/>
    </row>
    <row r="17" spans="1:15" ht="15" customHeight="1">
      <c r="A17" s="14" t="s">
        <v>3</v>
      </c>
      <c r="B17" s="14"/>
      <c r="C17" s="14"/>
      <c r="D17" s="14"/>
      <c r="E17" s="94">
        <f>SUM(E14:E16)</f>
        <v>2.607000000000003</v>
      </c>
      <c r="F17" s="95">
        <f aca="true" t="shared" si="2" ref="F17:M17">SUM(F14:F16)</f>
        <v>2.740000000000002</v>
      </c>
      <c r="G17" s="94">
        <f>SUM(G14:G16)</f>
        <v>4.790999999999994</v>
      </c>
      <c r="H17" s="95">
        <f>SUM(H14:H16)</f>
        <v>5.302000000000002</v>
      </c>
      <c r="I17" s="94">
        <f>SUM(I14:I16)</f>
        <v>10.60600000000001</v>
      </c>
      <c r="J17" s="95">
        <f t="shared" si="2"/>
        <v>17.594000000000015</v>
      </c>
      <c r="K17" s="95">
        <f t="shared" si="2"/>
        <v>19.875999999999987</v>
      </c>
      <c r="L17" s="95">
        <f t="shared" si="2"/>
        <v>19.900000000000006</v>
      </c>
      <c r="M17" s="95">
        <f t="shared" si="2"/>
        <v>10.9</v>
      </c>
      <c r="N17" s="44"/>
      <c r="O17" s="44"/>
    </row>
    <row r="18" spans="1:15" ht="15" customHeight="1">
      <c r="A18" s="35" t="s">
        <v>22</v>
      </c>
      <c r="B18" s="4"/>
      <c r="C18" s="4"/>
      <c r="D18" s="4"/>
      <c r="E18" s="96">
        <v>0.925</v>
      </c>
      <c r="F18" s="97">
        <v>0.025</v>
      </c>
      <c r="G18" s="96">
        <v>0.9570000000000001</v>
      </c>
      <c r="H18" s="97">
        <v>0.066</v>
      </c>
      <c r="I18" s="96">
        <v>0.49500000000000005</v>
      </c>
      <c r="J18" s="97"/>
      <c r="K18" s="97"/>
      <c r="L18" s="97"/>
      <c r="M18" s="97"/>
      <c r="N18" s="44"/>
      <c r="O18" s="44"/>
    </row>
    <row r="19" spans="1:15" ht="15" customHeight="1">
      <c r="A19" s="36" t="s">
        <v>23</v>
      </c>
      <c r="B19" s="29"/>
      <c r="C19" s="29"/>
      <c r="D19" s="29"/>
      <c r="E19" s="98">
        <v>-1.277</v>
      </c>
      <c r="F19" s="99">
        <v>-1.5530000000000002</v>
      </c>
      <c r="G19" s="98">
        <v>-2.471</v>
      </c>
      <c r="H19" s="99">
        <v>-3.1350000000000007</v>
      </c>
      <c r="I19" s="98">
        <v>-5.616</v>
      </c>
      <c r="J19" s="99">
        <v>-8.908000000000001</v>
      </c>
      <c r="K19" s="99">
        <v>-8.011000000000001</v>
      </c>
      <c r="L19" s="99">
        <v>-3.3000000000000003</v>
      </c>
      <c r="M19" s="99">
        <v>-1.7000000000000002</v>
      </c>
      <c r="N19" s="44"/>
      <c r="O19" s="44"/>
    </row>
    <row r="20" spans="1:15" ht="15" customHeight="1">
      <c r="A20" s="14" t="s">
        <v>4</v>
      </c>
      <c r="B20" s="14"/>
      <c r="C20" s="14"/>
      <c r="D20" s="14"/>
      <c r="E20" s="94">
        <f>SUM(E17:E19)</f>
        <v>2.2550000000000026</v>
      </c>
      <c r="F20" s="95">
        <f aca="true" t="shared" si="3" ref="F20:M20">SUM(F17:F19)</f>
        <v>1.2120000000000017</v>
      </c>
      <c r="G20" s="94">
        <f>SUM(G17:G19)</f>
        <v>3.276999999999994</v>
      </c>
      <c r="H20" s="95">
        <f>SUM(H17:H19)</f>
        <v>2.2330000000000014</v>
      </c>
      <c r="I20" s="94">
        <f>SUM(I17:I19)</f>
        <v>5.48500000000001</v>
      </c>
      <c r="J20" s="95">
        <f t="shared" si="3"/>
        <v>8.686000000000014</v>
      </c>
      <c r="K20" s="95">
        <f t="shared" si="3"/>
        <v>11.864999999999986</v>
      </c>
      <c r="L20" s="95">
        <f t="shared" si="3"/>
        <v>16.600000000000005</v>
      </c>
      <c r="M20" s="95">
        <f t="shared" si="3"/>
        <v>9.2</v>
      </c>
      <c r="N20" s="44"/>
      <c r="O20" s="44"/>
    </row>
    <row r="21" spans="1:15" ht="15" customHeight="1">
      <c r="A21" s="35" t="s">
        <v>24</v>
      </c>
      <c r="B21" s="4"/>
      <c r="C21" s="4"/>
      <c r="D21" s="4"/>
      <c r="E21" s="96">
        <v>-0.652</v>
      </c>
      <c r="F21" s="97">
        <v>-1.013</v>
      </c>
      <c r="G21" s="96">
        <v>-0.985</v>
      </c>
      <c r="H21" s="97">
        <v>-1.4689999999999999</v>
      </c>
      <c r="I21" s="96">
        <v>-2.4530000000000003</v>
      </c>
      <c r="J21" s="97">
        <v>-4.109</v>
      </c>
      <c r="K21" s="97">
        <v>-5.601</v>
      </c>
      <c r="L21" s="97">
        <v>-5.6000000000000005</v>
      </c>
      <c r="M21" s="97">
        <v>-2.4</v>
      </c>
      <c r="N21" s="44"/>
      <c r="O21" s="44"/>
    </row>
    <row r="22" spans="1:15" ht="15" customHeight="1">
      <c r="A22" s="36" t="s">
        <v>113</v>
      </c>
      <c r="B22" s="31"/>
      <c r="C22" s="31"/>
      <c r="D22" s="31"/>
      <c r="E22" s="98"/>
      <c r="F22" s="99"/>
      <c r="G22" s="98"/>
      <c r="H22" s="99"/>
      <c r="I22" s="98"/>
      <c r="J22" s="99"/>
      <c r="K22" s="99"/>
      <c r="L22" s="99"/>
      <c r="M22" s="99"/>
      <c r="N22" s="44"/>
      <c r="O22" s="44"/>
    </row>
    <row r="23" spans="1:15" ht="15" customHeight="1">
      <c r="A23" s="39" t="s">
        <v>25</v>
      </c>
      <c r="B23" s="15"/>
      <c r="C23" s="15"/>
      <c r="D23" s="15"/>
      <c r="E23" s="94">
        <f>SUM(E20:E22)</f>
        <v>1.6030000000000024</v>
      </c>
      <c r="F23" s="95">
        <f aca="true" t="shared" si="4" ref="F23:M23">SUM(F20:F22)</f>
        <v>0.19900000000000184</v>
      </c>
      <c r="G23" s="94">
        <f>SUM(G20:G22)</f>
        <v>2.291999999999994</v>
      </c>
      <c r="H23" s="95">
        <f>SUM(H20:H22)</f>
        <v>0.7640000000000016</v>
      </c>
      <c r="I23" s="94">
        <f>SUM(I20:I22)</f>
        <v>3.03200000000001</v>
      </c>
      <c r="J23" s="95">
        <f t="shared" si="4"/>
        <v>4.577000000000014</v>
      </c>
      <c r="K23" s="95">
        <f t="shared" si="4"/>
        <v>6.263999999999986</v>
      </c>
      <c r="L23" s="95">
        <f t="shared" si="4"/>
        <v>11.000000000000004</v>
      </c>
      <c r="M23" s="95">
        <f t="shared" si="4"/>
        <v>6.799999999999999</v>
      </c>
      <c r="N23" s="44"/>
      <c r="O23" s="44"/>
    </row>
    <row r="24" spans="1:15" ht="15" customHeight="1">
      <c r="A24" s="35" t="s">
        <v>26</v>
      </c>
      <c r="B24" s="4"/>
      <c r="C24" s="4"/>
      <c r="D24" s="4"/>
      <c r="E24" s="100">
        <f aca="true" t="shared" si="5" ref="E24:M24">E23-E25</f>
        <v>1.6030000000000024</v>
      </c>
      <c r="F24" s="101">
        <f t="shared" si="5"/>
        <v>0.19900000000000184</v>
      </c>
      <c r="G24" s="100">
        <f>G23-G25</f>
        <v>2.291999999999994</v>
      </c>
      <c r="H24" s="101">
        <f>H23-H25</f>
        <v>0.7640000000000016</v>
      </c>
      <c r="I24" s="100">
        <f t="shared" si="5"/>
        <v>3.03200000000001</v>
      </c>
      <c r="J24" s="101">
        <f t="shared" si="5"/>
        <v>4.577000000000014</v>
      </c>
      <c r="K24" s="101">
        <f t="shared" si="5"/>
        <v>6.263999999999986</v>
      </c>
      <c r="L24" s="101">
        <f t="shared" si="5"/>
        <v>11.000000000000004</v>
      </c>
      <c r="M24" s="101">
        <f t="shared" si="5"/>
        <v>6.799999999999999</v>
      </c>
      <c r="N24" s="44"/>
      <c r="O24" s="44"/>
    </row>
    <row r="25" spans="1:15" ht="15" customHeight="1">
      <c r="A25" s="35" t="s">
        <v>115</v>
      </c>
      <c r="B25" s="4"/>
      <c r="C25" s="4"/>
      <c r="D25" s="4"/>
      <c r="E25" s="96"/>
      <c r="F25" s="97"/>
      <c r="G25" s="96"/>
      <c r="H25" s="97"/>
      <c r="I25" s="96"/>
      <c r="J25" s="97"/>
      <c r="K25" s="97"/>
      <c r="L25" s="97"/>
      <c r="M25" s="97"/>
      <c r="N25" s="44"/>
      <c r="O25" s="44"/>
    </row>
    <row r="26" spans="1:15" ht="15">
      <c r="A26" s="4"/>
      <c r="B26" s="4"/>
      <c r="C26" s="4"/>
      <c r="D26" s="4"/>
      <c r="E26" s="55"/>
      <c r="F26" s="55"/>
      <c r="G26" s="55"/>
      <c r="H26" s="55"/>
      <c r="I26" s="55"/>
      <c r="J26" s="55"/>
      <c r="K26" s="55"/>
      <c r="L26" s="55"/>
      <c r="M26" s="55"/>
      <c r="N26" s="44"/>
      <c r="O26" s="44"/>
    </row>
    <row r="27" spans="1:15" ht="12.75" customHeight="1">
      <c r="A27" s="65"/>
      <c r="B27" s="65"/>
      <c r="C27" s="70"/>
      <c r="D27" s="67"/>
      <c r="E27" s="68">
        <f>E$3</f>
        <v>2010</v>
      </c>
      <c r="F27" s="68">
        <f aca="true" t="shared" si="6" ref="F27:M27">F$3</f>
        <v>2009</v>
      </c>
      <c r="G27" s="68">
        <f t="shared" si="6"/>
        <v>2010</v>
      </c>
      <c r="H27" s="68">
        <f t="shared" si="6"/>
        <v>2009</v>
      </c>
      <c r="I27" s="68">
        <f t="shared" si="6"/>
        <v>2009</v>
      </c>
      <c r="J27" s="68">
        <f t="shared" si="6"/>
        <v>2008</v>
      </c>
      <c r="K27" s="68">
        <f t="shared" si="6"/>
        <v>2007</v>
      </c>
      <c r="L27" s="68">
        <f t="shared" si="6"/>
        <v>2007</v>
      </c>
      <c r="M27" s="68">
        <f t="shared" si="6"/>
        <v>2006</v>
      </c>
      <c r="N27" s="44"/>
      <c r="O27" s="44"/>
    </row>
    <row r="28" spans="1:15" ht="12.75" customHeight="1">
      <c r="A28" s="69"/>
      <c r="B28" s="69"/>
      <c r="C28" s="70"/>
      <c r="D28" s="67"/>
      <c r="E28" s="88" t="str">
        <f>E$4</f>
        <v>Q2</v>
      </c>
      <c r="F28" s="88" t="str">
        <f>F$4</f>
        <v>Q2</v>
      </c>
      <c r="G28" s="88" t="str">
        <f>G$4</f>
        <v>Q1-2</v>
      </c>
      <c r="H28" s="88" t="str">
        <f>H$4</f>
        <v>Q1-2</v>
      </c>
      <c r="I28" s="88"/>
      <c r="J28" s="88"/>
      <c r="K28" s="88"/>
      <c r="L28" s="88"/>
      <c r="M28" s="88"/>
      <c r="N28" s="44"/>
      <c r="O28" s="44"/>
    </row>
    <row r="29" spans="1:15" s="23" customFormat="1" ht="15" customHeight="1">
      <c r="A29" s="66" t="s">
        <v>112</v>
      </c>
      <c r="B29" s="75"/>
      <c r="C29" s="70"/>
      <c r="D29" s="70"/>
      <c r="E29" s="89">
        <f>IF(E$5=0,"",E$5)</f>
      </c>
      <c r="F29" s="89">
        <f aca="true" t="shared" si="7" ref="F29:M29">IF(F$5=0,"",F$5)</f>
      </c>
      <c r="G29" s="89">
        <f t="shared" si="7"/>
      </c>
      <c r="H29" s="89">
        <f t="shared" si="7"/>
      </c>
      <c r="I29" s="89">
        <f t="shared" si="7"/>
      </c>
      <c r="J29" s="89"/>
      <c r="K29" s="89"/>
      <c r="L29" s="89">
        <f t="shared" si="7"/>
      </c>
      <c r="M29" s="89">
        <f t="shared" si="7"/>
      </c>
      <c r="N29" s="44"/>
      <c r="O29" s="44"/>
    </row>
    <row r="30" spans="5:15" ht="1.5" customHeight="1">
      <c r="E30" s="45"/>
      <c r="F30" s="45"/>
      <c r="G30" s="45"/>
      <c r="H30" s="45"/>
      <c r="I30" s="45"/>
      <c r="J30" s="45"/>
      <c r="K30" s="45"/>
      <c r="L30" s="45"/>
      <c r="M30" s="45"/>
      <c r="N30" s="44"/>
      <c r="O30" s="44"/>
    </row>
    <row r="31" spans="1:15" ht="15" customHeight="1">
      <c r="A31" s="35" t="s">
        <v>5</v>
      </c>
      <c r="B31" s="11"/>
      <c r="C31" s="11"/>
      <c r="D31" s="11"/>
      <c r="E31" s="85"/>
      <c r="F31" s="55"/>
      <c r="G31" s="96">
        <v>57.016000000000005</v>
      </c>
      <c r="H31" s="97">
        <v>56.982</v>
      </c>
      <c r="I31" s="96">
        <v>56.837</v>
      </c>
      <c r="J31" s="97">
        <v>56.790000000000006</v>
      </c>
      <c r="K31" s="97"/>
      <c r="L31" s="97">
        <v>15.100000000000001</v>
      </c>
      <c r="M31" s="97">
        <v>15.100000000000001</v>
      </c>
      <c r="N31" s="44"/>
      <c r="O31" s="44"/>
    </row>
    <row r="32" spans="1:15" ht="15" customHeight="1">
      <c r="A32" s="35" t="s">
        <v>28</v>
      </c>
      <c r="B32" s="10"/>
      <c r="C32" s="10"/>
      <c r="D32" s="10"/>
      <c r="E32" s="85"/>
      <c r="F32" s="55"/>
      <c r="G32" s="96"/>
      <c r="H32" s="97"/>
      <c r="I32" s="96"/>
      <c r="J32" s="97"/>
      <c r="K32" s="97"/>
      <c r="L32" s="97"/>
      <c r="M32" s="97"/>
      <c r="N32" s="44"/>
      <c r="O32" s="44"/>
    </row>
    <row r="33" spans="1:15" ht="15" customHeight="1">
      <c r="A33" s="35" t="s">
        <v>29</v>
      </c>
      <c r="B33" s="10"/>
      <c r="C33" s="10"/>
      <c r="D33" s="10"/>
      <c r="E33" s="85"/>
      <c r="F33" s="55"/>
      <c r="G33" s="96">
        <v>9.300000000000004</v>
      </c>
      <c r="H33" s="97">
        <v>9.401</v>
      </c>
      <c r="I33" s="96">
        <v>9.618000000000002</v>
      </c>
      <c r="J33" s="97">
        <v>8.750000000000004</v>
      </c>
      <c r="K33" s="97"/>
      <c r="L33" s="97">
        <v>7.2</v>
      </c>
      <c r="M33" s="97">
        <v>8.6</v>
      </c>
      <c r="N33" s="44"/>
      <c r="O33" s="44"/>
    </row>
    <row r="34" spans="1:15" ht="15" customHeight="1">
      <c r="A34" s="35" t="s">
        <v>30</v>
      </c>
      <c r="B34" s="10"/>
      <c r="C34" s="10"/>
      <c r="D34" s="10"/>
      <c r="E34" s="85"/>
      <c r="F34" s="55"/>
      <c r="G34" s="96"/>
      <c r="H34" s="97"/>
      <c r="I34" s="96"/>
      <c r="J34" s="97"/>
      <c r="K34" s="97"/>
      <c r="L34" s="97"/>
      <c r="M34" s="97"/>
      <c r="N34" s="44"/>
      <c r="O34" s="44"/>
    </row>
    <row r="35" spans="1:15" ht="15" customHeight="1">
      <c r="A35" s="36" t="s">
        <v>31</v>
      </c>
      <c r="B35" s="29"/>
      <c r="C35" s="29"/>
      <c r="D35" s="29"/>
      <c r="E35" s="83"/>
      <c r="F35" s="57"/>
      <c r="G35" s="98">
        <v>0.92</v>
      </c>
      <c r="H35" s="99">
        <v>1.383</v>
      </c>
      <c r="I35" s="98">
        <v>0.922</v>
      </c>
      <c r="J35" s="99">
        <v>1.85</v>
      </c>
      <c r="K35" s="99"/>
      <c r="L35" s="99">
        <v>0.9</v>
      </c>
      <c r="M35" s="99">
        <v>1</v>
      </c>
      <c r="N35" s="44"/>
      <c r="O35" s="44"/>
    </row>
    <row r="36" spans="1:15" ht="15" customHeight="1">
      <c r="A36" s="37" t="s">
        <v>32</v>
      </c>
      <c r="B36" s="14"/>
      <c r="C36" s="14"/>
      <c r="D36" s="14"/>
      <c r="E36" s="114">
        <v>0</v>
      </c>
      <c r="F36" s="115">
        <v>0</v>
      </c>
      <c r="G36" s="94">
        <f>SUM(G31:G35)</f>
        <v>67.236</v>
      </c>
      <c r="H36" s="139">
        <f>SUM(H31:H35)</f>
        <v>67.76599999999999</v>
      </c>
      <c r="I36" s="94">
        <f>SUM(I31:I35)</f>
        <v>67.37700000000001</v>
      </c>
      <c r="J36" s="95">
        <f>SUM(J31:J35)</f>
        <v>67.39</v>
      </c>
      <c r="K36" s="95" t="s">
        <v>12</v>
      </c>
      <c r="L36" s="95">
        <f>SUM(L31:L35)</f>
        <v>23.2</v>
      </c>
      <c r="M36" s="95">
        <f>SUM(M31:M35)</f>
        <v>24.700000000000003</v>
      </c>
      <c r="N36" s="44"/>
      <c r="O36" s="44"/>
    </row>
    <row r="37" spans="1:15" ht="15" customHeight="1">
      <c r="A37" s="35" t="s">
        <v>33</v>
      </c>
      <c r="B37" s="4"/>
      <c r="C37" s="4"/>
      <c r="D37" s="4"/>
      <c r="E37" s="85"/>
      <c r="F37" s="55"/>
      <c r="G37" s="96">
        <v>29.09</v>
      </c>
      <c r="H37" s="140">
        <v>35.32</v>
      </c>
      <c r="I37" s="96">
        <v>31.551000000000002</v>
      </c>
      <c r="J37" s="97">
        <v>34.656</v>
      </c>
      <c r="K37" s="97"/>
      <c r="L37" s="97">
        <v>34.9</v>
      </c>
      <c r="M37" s="97">
        <v>23.8</v>
      </c>
      <c r="N37" s="44"/>
      <c r="O37" s="44"/>
    </row>
    <row r="38" spans="1:15" ht="15" customHeight="1">
      <c r="A38" s="35" t="s">
        <v>34</v>
      </c>
      <c r="B38" s="4"/>
      <c r="C38" s="4"/>
      <c r="D38" s="4"/>
      <c r="E38" s="85"/>
      <c r="F38" s="55"/>
      <c r="G38" s="96"/>
      <c r="H38" s="140"/>
      <c r="I38" s="96"/>
      <c r="J38" s="97"/>
      <c r="K38" s="97"/>
      <c r="L38" s="97"/>
      <c r="M38" s="97"/>
      <c r="N38" s="44"/>
      <c r="O38" s="44"/>
    </row>
    <row r="39" spans="1:15" ht="15" customHeight="1">
      <c r="A39" s="35" t="s">
        <v>35</v>
      </c>
      <c r="B39" s="4"/>
      <c r="C39" s="4"/>
      <c r="D39" s="4"/>
      <c r="E39" s="85"/>
      <c r="F39" s="55"/>
      <c r="G39" s="96">
        <v>33.951</v>
      </c>
      <c r="H39" s="140">
        <v>33.251000000000005</v>
      </c>
      <c r="I39" s="96">
        <v>35.871</v>
      </c>
      <c r="J39" s="97">
        <v>40.303</v>
      </c>
      <c r="K39" s="97"/>
      <c r="L39" s="97">
        <v>35.9</v>
      </c>
      <c r="M39" s="97">
        <v>29.6</v>
      </c>
      <c r="N39" s="44"/>
      <c r="O39" s="44"/>
    </row>
    <row r="40" spans="1:15" ht="15" customHeight="1">
      <c r="A40" s="35" t="s">
        <v>36</v>
      </c>
      <c r="B40" s="4"/>
      <c r="C40" s="4"/>
      <c r="D40" s="4"/>
      <c r="E40" s="85"/>
      <c r="F40" s="55"/>
      <c r="G40" s="96">
        <v>16.491</v>
      </c>
      <c r="H40" s="140">
        <v>7.96</v>
      </c>
      <c r="I40" s="96">
        <v>6.9190000000000005</v>
      </c>
      <c r="J40" s="97">
        <v>11.592</v>
      </c>
      <c r="K40" s="97"/>
      <c r="L40" s="97">
        <v>7.2</v>
      </c>
      <c r="M40" s="97">
        <v>0.20800000000000002</v>
      </c>
      <c r="N40" s="44"/>
      <c r="O40" s="44"/>
    </row>
    <row r="41" spans="1:15" ht="15" customHeight="1">
      <c r="A41" s="36" t="s">
        <v>37</v>
      </c>
      <c r="B41" s="29"/>
      <c r="C41" s="29"/>
      <c r="D41" s="29"/>
      <c r="E41" s="83"/>
      <c r="F41" s="57"/>
      <c r="G41" s="98"/>
      <c r="H41" s="141"/>
      <c r="I41" s="98"/>
      <c r="J41" s="99"/>
      <c r="K41" s="99"/>
      <c r="L41" s="99"/>
      <c r="M41" s="99"/>
      <c r="N41" s="44"/>
      <c r="O41" s="44"/>
    </row>
    <row r="42" spans="1:15" ht="15" customHeight="1">
      <c r="A42" s="38" t="s">
        <v>38</v>
      </c>
      <c r="B42" s="26"/>
      <c r="C42" s="26"/>
      <c r="D42" s="26"/>
      <c r="E42" s="116">
        <v>0</v>
      </c>
      <c r="F42" s="117">
        <v>0</v>
      </c>
      <c r="G42" s="104">
        <f>SUM(G37:G41)</f>
        <v>79.532</v>
      </c>
      <c r="H42" s="142">
        <f>SUM(H37:H41)</f>
        <v>76.53099999999999</v>
      </c>
      <c r="I42" s="104">
        <f>SUM(I37:I41)</f>
        <v>74.341</v>
      </c>
      <c r="J42" s="105">
        <f>SUM(J37:J41)</f>
        <v>86.551</v>
      </c>
      <c r="K42" s="105" t="s">
        <v>12</v>
      </c>
      <c r="L42" s="105">
        <f>SUM(L37:L41)</f>
        <v>78</v>
      </c>
      <c r="M42" s="105">
        <f>SUM(M37:M41)</f>
        <v>53.608000000000004</v>
      </c>
      <c r="N42" s="44"/>
      <c r="O42" s="44"/>
    </row>
    <row r="43" spans="1:15" ht="15" customHeight="1">
      <c r="A43" s="37" t="s">
        <v>39</v>
      </c>
      <c r="B43" s="13"/>
      <c r="C43" s="13"/>
      <c r="D43" s="13"/>
      <c r="E43" s="114">
        <v>0</v>
      </c>
      <c r="F43" s="115">
        <v>0</v>
      </c>
      <c r="G43" s="94">
        <f>G36+G42</f>
        <v>146.768</v>
      </c>
      <c r="H43" s="139">
        <f>H36+H42</f>
        <v>144.29699999999997</v>
      </c>
      <c r="I43" s="94">
        <f>I36+I42</f>
        <v>141.71800000000002</v>
      </c>
      <c r="J43" s="95">
        <f>J36+J42</f>
        <v>153.941</v>
      </c>
      <c r="K43" s="95" t="s">
        <v>12</v>
      </c>
      <c r="L43" s="95">
        <f>L42+L36</f>
        <v>101.2</v>
      </c>
      <c r="M43" s="95">
        <f>M42+M36</f>
        <v>78.308</v>
      </c>
      <c r="N43" s="44"/>
      <c r="O43" s="44"/>
    </row>
    <row r="44" spans="1:15" ht="15" customHeight="1">
      <c r="A44" s="35" t="s">
        <v>40</v>
      </c>
      <c r="B44" s="4"/>
      <c r="C44" s="4"/>
      <c r="D44" s="4"/>
      <c r="E44" s="85"/>
      <c r="F44" s="55"/>
      <c r="G44" s="96">
        <v>35.74000000000001</v>
      </c>
      <c r="H44" s="140">
        <v>29.478</v>
      </c>
      <c r="I44" s="96">
        <v>34.79</v>
      </c>
      <c r="J44" s="97">
        <v>27.201</v>
      </c>
      <c r="K44" s="97"/>
      <c r="L44" s="97">
        <v>34.400000000000006</v>
      </c>
      <c r="M44" s="97">
        <v>23.1</v>
      </c>
      <c r="N44" s="44"/>
      <c r="O44" s="44"/>
    </row>
    <row r="45" spans="1:15" ht="15" customHeight="1">
      <c r="A45" s="35" t="s">
        <v>114</v>
      </c>
      <c r="B45" s="4"/>
      <c r="C45" s="4"/>
      <c r="D45" s="4"/>
      <c r="E45" s="85"/>
      <c r="F45" s="55"/>
      <c r="G45" s="96"/>
      <c r="H45" s="140"/>
      <c r="I45" s="96"/>
      <c r="J45" s="97"/>
      <c r="K45" s="97"/>
      <c r="L45" s="97"/>
      <c r="M45" s="97"/>
      <c r="N45" s="44"/>
      <c r="O45" s="44"/>
    </row>
    <row r="46" spans="1:15" ht="15" customHeight="1">
      <c r="A46" s="35" t="s">
        <v>42</v>
      </c>
      <c r="B46" s="4"/>
      <c r="C46" s="4"/>
      <c r="D46" s="4"/>
      <c r="E46" s="85"/>
      <c r="F46" s="55"/>
      <c r="G46" s="96">
        <v>-0.4</v>
      </c>
      <c r="H46" s="140">
        <v>-0.433</v>
      </c>
      <c r="I46" s="96">
        <v>-0.461</v>
      </c>
      <c r="J46" s="97"/>
      <c r="K46" s="97"/>
      <c r="L46" s="97"/>
      <c r="M46" s="97"/>
      <c r="N46" s="44"/>
      <c r="O46" s="44"/>
    </row>
    <row r="47" spans="1:15" ht="15" customHeight="1">
      <c r="A47" s="35" t="s">
        <v>43</v>
      </c>
      <c r="B47" s="4"/>
      <c r="C47" s="4"/>
      <c r="D47" s="4"/>
      <c r="E47" s="85"/>
      <c r="F47" s="55"/>
      <c r="G47" s="96">
        <v>0.548</v>
      </c>
      <c r="H47" s="140">
        <v>0.658</v>
      </c>
      <c r="I47" s="96">
        <v>0.487</v>
      </c>
      <c r="J47" s="97">
        <v>0.264</v>
      </c>
      <c r="K47" s="97"/>
      <c r="L47" s="97">
        <v>0.2</v>
      </c>
      <c r="M47" s="97">
        <v>0.6</v>
      </c>
      <c r="N47" s="44"/>
      <c r="O47" s="44"/>
    </row>
    <row r="48" spans="1:15" ht="15" customHeight="1">
      <c r="A48" s="35" t="s">
        <v>44</v>
      </c>
      <c r="B48" s="4"/>
      <c r="C48" s="4"/>
      <c r="D48" s="4"/>
      <c r="E48" s="85"/>
      <c r="F48" s="55"/>
      <c r="G48" s="96">
        <v>82.14200000000002</v>
      </c>
      <c r="H48" s="140">
        <v>86.09500000000001</v>
      </c>
      <c r="I48" s="96">
        <v>81.55100000000002</v>
      </c>
      <c r="J48" s="97">
        <v>92.30300000000001</v>
      </c>
      <c r="K48" s="97"/>
      <c r="L48" s="97">
        <v>33.6</v>
      </c>
      <c r="M48" s="97">
        <v>30.508000000000003</v>
      </c>
      <c r="N48" s="44"/>
      <c r="O48" s="44"/>
    </row>
    <row r="49" spans="1:15" ht="15" customHeight="1">
      <c r="A49" s="35" t="s">
        <v>45</v>
      </c>
      <c r="B49" s="4"/>
      <c r="C49" s="4"/>
      <c r="D49" s="4"/>
      <c r="E49" s="85"/>
      <c r="F49" s="55"/>
      <c r="G49" s="96">
        <v>26.979000000000003</v>
      </c>
      <c r="H49" s="140">
        <v>26.562</v>
      </c>
      <c r="I49" s="96">
        <v>23.414</v>
      </c>
      <c r="J49" s="97">
        <v>32.233000000000004</v>
      </c>
      <c r="K49" s="97"/>
      <c r="L49" s="97">
        <v>30.6</v>
      </c>
      <c r="M49" s="97">
        <v>23.1</v>
      </c>
      <c r="N49" s="44"/>
      <c r="O49" s="44"/>
    </row>
    <row r="50" spans="1:15" ht="15" customHeight="1">
      <c r="A50" s="35" t="s">
        <v>102</v>
      </c>
      <c r="B50" s="4"/>
      <c r="C50" s="4"/>
      <c r="D50" s="4"/>
      <c r="E50" s="85"/>
      <c r="F50" s="55"/>
      <c r="G50" s="96">
        <v>1.7590000000000001</v>
      </c>
      <c r="H50" s="140">
        <v>1.937</v>
      </c>
      <c r="I50" s="96">
        <v>1.937</v>
      </c>
      <c r="J50" s="97">
        <v>1.9400000000000002</v>
      </c>
      <c r="K50" s="97"/>
      <c r="L50" s="97">
        <v>2.4</v>
      </c>
      <c r="M50" s="97">
        <v>1</v>
      </c>
      <c r="N50" s="44"/>
      <c r="O50" s="44"/>
    </row>
    <row r="51" spans="1:15" ht="15" customHeight="1">
      <c r="A51" s="36" t="s">
        <v>46</v>
      </c>
      <c r="B51" s="29"/>
      <c r="C51" s="29"/>
      <c r="D51" s="29"/>
      <c r="E51" s="83"/>
      <c r="F51" s="57"/>
      <c r="G51" s="98"/>
      <c r="H51" s="141"/>
      <c r="I51" s="98"/>
      <c r="J51" s="99"/>
      <c r="K51" s="99"/>
      <c r="L51" s="99"/>
      <c r="M51" s="99"/>
      <c r="N51" s="44"/>
      <c r="O51" s="44"/>
    </row>
    <row r="52" spans="1:15" ht="15" customHeight="1">
      <c r="A52" s="37" t="s">
        <v>47</v>
      </c>
      <c r="B52" s="13"/>
      <c r="C52" s="13"/>
      <c r="D52" s="13"/>
      <c r="E52" s="114">
        <v>0</v>
      </c>
      <c r="F52" s="115">
        <v>0</v>
      </c>
      <c r="G52" s="94">
        <f>SUM(G44:G51)</f>
        <v>146.76800000000003</v>
      </c>
      <c r="H52" s="139">
        <f>SUM(H44:H51)</f>
        <v>144.29700000000003</v>
      </c>
      <c r="I52" s="94">
        <f>SUM(I44:I51)</f>
        <v>141.71800000000002</v>
      </c>
      <c r="J52" s="95">
        <f>SUM(J44:J51)</f>
        <v>153.94100000000003</v>
      </c>
      <c r="K52" s="95" t="s">
        <v>12</v>
      </c>
      <c r="L52" s="95">
        <f>SUM(L44:L51)</f>
        <v>101.20000000000002</v>
      </c>
      <c r="M52" s="95">
        <f>SUM(M44:M51)</f>
        <v>78.308</v>
      </c>
      <c r="N52" s="44"/>
      <c r="O52" s="44"/>
    </row>
    <row r="53" spans="1:13" ht="15" customHeight="1">
      <c r="A53" s="13"/>
      <c r="B53" s="13"/>
      <c r="C53" s="13"/>
      <c r="D53" s="13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customHeight="1">
      <c r="A54" s="76"/>
      <c r="B54" s="65"/>
      <c r="C54" s="67"/>
      <c r="D54" s="67"/>
      <c r="E54" s="68">
        <f>E$3</f>
        <v>2010</v>
      </c>
      <c r="F54" s="68">
        <f aca="true" t="shared" si="8" ref="F54:M54">F$3</f>
        <v>2009</v>
      </c>
      <c r="G54" s="68">
        <f t="shared" si="8"/>
        <v>2010</v>
      </c>
      <c r="H54" s="68">
        <f t="shared" si="8"/>
        <v>2009</v>
      </c>
      <c r="I54" s="68">
        <f t="shared" si="8"/>
        <v>2009</v>
      </c>
      <c r="J54" s="68">
        <f t="shared" si="8"/>
        <v>2008</v>
      </c>
      <c r="K54" s="68">
        <f t="shared" si="8"/>
        <v>2007</v>
      </c>
      <c r="L54" s="68">
        <f t="shared" si="8"/>
        <v>2007</v>
      </c>
      <c r="M54" s="68">
        <f t="shared" si="8"/>
        <v>2006</v>
      </c>
    </row>
    <row r="55" spans="1:13" ht="12.75" customHeight="1">
      <c r="A55" s="69"/>
      <c r="B55" s="69"/>
      <c r="C55" s="67"/>
      <c r="D55" s="67"/>
      <c r="E55" s="88" t="str">
        <f>E$4</f>
        <v>Q2</v>
      </c>
      <c r="F55" s="88" t="str">
        <f>F$4</f>
        <v>Q2</v>
      </c>
      <c r="G55" s="88" t="str">
        <f>G$4</f>
        <v>Q1-2</v>
      </c>
      <c r="H55" s="88" t="str">
        <f>H$4</f>
        <v>Q1-2</v>
      </c>
      <c r="I55" s="88"/>
      <c r="J55" s="88"/>
      <c r="K55" s="88"/>
      <c r="L55" s="88"/>
      <c r="M55" s="88"/>
    </row>
    <row r="56" spans="1:13" s="23" customFormat="1" ht="15" customHeight="1">
      <c r="A56" s="76" t="s">
        <v>111</v>
      </c>
      <c r="B56" s="75"/>
      <c r="C56" s="70"/>
      <c r="D56" s="70"/>
      <c r="E56" s="89">
        <f>IF(E$5=0,"",E$5)</f>
      </c>
      <c r="F56" s="89"/>
      <c r="G56" s="89">
        <f aca="true" t="shared" si="9" ref="G56:M56">IF(G$5=0,"",G$5)</f>
      </c>
      <c r="H56" s="89">
        <f t="shared" si="9"/>
      </c>
      <c r="I56" s="89"/>
      <c r="J56" s="89"/>
      <c r="K56" s="89"/>
      <c r="L56" s="89">
        <f t="shared" si="9"/>
      </c>
      <c r="M56" s="89">
        <f t="shared" si="9"/>
      </c>
    </row>
    <row r="57" spans="5:13" ht="1.5" customHeight="1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24.75" customHeight="1">
      <c r="A58" s="157" t="s">
        <v>48</v>
      </c>
      <c r="B58" s="157"/>
      <c r="C58" s="12"/>
      <c r="D58" s="12"/>
      <c r="E58" s="100">
        <v>2.4850000000000003</v>
      </c>
      <c r="F58" s="101">
        <v>1.0689999999999997</v>
      </c>
      <c r="G58" s="100">
        <v>3.965</v>
      </c>
      <c r="H58" s="101">
        <v>2.258</v>
      </c>
      <c r="I58" s="100">
        <v>6.606</v>
      </c>
      <c r="J58" s="101"/>
      <c r="K58" s="101"/>
      <c r="L58" s="101">
        <v>14.100000000000001</v>
      </c>
      <c r="M58" s="101">
        <v>8</v>
      </c>
    </row>
    <row r="59" spans="1:13" ht="15" customHeight="1">
      <c r="A59" s="158" t="s">
        <v>49</v>
      </c>
      <c r="B59" s="158"/>
      <c r="C59" s="30"/>
      <c r="D59" s="30"/>
      <c r="E59" s="98">
        <v>2.693999999999999</v>
      </c>
      <c r="F59" s="99">
        <v>-1.1770000000000005</v>
      </c>
      <c r="G59" s="98">
        <v>3.474000000000001</v>
      </c>
      <c r="H59" s="99">
        <v>0.5679999999999998</v>
      </c>
      <c r="I59" s="98">
        <v>0.9180000000000006</v>
      </c>
      <c r="J59" s="99"/>
      <c r="K59" s="99"/>
      <c r="L59" s="99">
        <v>-13.4</v>
      </c>
      <c r="M59" s="99">
        <v>-8</v>
      </c>
    </row>
    <row r="60" spans="1:13" ht="15" customHeight="1">
      <c r="A60" s="161" t="s">
        <v>50</v>
      </c>
      <c r="B60" s="161"/>
      <c r="C60" s="32"/>
      <c r="D60" s="32"/>
      <c r="E60" s="106">
        <f>SUM(E58:E59)</f>
        <v>5.178999999999999</v>
      </c>
      <c r="F60" s="107">
        <f>SUM(F58:F59)</f>
        <v>-0.10800000000000076</v>
      </c>
      <c r="G60" s="106">
        <f>SUM(G58:G59)</f>
        <v>7.439000000000001</v>
      </c>
      <c r="H60" s="149">
        <f>SUM(H58:H59)</f>
        <v>2.8259999999999996</v>
      </c>
      <c r="I60" s="106">
        <f>SUM(I58:I59)</f>
        <v>7.524000000000001</v>
      </c>
      <c r="J60" s="107" t="s">
        <v>12</v>
      </c>
      <c r="K60" s="107" t="s">
        <v>12</v>
      </c>
      <c r="L60" s="107">
        <f>SUM(L58:L59)</f>
        <v>0.7000000000000011</v>
      </c>
      <c r="M60" s="107">
        <f>SUM(M58:M59)</f>
        <v>0</v>
      </c>
    </row>
    <row r="61" spans="1:13" ht="15" customHeight="1">
      <c r="A61" s="157" t="s">
        <v>51</v>
      </c>
      <c r="B61" s="157"/>
      <c r="C61" s="4"/>
      <c r="D61" s="4"/>
      <c r="E61" s="96">
        <v>-0.31999999999999995</v>
      </c>
      <c r="F61" s="97">
        <v>-0.5899999999999999</v>
      </c>
      <c r="G61" s="96">
        <v>-0.617</v>
      </c>
      <c r="H61" s="97">
        <v>-1.615</v>
      </c>
      <c r="I61" s="96">
        <v>-2.58</v>
      </c>
      <c r="J61" s="97"/>
      <c r="K61" s="97"/>
      <c r="L61" s="97">
        <v>-3.2</v>
      </c>
      <c r="M61" s="97">
        <v>-2</v>
      </c>
    </row>
    <row r="62" spans="1:13" ht="15" customHeight="1">
      <c r="A62" s="158" t="s">
        <v>103</v>
      </c>
      <c r="B62" s="158"/>
      <c r="C62" s="29"/>
      <c r="D62" s="29"/>
      <c r="E62" s="98"/>
      <c r="F62" s="99"/>
      <c r="G62" s="98"/>
      <c r="H62" s="99"/>
      <c r="I62" s="98"/>
      <c r="J62" s="99"/>
      <c r="K62" s="99"/>
      <c r="L62" s="99"/>
      <c r="M62" s="99"/>
    </row>
    <row r="63" spans="1:13" ht="24" customHeight="1">
      <c r="A63" s="161" t="s">
        <v>52</v>
      </c>
      <c r="B63" s="161"/>
      <c r="C63" s="33"/>
      <c r="D63" s="33"/>
      <c r="E63" s="106">
        <f>SUM(E60:E62)</f>
        <v>4.858999999999999</v>
      </c>
      <c r="F63" s="107">
        <f>SUM(F60:F62)</f>
        <v>-0.6980000000000006</v>
      </c>
      <c r="G63" s="106">
        <f>SUM(G60:G62)</f>
        <v>6.822000000000001</v>
      </c>
      <c r="H63" s="149">
        <f>SUM(H60:H62)</f>
        <v>1.2109999999999996</v>
      </c>
      <c r="I63" s="106">
        <f>SUM(I60:I62)</f>
        <v>4.944000000000001</v>
      </c>
      <c r="J63" s="107" t="s">
        <v>12</v>
      </c>
      <c r="K63" s="107" t="s">
        <v>12</v>
      </c>
      <c r="L63" s="107">
        <f>SUM(L60:L62)</f>
        <v>-2.499999999999999</v>
      </c>
      <c r="M63" s="107">
        <f>SUM(M60:M62)</f>
        <v>-2</v>
      </c>
    </row>
    <row r="64" spans="1:13" ht="15" customHeight="1">
      <c r="A64" s="158" t="s">
        <v>53</v>
      </c>
      <c r="B64" s="158"/>
      <c r="C64" s="34"/>
      <c r="D64" s="34"/>
      <c r="E64" s="98"/>
      <c r="F64" s="99"/>
      <c r="G64" s="98"/>
      <c r="H64" s="99"/>
      <c r="I64" s="98"/>
      <c r="J64" s="99"/>
      <c r="K64" s="99"/>
      <c r="L64" s="99">
        <v>6.4</v>
      </c>
      <c r="M64" s="99">
        <v>-2</v>
      </c>
    </row>
    <row r="65" spans="1:13" ht="15" customHeight="1">
      <c r="A65" s="161" t="s">
        <v>54</v>
      </c>
      <c r="B65" s="161"/>
      <c r="C65" s="13"/>
      <c r="D65" s="13"/>
      <c r="E65" s="94">
        <f>SUM(E63:E64)</f>
        <v>4.858999999999999</v>
      </c>
      <c r="F65" s="95">
        <f>SUM(F63:F64)</f>
        <v>-0.6980000000000006</v>
      </c>
      <c r="G65" s="94">
        <f>SUM(G63:G64)</f>
        <v>6.822000000000001</v>
      </c>
      <c r="H65" s="139">
        <f>SUM(H63:H64)</f>
        <v>1.2109999999999996</v>
      </c>
      <c r="I65" s="94">
        <f>SUM(I63:I64)</f>
        <v>4.944000000000001</v>
      </c>
      <c r="J65" s="95" t="s">
        <v>12</v>
      </c>
      <c r="K65" s="95" t="s">
        <v>12</v>
      </c>
      <c r="L65" s="95">
        <f>SUM(L63:L64)</f>
        <v>3.9000000000000012</v>
      </c>
      <c r="M65" s="95">
        <f>SUM(M63:M64)</f>
        <v>-4</v>
      </c>
    </row>
    <row r="66" spans="1:13" ht="15" customHeight="1">
      <c r="A66" s="157" t="s">
        <v>55</v>
      </c>
      <c r="B66" s="157"/>
      <c r="C66" s="4"/>
      <c r="D66" s="4"/>
      <c r="E66" s="96">
        <v>0.4099999999999999</v>
      </c>
      <c r="F66" s="97">
        <v>0.9470000000000001</v>
      </c>
      <c r="G66" s="96">
        <v>-1.3090000000000002</v>
      </c>
      <c r="H66" s="97">
        <v>-5.489</v>
      </c>
      <c r="I66" s="96">
        <v>-10.912</v>
      </c>
      <c r="J66" s="97"/>
      <c r="K66" s="97"/>
      <c r="L66" s="97">
        <v>3.1</v>
      </c>
      <c r="M66" s="97">
        <v>1</v>
      </c>
    </row>
    <row r="67" spans="1:13" ht="15" customHeight="1">
      <c r="A67" s="157" t="s">
        <v>56</v>
      </c>
      <c r="B67" s="157"/>
      <c r="C67" s="4"/>
      <c r="D67" s="4"/>
      <c r="E67" s="96"/>
      <c r="F67" s="97"/>
      <c r="G67" s="96"/>
      <c r="H67" s="97"/>
      <c r="I67" s="96"/>
      <c r="J67" s="97"/>
      <c r="K67" s="97"/>
      <c r="L67" s="97"/>
      <c r="M67" s="97"/>
    </row>
    <row r="68" spans="1:13" ht="15" customHeight="1">
      <c r="A68" s="157" t="s">
        <v>57</v>
      </c>
      <c r="B68" s="157"/>
      <c r="C68" s="4"/>
      <c r="D68" s="4"/>
      <c r="E68" s="96"/>
      <c r="F68" s="97"/>
      <c r="G68" s="96"/>
      <c r="H68" s="97"/>
      <c r="I68" s="96"/>
      <c r="J68" s="97"/>
      <c r="K68" s="97"/>
      <c r="L68" s="97"/>
      <c r="M68" s="97"/>
    </row>
    <row r="69" spans="1:13" ht="15" customHeight="1">
      <c r="A69" s="158" t="s">
        <v>58</v>
      </c>
      <c r="B69" s="158"/>
      <c r="C69" s="29"/>
      <c r="D69" s="29"/>
      <c r="E69" s="98">
        <v>3.271000000000001</v>
      </c>
      <c r="F69" s="99"/>
      <c r="G69" s="98">
        <v>3.271000000000001</v>
      </c>
      <c r="H69" s="99"/>
      <c r="I69" s="98"/>
      <c r="J69" s="99"/>
      <c r="K69" s="99"/>
      <c r="L69" s="99"/>
      <c r="M69" s="99"/>
    </row>
    <row r="70" spans="1:13" ht="15" customHeight="1">
      <c r="A70" s="40" t="s">
        <v>59</v>
      </c>
      <c r="B70" s="40"/>
      <c r="C70" s="27"/>
      <c r="D70" s="27"/>
      <c r="E70" s="108">
        <f>SUM(E66:E69)</f>
        <v>3.681000000000001</v>
      </c>
      <c r="F70" s="109">
        <f>SUM(F66:F69)</f>
        <v>0.9470000000000001</v>
      </c>
      <c r="G70" s="108">
        <f>SUM(G66:G69)</f>
        <v>1.9620000000000006</v>
      </c>
      <c r="H70" s="150">
        <f>SUM(H66:H69)</f>
        <v>-5.489</v>
      </c>
      <c r="I70" s="108">
        <f>SUM(I66:I69)</f>
        <v>-10.912</v>
      </c>
      <c r="J70" s="109" t="s">
        <v>12</v>
      </c>
      <c r="K70" s="109" t="s">
        <v>12</v>
      </c>
      <c r="L70" s="109">
        <f>SUM(L66:L69)</f>
        <v>3.1</v>
      </c>
      <c r="M70" s="109">
        <f>SUM(M66:M69)</f>
        <v>1</v>
      </c>
    </row>
    <row r="71" spans="1:13" ht="15" customHeight="1">
      <c r="A71" s="161" t="s">
        <v>60</v>
      </c>
      <c r="B71" s="161"/>
      <c r="C71" s="13"/>
      <c r="D71" s="13"/>
      <c r="E71" s="94">
        <f>SUM(E70+E65)</f>
        <v>8.54</v>
      </c>
      <c r="F71" s="95">
        <f>F70+F65</f>
        <v>0.24899999999999944</v>
      </c>
      <c r="G71" s="94">
        <f>SUM(G70+G65)</f>
        <v>8.784000000000002</v>
      </c>
      <c r="H71" s="139">
        <f>SUM(H70+H65)</f>
        <v>-4.2780000000000005</v>
      </c>
      <c r="I71" s="94">
        <f>SUM(I70+I65)</f>
        <v>-5.968</v>
      </c>
      <c r="J71" s="95" t="s">
        <v>12</v>
      </c>
      <c r="K71" s="95" t="s">
        <v>12</v>
      </c>
      <c r="L71" s="95">
        <f>SUM(L70+L65)</f>
        <v>7.000000000000002</v>
      </c>
      <c r="M71" s="95">
        <f>SUM(M70+M65)</f>
        <v>-3</v>
      </c>
    </row>
    <row r="72" spans="1:13" ht="15" customHeight="1">
      <c r="A72" s="13"/>
      <c r="B72" s="13"/>
      <c r="C72" s="13"/>
      <c r="D72" s="13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2.75" customHeight="1">
      <c r="A73" s="76"/>
      <c r="B73" s="65"/>
      <c r="C73" s="67"/>
      <c r="D73" s="67"/>
      <c r="E73" s="68">
        <f>E$3</f>
        <v>2010</v>
      </c>
      <c r="F73" s="68">
        <f aca="true" t="shared" si="10" ref="F73:M73">F$3</f>
        <v>2009</v>
      </c>
      <c r="G73" s="68">
        <f t="shared" si="10"/>
        <v>2010</v>
      </c>
      <c r="H73" s="68">
        <f t="shared" si="10"/>
        <v>2009</v>
      </c>
      <c r="I73" s="68">
        <f t="shared" si="10"/>
        <v>2009</v>
      </c>
      <c r="J73" s="68">
        <f t="shared" si="10"/>
        <v>2008</v>
      </c>
      <c r="K73" s="68">
        <f t="shared" si="10"/>
        <v>2007</v>
      </c>
      <c r="L73" s="68">
        <f t="shared" si="10"/>
        <v>2007</v>
      </c>
      <c r="M73" s="68">
        <f t="shared" si="10"/>
        <v>2006</v>
      </c>
    </row>
    <row r="74" spans="1:13" ht="12.75" customHeight="1">
      <c r="A74" s="69"/>
      <c r="B74" s="69"/>
      <c r="C74" s="67"/>
      <c r="D74" s="67"/>
      <c r="E74" s="68" t="str">
        <f>E$4</f>
        <v>Q2</v>
      </c>
      <c r="F74" s="68" t="str">
        <f>F$4</f>
        <v>Q2</v>
      </c>
      <c r="G74" s="68" t="str">
        <f>G$4</f>
        <v>Q1-2</v>
      </c>
      <c r="H74" s="68" t="str">
        <f>H$4</f>
        <v>Q1-2</v>
      </c>
      <c r="I74" s="68"/>
      <c r="J74" s="68"/>
      <c r="K74" s="68"/>
      <c r="L74" s="68"/>
      <c r="M74" s="68"/>
    </row>
    <row r="75" spans="1:13" s="23" customFormat="1" ht="15" customHeight="1">
      <c r="A75" s="76" t="s">
        <v>61</v>
      </c>
      <c r="B75" s="75"/>
      <c r="C75" s="70"/>
      <c r="D75" s="70"/>
      <c r="E75" s="72"/>
      <c r="F75" s="72"/>
      <c r="G75" s="72"/>
      <c r="H75" s="72"/>
      <c r="I75" s="72"/>
      <c r="J75" s="72"/>
      <c r="K75" s="72"/>
      <c r="L75" s="72">
        <f>IF(L$5=0,"",L$5)</f>
      </c>
      <c r="M75" s="72">
        <f>IF(M$5=0,"",M$5)</f>
      </c>
    </row>
    <row r="76" ht="1.5" customHeight="1"/>
    <row r="77" spans="1:13" ht="15" customHeight="1">
      <c r="A77" s="157" t="s">
        <v>62</v>
      </c>
      <c r="B77" s="157"/>
      <c r="C77" s="10"/>
      <c r="D77" s="10"/>
      <c r="E77" s="77">
        <f>IF(E7=0,"-",IF(E14=0,"-",(E14/E7))*100)</f>
        <v>7.183005455447191</v>
      </c>
      <c r="F77" s="63">
        <f>IF(F14=0,"-",IF(F7=0,"-",F14/F7))*100</f>
        <v>7.64295676429568</v>
      </c>
      <c r="G77" s="118">
        <f>IF(G14=0,"-",IF(G7=0,"-",G14/G7))*100</f>
        <v>7.010638142202834</v>
      </c>
      <c r="H77" s="63">
        <f>IF(H14=0,"-",IF(H7=0,"-",H14/H7))*100</f>
        <v>7.365218720046678</v>
      </c>
      <c r="I77" s="118">
        <f>IF(I14=0,"-",IF(I7=0,"-",I14/I7))*100</f>
        <v>7.536203049725019</v>
      </c>
      <c r="J77" s="63">
        <f>IF(J14=0,"-",IF(J7=0,"-",J14/J7)*100)</f>
        <v>11.063112687303901</v>
      </c>
      <c r="K77" s="63">
        <f>IF(K14=0,"-",IF(K7=0,"-",K14/K7)*100)</f>
        <v>14.016035653590384</v>
      </c>
      <c r="L77" s="63">
        <f>IF(L14=0,"-",IF(L7=0,"-",L14/L7)*100)</f>
        <v>14.033850493653036</v>
      </c>
      <c r="M77" s="63">
        <f>IF(M14=0,"-",IF(M7=0,"-",M14/M7)*100)</f>
        <v>10.253998118532454</v>
      </c>
    </row>
    <row r="78" spans="1:13" ht="15" customHeight="1">
      <c r="A78" s="157" t="s">
        <v>63</v>
      </c>
      <c r="B78" s="157"/>
      <c r="C78" s="10"/>
      <c r="D78" s="10"/>
      <c r="E78" s="77">
        <f aca="true" t="shared" si="11" ref="E78:L78">IF(E20=0,"-",IF(E7=0,"-",E20/E7)*100)</f>
        <v>6.213148178762337</v>
      </c>
      <c r="F78" s="63">
        <f t="shared" si="11"/>
        <v>3.380753138075318</v>
      </c>
      <c r="G78" s="77">
        <f>IF(G20=0,"-",IF(G7=0,"-",G20/G7)*100)</f>
        <v>4.795212104362069</v>
      </c>
      <c r="H78" s="63">
        <f>IF(H20=0,"-",IF(H7=0,"-",H20/H7)*100)</f>
        <v>3.1019489630072115</v>
      </c>
      <c r="I78" s="77">
        <f t="shared" si="11"/>
        <v>3.897423508178557</v>
      </c>
      <c r="J78" s="63">
        <f t="shared" si="11"/>
        <v>5.461759509032725</v>
      </c>
      <c r="K78" s="63">
        <f>IF(K20=0,"-",IF(K7=0,"-",K20/K7)*100)</f>
        <v>8.366887856200938</v>
      </c>
      <c r="L78" s="63">
        <f t="shared" si="11"/>
        <v>11.706629055007054</v>
      </c>
      <c r="M78" s="63">
        <f>IF(M20=0,"-",IF(M7=0,"-",M20/M7)*100)</f>
        <v>8.654750705550327</v>
      </c>
    </row>
    <row r="79" spans="1:13" ht="15" customHeight="1">
      <c r="A79" s="157" t="s">
        <v>64</v>
      </c>
      <c r="B79" s="157"/>
      <c r="C79" s="11"/>
      <c r="D79" s="11"/>
      <c r="E79" s="77" t="s">
        <v>12</v>
      </c>
      <c r="F79" s="64" t="s">
        <v>12</v>
      </c>
      <c r="G79" s="77" t="s">
        <v>12</v>
      </c>
      <c r="H79" s="64" t="s">
        <v>12</v>
      </c>
      <c r="I79" s="77">
        <f>IF((I44=0),"-",(I24/((I44+J44)/2)*100))</f>
        <v>9.782065138487877</v>
      </c>
      <c r="J79" s="64" t="s">
        <v>12</v>
      </c>
      <c r="K79" s="64" t="s">
        <v>12</v>
      </c>
      <c r="L79" s="64">
        <f>IF((L44=0),"-",(L24/((L44+M44)/2)*100))</f>
        <v>38.2608695652174</v>
      </c>
      <c r="M79" s="64">
        <v>34.1</v>
      </c>
    </row>
    <row r="80" spans="1:13" ht="15" customHeight="1">
      <c r="A80" s="157" t="s">
        <v>65</v>
      </c>
      <c r="B80" s="157"/>
      <c r="C80" s="11"/>
      <c r="D80" s="11"/>
      <c r="E80" s="77" t="s">
        <v>12</v>
      </c>
      <c r="F80" s="64" t="s">
        <v>12</v>
      </c>
      <c r="G80" s="77" t="s">
        <v>12</v>
      </c>
      <c r="H80" s="64" t="s">
        <v>12</v>
      </c>
      <c r="I80" s="77">
        <f>IF((I44=0),"-",((I17+I18)/((I44+I45+I46+I48+J44+J45+J46+J48)/2)*100))</f>
        <v>9.432246881691201</v>
      </c>
      <c r="J80" s="64" t="s">
        <v>12</v>
      </c>
      <c r="K80" s="64" t="s">
        <v>12</v>
      </c>
      <c r="L80" s="64">
        <f>IF((L44=0),"-",((L17+L18)/((L44+L45+L46+L48+M44+M45+M46+M48)/2)*100))</f>
        <v>32.72810999276364</v>
      </c>
      <c r="M80" s="64">
        <v>21.8</v>
      </c>
    </row>
    <row r="81" spans="1:13" ht="15" customHeight="1">
      <c r="A81" s="157" t="s">
        <v>66</v>
      </c>
      <c r="B81" s="157"/>
      <c r="C81" s="10"/>
      <c r="D81" s="10"/>
      <c r="E81" s="81" t="s">
        <v>12</v>
      </c>
      <c r="F81" s="112" t="s">
        <v>12</v>
      </c>
      <c r="G81" s="81">
        <f aca="true" t="shared" si="12" ref="G81:L81">IF(G44=0,"-",((G44+G45)/G52*100))</f>
        <v>24.351357244085907</v>
      </c>
      <c r="H81" s="122">
        <f t="shared" si="12"/>
        <v>20.428699141354286</v>
      </c>
      <c r="I81" s="81">
        <f t="shared" si="12"/>
        <v>24.548751746426</v>
      </c>
      <c r="J81" s="112">
        <f t="shared" si="12"/>
        <v>17.669756595059145</v>
      </c>
      <c r="K81" s="112" t="s">
        <v>12</v>
      </c>
      <c r="L81" s="112">
        <f t="shared" si="12"/>
        <v>33.99209486166008</v>
      </c>
      <c r="M81" s="112">
        <f>IF(M44=0,"-",((M44+M45)/M52*100))</f>
        <v>29.49890177248812</v>
      </c>
    </row>
    <row r="82" spans="1:13" ht="15" customHeight="1">
      <c r="A82" s="157" t="s">
        <v>67</v>
      </c>
      <c r="B82" s="157"/>
      <c r="C82" s="10"/>
      <c r="D82" s="10"/>
      <c r="E82" s="79" t="s">
        <v>12</v>
      </c>
      <c r="F82" s="42" t="s">
        <v>12</v>
      </c>
      <c r="G82" s="79">
        <f aca="true" t="shared" si="13" ref="G82:L82">IF(G48=0,"-",(G48+G46-G40-G38-G34))</f>
        <v>65.25100000000002</v>
      </c>
      <c r="H82" s="124">
        <f t="shared" si="13"/>
        <v>77.70200000000001</v>
      </c>
      <c r="I82" s="79">
        <f t="shared" si="13"/>
        <v>74.17100000000002</v>
      </c>
      <c r="J82" s="42">
        <f t="shared" si="13"/>
        <v>80.71100000000001</v>
      </c>
      <c r="K82" s="42" t="str">
        <f t="shared" si="13"/>
        <v>-</v>
      </c>
      <c r="L82" s="42">
        <f t="shared" si="13"/>
        <v>26.400000000000002</v>
      </c>
      <c r="M82" s="42">
        <f>IF(M48=0,"-",(M48+M46-M40-M38-M34))</f>
        <v>30.300000000000004</v>
      </c>
    </row>
    <row r="83" spans="1:13" ht="15" customHeight="1">
      <c r="A83" s="157" t="s">
        <v>68</v>
      </c>
      <c r="B83" s="157"/>
      <c r="C83" s="4"/>
      <c r="D83" s="4"/>
      <c r="E83" s="77" t="s">
        <v>12</v>
      </c>
      <c r="F83" s="3" t="s">
        <v>12</v>
      </c>
      <c r="G83" s="77">
        <f aca="true" t="shared" si="14" ref="G83:L83">IF((G44=0),"-",((G48+G46)/(G44+G45)))</f>
        <v>2.287129266927812</v>
      </c>
      <c r="H83" s="120">
        <f t="shared" si="14"/>
        <v>2.9059637695908815</v>
      </c>
      <c r="I83" s="77">
        <f t="shared" si="14"/>
        <v>2.3308421960333434</v>
      </c>
      <c r="J83" s="3">
        <f t="shared" si="14"/>
        <v>3.3933678908863647</v>
      </c>
      <c r="K83" s="3" t="s">
        <v>12</v>
      </c>
      <c r="L83" s="3">
        <f t="shared" si="14"/>
        <v>0.9767441860465115</v>
      </c>
      <c r="M83" s="3">
        <f>IF((M44=0),"-",((M48+M46)/(M44+M45)))</f>
        <v>1.3206926406926407</v>
      </c>
    </row>
    <row r="84" spans="1:13" ht="15" customHeight="1">
      <c r="A84" s="158" t="s">
        <v>69</v>
      </c>
      <c r="B84" s="158"/>
      <c r="C84" s="29"/>
      <c r="D84" s="29"/>
      <c r="E84" s="80" t="s">
        <v>12</v>
      </c>
      <c r="F84" s="25" t="s">
        <v>12</v>
      </c>
      <c r="G84" s="80" t="s">
        <v>12</v>
      </c>
      <c r="H84" s="25" t="s">
        <v>12</v>
      </c>
      <c r="I84" s="80">
        <v>623</v>
      </c>
      <c r="J84" s="25">
        <v>641</v>
      </c>
      <c r="K84" s="25" t="s">
        <v>105</v>
      </c>
      <c r="L84" s="25">
        <v>527</v>
      </c>
      <c r="M84" s="25">
        <v>404</v>
      </c>
    </row>
    <row r="85" spans="1:13" ht="15" customHeight="1">
      <c r="A85" s="153" t="s">
        <v>104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1:13" ht="15">
      <c r="A86" s="154"/>
      <c r="B86" s="154"/>
      <c r="C86" s="154"/>
      <c r="D86" s="154"/>
      <c r="E86" s="155"/>
      <c r="F86" s="155"/>
      <c r="G86" s="155"/>
      <c r="H86" s="155"/>
      <c r="I86" s="155"/>
      <c r="J86" s="155"/>
      <c r="K86" s="155"/>
      <c r="L86" s="9"/>
      <c r="M86" s="154"/>
    </row>
    <row r="87" spans="1:13" ht="15">
      <c r="A87" s="154"/>
      <c r="B87" s="154"/>
      <c r="C87" s="154"/>
      <c r="D87" s="154"/>
      <c r="E87" s="155"/>
      <c r="F87" s="155"/>
      <c r="G87" s="155"/>
      <c r="H87" s="155"/>
      <c r="I87" s="155"/>
      <c r="J87" s="155"/>
      <c r="K87" s="155"/>
      <c r="L87" s="6"/>
      <c r="M87" s="154"/>
    </row>
    <row r="88" spans="1:13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sheetProtection/>
  <mergeCells count="22">
    <mergeCell ref="A63:B63"/>
    <mergeCell ref="A64:B64"/>
    <mergeCell ref="A65:B65"/>
    <mergeCell ref="A66:B66"/>
    <mergeCell ref="A67:B67"/>
    <mergeCell ref="A68:B68"/>
    <mergeCell ref="A1:M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lbm</cp:lastModifiedBy>
  <cp:lastPrinted>2010-08-18T08:09:22Z</cp:lastPrinted>
  <dcterms:created xsi:type="dcterms:W3CDTF">2009-05-12T14:09:20Z</dcterms:created>
  <dcterms:modified xsi:type="dcterms:W3CDTF">2010-08-20T08:22:03Z</dcterms:modified>
  <cp:category/>
  <cp:version/>
  <cp:contentType/>
  <cp:contentStatus/>
</cp:coreProperties>
</file>