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31" yWindow="75" windowWidth="17400" windowHeight="11895" tabRatio="596" activeTab="0"/>
  </bookViews>
  <sheets>
    <sheet name="AH Industries " sheetId="1" r:id="rId1"/>
    <sheet name="Anticimex" sheetId="2" r:id="rId2"/>
    <sheet name="Arcus" sheetId="3" r:id="rId3"/>
    <sheet name="Bisnode" sheetId="4" r:id="rId4"/>
    <sheet name="Camfil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L-Display " sheetId="11" r:id="rId11"/>
    <sheet name="Inwido" sheetId="12" r:id="rId12"/>
    <sheet name="Jøtul" sheetId="13" r:id="rId13"/>
    <sheet name="Lindab" sheetId="14" r:id="rId14"/>
    <sheet name="MCC" sheetId="15" r:id="rId15"/>
    <sheet name="Medisize" sheetId="16" r:id="rId16"/>
    <sheet name="SB Seating" sheetId="17" r:id="rId17"/>
    <sheet name="Stofa " sheetId="18" r:id="rId18"/>
    <sheet name="Superfos" sheetId="19" r:id="rId19"/>
    <sheet name="Övriga innehav " sheetId="20" r:id="rId20"/>
    <sheet name="Blad1" sheetId="21" r:id="rId21"/>
  </sheets>
  <definedNames>
    <definedName name="_xlnm.Print_Area" localSheetId="0">'AH Industries '!$A$1:$M$87</definedName>
    <definedName name="_xlnm.Print_Area" localSheetId="1">'Anticimex'!$A$1:$L$88</definedName>
    <definedName name="_xlnm.Print_Area" localSheetId="2">'Arcus'!$A$1:$N$91</definedName>
    <definedName name="_xlnm.Print_Area" localSheetId="3">'Bisnode'!$A$1:$M$92</definedName>
    <definedName name="_xlnm.Print_Area" localSheetId="4">'Camfil'!$A$1:$L$87</definedName>
    <definedName name="_xlnm.Print_Area" localSheetId="5">'Contex'!$A$1:$L$87</definedName>
    <definedName name="_xlnm.Print_Area" localSheetId="6">'DIAB'!$A$1:$M$87</definedName>
    <definedName name="_xlnm.Print_Area" localSheetId="7">'EuroMaint'!$A$1:$M$89</definedName>
    <definedName name="_xlnm.Print_Area" localSheetId="8">'GS Hydro'!$A$1:$M$87</definedName>
    <definedName name="_xlnm.Print_Area" localSheetId="9">'HAFA'!$A$1:$L$84</definedName>
    <definedName name="_xlnm.Print_Area" localSheetId="10">'HL-Display '!$A$1:$M$87</definedName>
    <definedName name="_xlnm.Print_Area" localSheetId="11">'Inwido'!$A$1:$L$88</definedName>
    <definedName name="_xlnm.Print_Area" localSheetId="12">'Jøtul'!$A$1:$L$88</definedName>
    <definedName name="_xlnm.Print_Area" localSheetId="13">'Lindab'!$A$1:$L$85</definedName>
    <definedName name="_xlnm.Print_Area" localSheetId="14">'MCC'!$A$1:$L$87</definedName>
    <definedName name="_xlnm.Print_Area" localSheetId="15">'Medisize'!$A$1:$M$87</definedName>
    <definedName name="_xlnm.Print_Area" localSheetId="16">'SB Seating'!$A$1:$L$88</definedName>
    <definedName name="_xlnm.Print_Area" localSheetId="17">'Stofa '!$A$1:$M$88</definedName>
    <definedName name="_xlnm.Print_Area" localSheetId="18">'Superfos'!$A$1:$M$87</definedName>
    <definedName name="_xlnm.Print_Area" localSheetId="19">'Övriga innehav '!$A$1:$M$20</definedName>
  </definedNames>
  <calcPr fullCalcOnLoad="1"/>
</workbook>
</file>

<file path=xl/sharedStrings.xml><?xml version="1.0" encoding="utf-8"?>
<sst xmlns="http://schemas.openxmlformats.org/spreadsheetml/2006/main" count="2151" uniqueCount="158">
  <si>
    <t xml:space="preserve"> </t>
  </si>
  <si>
    <t>EBITDA</t>
  </si>
  <si>
    <t>EBITA</t>
  </si>
  <si>
    <t>EBIT</t>
  </si>
  <si>
    <t xml:space="preserve">EBT </t>
  </si>
  <si>
    <t>Goodwill</t>
  </si>
  <si>
    <t>Camfil</t>
  </si>
  <si>
    <t>Hafa Bathroom Group</t>
  </si>
  <si>
    <t>HL Display</t>
  </si>
  <si>
    <t>Lindab</t>
  </si>
  <si>
    <t>Superfos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</si>
  <si>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</si>
  <si>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</si>
  <si>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</si>
  <si>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</si>
  <si>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</si>
  <si>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</si>
  <si>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</si>
  <si>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</si>
  <si>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</si>
  <si>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</si>
  <si>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</si>
  <si>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</si>
  <si>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</si>
  <si>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</si>
  <si>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</si>
  <si>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</si>
  <si>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</si>
  <si>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</si>
  <si>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</si>
  <si>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</si>
  <si>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</si>
  <si>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</si>
  <si>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</si>
  <si>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</si>
  <si>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</si>
  <si>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</si>
  <si>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</si>
  <si>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</si>
  <si>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</si>
  <si>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</si>
  <si>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</si>
  <si>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</si>
  <si>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</si>
  <si>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</si>
  <si>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</si>
  <si>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</si>
  <si>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</si>
  <si>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</si>
  <si>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</si>
  <si>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</si>
  <si>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</si>
  <si>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</si>
  <si>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</si>
  <si>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</si>
  <si>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</si>
  <si>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</si>
  <si>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</si>
  <si>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</si>
  <si>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</si>
  <si>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</si>
  <si>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</si>
  <si>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</si>
  <si>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</si>
  <si>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</si>
  <si>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</si>
  <si>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</si>
  <si>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</si>
  <si>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</si>
  <si>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</si>
  <si>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</si>
  <si>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4)</t>
  </si>
  <si>
    <t>2)3)</t>
  </si>
  <si>
    <t>6)</t>
  </si>
  <si>
    <t>5)</t>
  </si>
  <si>
    <t>3) Exklusive ränta på aktieägarlån.</t>
  </si>
  <si>
    <t>2) Exklusive ränta på aktieägarlån.</t>
  </si>
  <si>
    <t>MDKK</t>
  </si>
  <si>
    <t>MNOK</t>
  </si>
  <si>
    <t>MUSD</t>
  </si>
  <si>
    <t>MEUR</t>
  </si>
  <si>
    <t>Arcus Gruppen</t>
  </si>
  <si>
    <t>AH Industries</t>
  </si>
  <si>
    <t>Anticimex</t>
  </si>
  <si>
    <t>Bisnode</t>
  </si>
  <si>
    <t>DIAB</t>
  </si>
  <si>
    <t>EuroMaint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</si>
  <si>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</si>
  <si>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</si>
  <si>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</si>
  <si>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MCC</t>
  </si>
  <si>
    <t>Medisize</t>
  </si>
  <si>
    <t>Av- och nedskrivningar</t>
  </si>
  <si>
    <t>Anläggningstillgångar</t>
  </si>
  <si>
    <t>Omsättningstillgångar</t>
  </si>
  <si>
    <t>BTJ Group</t>
  </si>
  <si>
    <t>2) Proforma justerat för avyttrad verksamhet under 2006.</t>
  </si>
  <si>
    <t>Contex Group</t>
  </si>
  <si>
    <t>Finansiella skulder, övriga</t>
  </si>
  <si>
    <t>Avyttringar av anläggningstillgångar</t>
  </si>
  <si>
    <t>1) GS-Hydro refinansierades i september 2008. Resultatet för 2008 och 2007 är proformaberäknade med hänsyn till ny finansiering och koncernstruktur.</t>
  </si>
  <si>
    <t xml:space="preserve"> -</t>
  </si>
  <si>
    <t>SB Seating</t>
  </si>
  <si>
    <t>1) Resultatet 2007 är proformaberäknat med hänsyn till ny koncernstruktur och finansiering.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</si>
  <si>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</si>
  <si>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</si>
  <si>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</si>
  <si>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</si>
  <si>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</si>
  <si>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 xml:space="preserve">1) Resultatet för helår 2009 är nedjusterat med 95 MNOK avseende ny pensionsordning. </t>
  </si>
  <si>
    <t>7)</t>
  </si>
  <si>
    <t>1) Omfattande besparingsprogram har genomförts under 2009 vilka belastat resultatet med 6,5 MUSD.</t>
  </si>
  <si>
    <t>2) För 2007 ingår jämförelsestörande poster för kostnader i samband med förvärv med 3,9 MUSD.</t>
  </si>
  <si>
    <t>2) Resultatet 2006 och 2007 är proformaberäknat med hänsyn till Ratos förvärv.</t>
  </si>
  <si>
    <t>1) I resultatet 2008 ingår ACME fr o m 1 september.</t>
  </si>
  <si>
    <t>1) Resultatet 2008 har belastats med omstruktureringskostnader om 4,2 MEUR.</t>
  </si>
  <si>
    <t>2) Resultatet 2007 och 2008 är proformaberäknat med hänsyn till förvärv av Medisize Medical.</t>
  </si>
  <si>
    <t>1) I rörelsens kostnader ingår jämförelsestörande poster för helår 2009 med -58 MNOK (0).</t>
  </si>
  <si>
    <t>1) Resultatet för 2009 är proformaberäknat med hänsyn till avvecklad verksamhet i USA och jämförelsestörande poster.</t>
  </si>
  <si>
    <t>2) Resultatet 2006 är proformaberäknat exklusive Aerosol IGS.</t>
  </si>
  <si>
    <t>1) Resultatet 2006 är proformaberäknat med hänsyn till Ratos förvärv.</t>
  </si>
  <si>
    <t>3) Resultatet 2006 och 2007 är proformaberäknat med hänsyn till Ratos förvärv.</t>
  </si>
  <si>
    <t xml:space="preserve">2) </t>
  </si>
  <si>
    <t>3) Resultatet 2006 är proformaberäknat med hänsyn till Ratos förvärv.</t>
  </si>
  <si>
    <t>3) I resultatet 2008 ingår en positiv engångseffekt om 52 MNOK vid ändrad pensionsordning.</t>
  </si>
  <si>
    <t>4) Resultatet 2007 är proformaberäknat med hänsyn till fastighetsförsäljning.</t>
  </si>
  <si>
    <t>5) Resultatet 2006 är proformaberäknat med hänsyn till avvecklad verksamhet under 2006.</t>
  </si>
  <si>
    <t>1)2)</t>
  </si>
  <si>
    <t>2) I finansiella kostnader för helåret 2009 ingår en engångskostnad om 8 MNOK.</t>
  </si>
  <si>
    <t>3) Nedskrivningar ingår med 46 Mkr samt orealiserade valutakursförluster med -131 Mkr 2008.</t>
  </si>
  <si>
    <t>4) Resultatet 2007 är proformaberäknat med hänsyn till ny finansiering.</t>
  </si>
  <si>
    <t>5) Resultatet 2006 är proformaberäknat inklusive den tyska verksamheten.</t>
  </si>
  <si>
    <t>6) Exklusive ränta på aktieägarlån.</t>
  </si>
  <si>
    <t>1) I resultatet 2010 ingår en positiv engångspost om 17 MNOK till följd av ändrade pensionsregler.</t>
  </si>
  <si>
    <t>Stofa</t>
  </si>
  <si>
    <t>Q3</t>
  </si>
  <si>
    <t>Q1-3</t>
  </si>
  <si>
    <t>3) I eget kapital ingår per 2010-09-30 aktieägarlån på 337 Mkr.</t>
  </si>
  <si>
    <t>7) I eget kapital ingår per 2010-09-30 aktieägarlån på 1 206 Mkr.</t>
  </si>
  <si>
    <t>4) I eget kapital per 2010-09-30 ingår aktieägarlån på 325 MNOK.</t>
  </si>
  <si>
    <t>4) I eget kapital per 2010-09-30 ingår aktieägarlån på 706 MNOK.</t>
  </si>
  <si>
    <t>1) Orealiserade valutakursvinster ingår för kvartal 3 med 18 (50), för kvartal 1-3 med 84 (80) och för helåret 2009 med 75 Mkr.</t>
  </si>
  <si>
    <t>1) Resultatet och medelantal anställda 2009 och 2010 är proformaberäknat med hänsyn till förvärv av RM Group.</t>
  </si>
  <si>
    <t>Ratos refinansierade innehavet i Camfil 2008. Ratos har en räntebärande nettoskuld per 2010-09-30 om 535 Mkr, vilken ej ingår i</t>
  </si>
  <si>
    <t xml:space="preserve">Camfils resultaträkning och rapport över finansiell ställning. Ratos koncernmässigt bokförda värde har justerats med hänsyn till </t>
  </si>
  <si>
    <t>refinansieringen. Koncernmässigt värde exklusive refinanseringen uppgår till 695 Mkr.</t>
  </si>
  <si>
    <t>2) Resultatet för 2008 och 2009 är proformaberäknat med hänsyn till avvecklad verksamhet i UK/Irland 2009.</t>
  </si>
  <si>
    <t>1) Resultatet 2009 och 2010 är proformaberäknat men hänsyn till ny koncern- och kapitalstruktur.</t>
  </si>
  <si>
    <t>8) Kassaflöde hänförligt till avvecklad verksamhet uppgår för kvartal 3 till 99, kvartal 1-3  till 99 och helår 2009 till 97 Mkr.</t>
  </si>
  <si>
    <t>8)</t>
  </si>
  <si>
    <t>1) Resultatet 2009 och 2010 är proformaberäknat med hänsyn till Ratos förvärv.</t>
  </si>
  <si>
    <t>1) I rörelsens kostnader 2007 ingår 44 Mkr i omstruktureringskostnader.</t>
  </si>
  <si>
    <t>4) I eget kapital per 2010-09-30 ingår aktieägarlån på 299 Mkr.</t>
  </si>
  <si>
    <t>2) Resultatet har påverkats negativt av kostnader av engångskaraktär om 17 Mkr.</t>
  </si>
  <si>
    <t>1) I rörelsens kostnader för helår 2009 ingår jämförelsestörande poster med -41 Mkr (-107).</t>
  </si>
  <si>
    <t>2) Resultatet 2006 är proformaberäknat med hänsyn till Ratos förvärv och Jøtuls förvärv av Krog Iversen under 2006.</t>
  </si>
  <si>
    <t>1) Inklusive jämförelsestörande omstruktureringskostnader med -7 Mkr för kvartal 3, med -11 Mkr för kvartal 1-3 och för helår 2009 -19 Mkr.</t>
  </si>
  <si>
    <t>1) I resultatet 2010 ingår reavinst om 73 Mkr i samband med försäljning och återhyra av fastighet.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</si>
</sst>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0" fontId="2" fillId="0" borderId="0" xfId="49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164" fontId="2" fillId="37" borderId="0" xfId="0" applyNumberFormat="1" applyFont="1" applyFill="1" applyBorder="1" applyAlignment="1">
      <alignment horizontal="right" vertical="center"/>
    </xf>
    <xf numFmtId="3" fontId="7" fillId="37" borderId="0" xfId="0" applyNumberFormat="1" applyFont="1" applyFill="1" applyBorder="1" applyAlignment="1">
      <alignment horizontal="right" vertical="center" wrapText="1"/>
    </xf>
    <xf numFmtId="1" fontId="2" fillId="37" borderId="0" xfId="0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3" fontId="7" fillId="5" borderId="11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7" fillId="37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vertical="center" wrapText="1"/>
    </xf>
    <xf numFmtId="165" fontId="2" fillId="37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wrapText="1"/>
    </xf>
    <xf numFmtId="3" fontId="2" fillId="37" borderId="0" xfId="0" applyNumberFormat="1" applyFont="1" applyFill="1" applyBorder="1" applyAlignment="1">
      <alignment horizontal="right" vertical="center" wrapText="1"/>
    </xf>
    <xf numFmtId="165" fontId="7" fillId="37" borderId="11" xfId="0" applyNumberFormat="1" applyFont="1" applyFill="1" applyBorder="1" applyAlignment="1">
      <alignment horizontal="right" vertical="center" wrapText="1"/>
    </xf>
    <xf numFmtId="164" fontId="2" fillId="38" borderId="0" xfId="0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 horizontal="right" wrapText="1"/>
    </xf>
    <xf numFmtId="41" fontId="7" fillId="35" borderId="11" xfId="0" applyNumberFormat="1" applyFont="1" applyFill="1" applyBorder="1" applyAlignment="1">
      <alignment horizontal="right" vertical="center" wrapText="1"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41" fontId="7" fillId="39" borderId="0" xfId="0" applyNumberFormat="1" applyFont="1" applyFill="1" applyBorder="1" applyAlignment="1">
      <alignment horizontal="right" vertical="center" wrapText="1"/>
    </xf>
    <xf numFmtId="41" fontId="7" fillId="39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41" fontId="7" fillId="5" borderId="10" xfId="0" applyNumberFormat="1" applyFont="1" applyFill="1" applyBorder="1" applyAlignment="1">
      <alignment horizontal="right" vertical="center" wrapText="1"/>
    </xf>
    <xf numFmtId="41" fontId="7" fillId="5" borderId="11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/>
    </xf>
    <xf numFmtId="166" fontId="7" fillId="5" borderId="0" xfId="0" applyNumberFormat="1" applyFont="1" applyFill="1" applyBorder="1" applyAlignment="1">
      <alignment horizontal="right" vertical="center" wrapText="1"/>
    </xf>
    <xf numFmtId="166" fontId="7" fillId="5" borderId="11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readingOrder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8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41" fontId="7" fillId="38" borderId="0" xfId="0" applyNumberFormat="1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2" fillId="0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3" fontId="7" fillId="36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5" borderId="0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5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theme="4" tint="0.5999900102615356"/>
    <pageSetUpPr fitToPage="1"/>
  </sheetPr>
  <dimension ref="A1:N99"/>
  <sheetViews>
    <sheetView showGridLines="0" tabSelected="1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49" customWidth="1"/>
    <col min="2" max="2" width="16.00390625" style="49" customWidth="1"/>
    <col min="3" max="3" width="8.28125" style="49" customWidth="1"/>
    <col min="4" max="4" width="4.8515625" style="49" customWidth="1"/>
    <col min="5" max="13" width="9.7109375" style="49" customWidth="1"/>
    <col min="14" max="16384" width="9.140625" style="49" customWidth="1"/>
  </cols>
  <sheetData>
    <row r="1" spans="1:13" ht="18" customHeight="1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77</v>
      </c>
      <c r="B2" s="15"/>
      <c r="C2" s="15"/>
      <c r="D2" s="15"/>
      <c r="E2" s="51"/>
      <c r="F2" s="51"/>
      <c r="G2" s="51"/>
      <c r="H2" s="51"/>
      <c r="I2" s="51"/>
      <c r="J2" s="17"/>
      <c r="K2" s="17"/>
      <c r="L2" s="17"/>
      <c r="M2" s="18"/>
    </row>
    <row r="3" spans="1:13" ht="12.75" customHeight="1">
      <c r="A3" s="63"/>
      <c r="B3" s="63"/>
      <c r="C3" s="64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2009</v>
      </c>
      <c r="K3" s="66">
        <v>2008</v>
      </c>
      <c r="L3" s="66">
        <v>2007</v>
      </c>
      <c r="M3" s="66">
        <v>2006</v>
      </c>
    </row>
    <row r="4" spans="1:13" ht="12.75" customHeight="1">
      <c r="A4" s="67"/>
      <c r="B4" s="67"/>
      <c r="C4" s="64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50" customFormat="1" ht="12.75" customHeight="1">
      <c r="A5" s="64" t="s">
        <v>13</v>
      </c>
      <c r="B5" s="67"/>
      <c r="C5" s="64"/>
      <c r="D5" s="68" t="s">
        <v>68</v>
      </c>
      <c r="E5" s="70" t="s">
        <v>11</v>
      </c>
      <c r="F5" s="70" t="s">
        <v>11</v>
      </c>
      <c r="G5" s="70" t="s">
        <v>11</v>
      </c>
      <c r="H5" s="70" t="s">
        <v>11</v>
      </c>
      <c r="I5" s="70" t="s">
        <v>11</v>
      </c>
      <c r="J5" s="69"/>
      <c r="K5" s="69"/>
      <c r="L5" s="70" t="s">
        <v>69</v>
      </c>
      <c r="M5" s="70" t="s">
        <v>69</v>
      </c>
    </row>
    <row r="6" ht="1.5" customHeight="1"/>
    <row r="7" spans="1:13" ht="15" customHeight="1">
      <c r="A7" s="34" t="s">
        <v>14</v>
      </c>
      <c r="B7" s="9"/>
      <c r="C7" s="9"/>
      <c r="D7" s="9"/>
      <c r="E7" s="83">
        <v>182.31400000000005</v>
      </c>
      <c r="F7" s="59">
        <v>162.661</v>
      </c>
      <c r="G7" s="120">
        <v>572.868</v>
      </c>
      <c r="H7" s="59">
        <v>618.931</v>
      </c>
      <c r="I7" s="120">
        <v>866.2</v>
      </c>
      <c r="J7" s="120">
        <v>366.70000000000005</v>
      </c>
      <c r="K7" s="59">
        <v>582.782</v>
      </c>
      <c r="L7" s="59">
        <v>446</v>
      </c>
      <c r="M7" s="59">
        <v>319</v>
      </c>
    </row>
    <row r="8" spans="1:13" ht="15" customHeight="1">
      <c r="A8" s="34" t="s">
        <v>15</v>
      </c>
      <c r="B8" s="4"/>
      <c r="C8" s="4"/>
      <c r="D8" s="4"/>
      <c r="E8" s="82">
        <v>-164.6090000000001</v>
      </c>
      <c r="F8" s="54">
        <v>-146.948</v>
      </c>
      <c r="G8" s="121">
        <v>-495.23</v>
      </c>
      <c r="H8" s="54">
        <v>-554.2370000000001</v>
      </c>
      <c r="I8" s="121">
        <v>-766.75</v>
      </c>
      <c r="J8" s="121">
        <v>-335.483</v>
      </c>
      <c r="K8" s="54">
        <v>-478.4710000000001</v>
      </c>
      <c r="L8" s="54">
        <v>-358</v>
      </c>
      <c r="M8" s="54">
        <v>-248</v>
      </c>
    </row>
    <row r="9" spans="1:13" ht="15" customHeight="1">
      <c r="A9" s="34" t="s">
        <v>16</v>
      </c>
      <c r="B9" s="4"/>
      <c r="C9" s="4"/>
      <c r="D9" s="4"/>
      <c r="E9" s="82">
        <v>0.821</v>
      </c>
      <c r="F9" s="54"/>
      <c r="G9" s="121">
        <v>1.391</v>
      </c>
      <c r="H9" s="54">
        <v>-0.093</v>
      </c>
      <c r="I9" s="121">
        <v>0.032</v>
      </c>
      <c r="J9" s="121">
        <v>0.032</v>
      </c>
      <c r="K9" s="54">
        <v>1.326</v>
      </c>
      <c r="L9" s="54"/>
      <c r="M9" s="54"/>
    </row>
    <row r="10" spans="1:13" ht="15" customHeight="1">
      <c r="A10" s="34" t="s">
        <v>17</v>
      </c>
      <c r="B10" s="4"/>
      <c r="C10" s="4"/>
      <c r="D10" s="4"/>
      <c r="E10" s="82"/>
      <c r="F10" s="54"/>
      <c r="G10" s="121"/>
      <c r="H10" s="54"/>
      <c r="I10" s="121"/>
      <c r="J10" s="121"/>
      <c r="K10" s="54"/>
      <c r="L10" s="54"/>
      <c r="M10" s="54"/>
    </row>
    <row r="11" spans="1:13" ht="15" customHeight="1">
      <c r="A11" s="35" t="s">
        <v>18</v>
      </c>
      <c r="B11" s="28"/>
      <c r="C11" s="28"/>
      <c r="D11" s="28"/>
      <c r="E11" s="81"/>
      <c r="F11" s="56"/>
      <c r="G11" s="122"/>
      <c r="H11" s="56"/>
      <c r="I11" s="122"/>
      <c r="J11" s="122"/>
      <c r="K11" s="56"/>
      <c r="L11" s="56">
        <v>4</v>
      </c>
      <c r="M11" s="56"/>
    </row>
    <row r="12" spans="1:13" ht="15" customHeight="1">
      <c r="A12" s="13" t="s">
        <v>1</v>
      </c>
      <c r="B12" s="13"/>
      <c r="C12" s="13"/>
      <c r="D12" s="13"/>
      <c r="E12" s="83">
        <f>SUM(E7:E11)</f>
        <v>18.525999999999957</v>
      </c>
      <c r="F12" s="59">
        <f aca="true" t="shared" si="0" ref="F12:M12">SUM(F7:F11)</f>
        <v>15.712999999999994</v>
      </c>
      <c r="G12" s="120">
        <f t="shared" si="0"/>
        <v>79.02900000000004</v>
      </c>
      <c r="H12" s="59">
        <f t="shared" si="0"/>
        <v>64.60099999999996</v>
      </c>
      <c r="I12" s="120">
        <f>SUM(I7:I11)</f>
        <v>99.48200000000004</v>
      </c>
      <c r="J12" s="120">
        <f>SUM(J7:J11)</f>
        <v>31.24900000000004</v>
      </c>
      <c r="K12" s="59">
        <f t="shared" si="0"/>
        <v>105.63699999999992</v>
      </c>
      <c r="L12" s="59">
        <f t="shared" si="0"/>
        <v>92</v>
      </c>
      <c r="M12" s="59">
        <f t="shared" si="0"/>
        <v>71</v>
      </c>
    </row>
    <row r="13" spans="1:13" ht="15" customHeight="1">
      <c r="A13" s="35" t="s">
        <v>92</v>
      </c>
      <c r="B13" s="28"/>
      <c r="C13" s="28"/>
      <c r="D13" s="28"/>
      <c r="E13" s="81">
        <v>-11.617</v>
      </c>
      <c r="F13" s="56">
        <v>-10.046000000000003</v>
      </c>
      <c r="G13" s="122">
        <v>-33.153000000000006</v>
      </c>
      <c r="H13" s="56">
        <v>-28.943</v>
      </c>
      <c r="I13" s="122">
        <v>-38.877</v>
      </c>
      <c r="J13" s="122">
        <v>-25.677</v>
      </c>
      <c r="K13" s="56">
        <v>-19.951999999999998</v>
      </c>
      <c r="L13" s="56">
        <v>-13</v>
      </c>
      <c r="M13" s="56">
        <v>-12</v>
      </c>
    </row>
    <row r="14" spans="1:13" ht="15" customHeight="1">
      <c r="A14" s="13" t="s">
        <v>2</v>
      </c>
      <c r="B14" s="13"/>
      <c r="C14" s="13"/>
      <c r="D14" s="13"/>
      <c r="E14" s="83">
        <f>SUM(E12:E13)</f>
        <v>6.908999999999956</v>
      </c>
      <c r="F14" s="59">
        <f aca="true" t="shared" si="1" ref="F14:M14">SUM(F12:F13)</f>
        <v>5.666999999999991</v>
      </c>
      <c r="G14" s="120">
        <f t="shared" si="1"/>
        <v>45.87600000000003</v>
      </c>
      <c r="H14" s="59">
        <f t="shared" si="1"/>
        <v>35.65799999999996</v>
      </c>
      <c r="I14" s="120">
        <f>SUM(I12:I13)</f>
        <v>60.60500000000004</v>
      </c>
      <c r="J14" s="120">
        <f>SUM(J12:J13)</f>
        <v>5.572000000000042</v>
      </c>
      <c r="K14" s="59">
        <f t="shared" si="1"/>
        <v>85.68499999999992</v>
      </c>
      <c r="L14" s="59">
        <f t="shared" si="1"/>
        <v>79</v>
      </c>
      <c r="M14" s="59">
        <f t="shared" si="1"/>
        <v>59</v>
      </c>
    </row>
    <row r="15" spans="1:13" ht="15" customHeight="1">
      <c r="A15" s="34" t="s">
        <v>20</v>
      </c>
      <c r="B15" s="5"/>
      <c r="C15" s="5"/>
      <c r="D15" s="5"/>
      <c r="E15" s="82"/>
      <c r="F15" s="54"/>
      <c r="G15" s="121"/>
      <c r="H15" s="54"/>
      <c r="I15" s="121"/>
      <c r="J15" s="121"/>
      <c r="K15" s="54"/>
      <c r="L15" s="54"/>
      <c r="M15" s="54"/>
    </row>
    <row r="16" spans="1:13" ht="15" customHeight="1">
      <c r="A16" s="35" t="s">
        <v>21</v>
      </c>
      <c r="B16" s="28"/>
      <c r="C16" s="28"/>
      <c r="D16" s="28"/>
      <c r="E16" s="81"/>
      <c r="F16" s="56"/>
      <c r="G16" s="122"/>
      <c r="H16" s="56"/>
      <c r="I16" s="122"/>
      <c r="J16" s="122"/>
      <c r="K16" s="56"/>
      <c r="L16" s="56"/>
      <c r="M16" s="56"/>
    </row>
    <row r="17" spans="1:13" ht="15" customHeight="1">
      <c r="A17" s="13" t="s">
        <v>3</v>
      </c>
      <c r="B17" s="13"/>
      <c r="C17" s="13"/>
      <c r="D17" s="13"/>
      <c r="E17" s="83">
        <f>SUM(E14:E16)</f>
        <v>6.908999999999956</v>
      </c>
      <c r="F17" s="59">
        <f aca="true" t="shared" si="2" ref="F17:M17">SUM(F14:F16)</f>
        <v>5.666999999999991</v>
      </c>
      <c r="G17" s="120">
        <f t="shared" si="2"/>
        <v>45.87600000000003</v>
      </c>
      <c r="H17" s="59">
        <f t="shared" si="2"/>
        <v>35.65799999999996</v>
      </c>
      <c r="I17" s="120">
        <f>SUM(I14:I16)</f>
        <v>60.60500000000004</v>
      </c>
      <c r="J17" s="120">
        <f>SUM(J14:J16)</f>
        <v>5.572000000000042</v>
      </c>
      <c r="K17" s="59">
        <f t="shared" si="2"/>
        <v>85.68499999999992</v>
      </c>
      <c r="L17" s="59">
        <f t="shared" si="2"/>
        <v>79</v>
      </c>
      <c r="M17" s="59">
        <f t="shared" si="2"/>
        <v>59</v>
      </c>
    </row>
    <row r="18" spans="1:13" ht="15" customHeight="1">
      <c r="A18" s="34" t="s">
        <v>22</v>
      </c>
      <c r="B18" s="4"/>
      <c r="C18" s="4"/>
      <c r="D18" s="4"/>
      <c r="E18" s="82">
        <v>0.554</v>
      </c>
      <c r="F18" s="54">
        <v>-0.27300000000000035</v>
      </c>
      <c r="G18" s="121">
        <v>2.138</v>
      </c>
      <c r="H18" s="54">
        <v>1.7730000000000001</v>
      </c>
      <c r="I18" s="121">
        <v>2.567</v>
      </c>
      <c r="J18" s="121">
        <v>0.067</v>
      </c>
      <c r="K18" s="54">
        <v>1.744</v>
      </c>
      <c r="L18" s="54">
        <v>1</v>
      </c>
      <c r="M18" s="54">
        <v>1</v>
      </c>
    </row>
    <row r="19" spans="1:13" ht="15" customHeight="1">
      <c r="A19" s="35" t="s">
        <v>23</v>
      </c>
      <c r="B19" s="28"/>
      <c r="C19" s="28"/>
      <c r="D19" s="28"/>
      <c r="E19" s="81">
        <v>-6.970000000000001</v>
      </c>
      <c r="F19" s="56">
        <v>-5.818000000000001</v>
      </c>
      <c r="G19" s="122">
        <v>-17.732999999999997</v>
      </c>
      <c r="H19" s="56">
        <v>-17.901000000000003</v>
      </c>
      <c r="I19" s="122">
        <v>-25.082</v>
      </c>
      <c r="J19" s="122">
        <v>-19.282</v>
      </c>
      <c r="K19" s="56">
        <v>-23.213</v>
      </c>
      <c r="L19" s="56">
        <v>-21</v>
      </c>
      <c r="M19" s="56">
        <v>-20</v>
      </c>
    </row>
    <row r="20" spans="1:13" ht="15" customHeight="1">
      <c r="A20" s="13" t="s">
        <v>4</v>
      </c>
      <c r="B20" s="13"/>
      <c r="C20" s="13"/>
      <c r="D20" s="13"/>
      <c r="E20" s="83">
        <f>SUM(E17:E19)</f>
        <v>0.4929999999999559</v>
      </c>
      <c r="F20" s="59">
        <f aca="true" t="shared" si="3" ref="F20:M20">SUM(F17:F19)</f>
        <v>-0.42400000000001103</v>
      </c>
      <c r="G20" s="120">
        <f t="shared" si="3"/>
        <v>30.281000000000034</v>
      </c>
      <c r="H20" s="59">
        <f t="shared" si="3"/>
        <v>19.52999999999996</v>
      </c>
      <c r="I20" s="120">
        <f>SUM(I17:I19)</f>
        <v>38.09000000000004</v>
      </c>
      <c r="J20" s="120">
        <f>SUM(J17:J19)</f>
        <v>-13.642999999999958</v>
      </c>
      <c r="K20" s="59">
        <f t="shared" si="3"/>
        <v>64.21599999999992</v>
      </c>
      <c r="L20" s="59">
        <f t="shared" si="3"/>
        <v>59</v>
      </c>
      <c r="M20" s="59">
        <f t="shared" si="3"/>
        <v>40</v>
      </c>
    </row>
    <row r="21" spans="1:13" ht="15" customHeight="1">
      <c r="A21" s="34" t="s">
        <v>24</v>
      </c>
      <c r="B21" s="4"/>
      <c r="C21" s="4"/>
      <c r="D21" s="4"/>
      <c r="E21" s="82">
        <v>-5.936</v>
      </c>
      <c r="F21" s="54">
        <v>2.617</v>
      </c>
      <c r="G21" s="121">
        <v>-12.013</v>
      </c>
      <c r="H21" s="54">
        <v>-1.2830000000000001</v>
      </c>
      <c r="I21" s="121">
        <v>-7.3580000000000005</v>
      </c>
      <c r="J21" s="121">
        <v>0.1419999999999999</v>
      </c>
      <c r="K21" s="54">
        <v>-16.433</v>
      </c>
      <c r="L21" s="54">
        <v>-15</v>
      </c>
      <c r="M21" s="54">
        <v>-10</v>
      </c>
    </row>
    <row r="22" spans="1:13" ht="15" customHeight="1">
      <c r="A22" s="35" t="s">
        <v>106</v>
      </c>
      <c r="B22" s="30"/>
      <c r="C22" s="30"/>
      <c r="D22" s="30"/>
      <c r="E22" s="81"/>
      <c r="F22" s="56"/>
      <c r="G22" s="122"/>
      <c r="H22" s="56"/>
      <c r="I22" s="122"/>
      <c r="J22" s="122"/>
      <c r="K22" s="56"/>
      <c r="L22" s="56"/>
      <c r="M22" s="56"/>
    </row>
    <row r="23" spans="1:13" ht="15" customHeight="1">
      <c r="A23" s="38" t="s">
        <v>25</v>
      </c>
      <c r="B23" s="14"/>
      <c r="C23" s="14"/>
      <c r="D23" s="14"/>
      <c r="E23" s="83">
        <f>SUM(E20:E22)</f>
        <v>-5.443000000000044</v>
      </c>
      <c r="F23" s="59">
        <f aca="true" t="shared" si="4" ref="F23:M23">SUM(F20:F22)</f>
        <v>2.192999999999989</v>
      </c>
      <c r="G23" s="120">
        <f t="shared" si="4"/>
        <v>18.268000000000036</v>
      </c>
      <c r="H23" s="59">
        <f t="shared" si="4"/>
        <v>18.246999999999957</v>
      </c>
      <c r="I23" s="120">
        <f>SUM(I20:I22)</f>
        <v>30.73200000000004</v>
      </c>
      <c r="J23" s="120">
        <f>SUM(J20:J22)</f>
        <v>-13.500999999999959</v>
      </c>
      <c r="K23" s="59">
        <f t="shared" si="4"/>
        <v>47.78299999999992</v>
      </c>
      <c r="L23" s="59">
        <f t="shared" si="4"/>
        <v>44</v>
      </c>
      <c r="M23" s="59">
        <f t="shared" si="4"/>
        <v>30</v>
      </c>
    </row>
    <row r="24" spans="1:13" ht="15" customHeight="1">
      <c r="A24" s="34" t="s">
        <v>26</v>
      </c>
      <c r="B24" s="4"/>
      <c r="C24" s="4"/>
      <c r="D24" s="4"/>
      <c r="E24" s="80">
        <f aca="true" t="shared" si="5" ref="E24:M24">E23-E25</f>
        <v>-5.443000000000044</v>
      </c>
      <c r="F24" s="57">
        <f t="shared" si="5"/>
        <v>2.192999999999989</v>
      </c>
      <c r="G24" s="123">
        <f t="shared" si="5"/>
        <v>18.268000000000036</v>
      </c>
      <c r="H24" s="57">
        <f t="shared" si="5"/>
        <v>18.246999999999957</v>
      </c>
      <c r="I24" s="123">
        <f>I23-I25</f>
        <v>30.73200000000004</v>
      </c>
      <c r="J24" s="123">
        <f>J23-J25</f>
        <v>-13.500999999999959</v>
      </c>
      <c r="K24" s="57">
        <f t="shared" si="5"/>
        <v>47.78299999999992</v>
      </c>
      <c r="L24" s="57">
        <f t="shared" si="5"/>
        <v>44</v>
      </c>
      <c r="M24" s="57">
        <f t="shared" si="5"/>
        <v>30</v>
      </c>
    </row>
    <row r="25" spans="1:13" ht="15" customHeight="1">
      <c r="A25" s="34" t="s">
        <v>108</v>
      </c>
      <c r="B25" s="4"/>
      <c r="C25" s="4"/>
      <c r="D25" s="4"/>
      <c r="E25" s="82"/>
      <c r="F25" s="54"/>
      <c r="G25" s="121"/>
      <c r="H25" s="54"/>
      <c r="I25" s="121"/>
      <c r="J25" s="121"/>
      <c r="K25" s="54"/>
      <c r="L25" s="54"/>
      <c r="M25" s="54"/>
    </row>
    <row r="26" spans="1:13" ht="10.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4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2009</v>
      </c>
      <c r="K27" s="66">
        <f t="shared" si="6"/>
        <v>2008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4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53" customFormat="1" ht="15" customHeight="1">
      <c r="A29" s="64" t="s">
        <v>105</v>
      </c>
      <c r="B29" s="72"/>
      <c r="C29" s="64"/>
      <c r="D29" s="68"/>
      <c r="E29" s="86"/>
      <c r="F29" s="86"/>
      <c r="G29" s="86"/>
      <c r="H29" s="86"/>
      <c r="I29" s="86"/>
      <c r="J29" s="86">
        <f>IF(J$5=0,"",J$5)</f>
      </c>
      <c r="K29" s="86">
        <f>IF(K$5=0,"",K$5)</f>
      </c>
      <c r="L29" s="86"/>
      <c r="M29" s="86"/>
    </row>
    <row r="30" spans="5:13" ht="1.5" customHeight="1"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5" customHeight="1">
      <c r="A31" s="34" t="s">
        <v>5</v>
      </c>
      <c r="B31" s="10"/>
      <c r="C31" s="10"/>
      <c r="D31" s="10"/>
      <c r="E31" s="82"/>
      <c r="F31" s="54"/>
      <c r="G31" s="121">
        <v>667.955</v>
      </c>
      <c r="H31" s="54"/>
      <c r="I31" s="121"/>
      <c r="J31" s="121">
        <v>510.30400000000003</v>
      </c>
      <c r="K31" s="54">
        <v>510.30400000000003</v>
      </c>
      <c r="L31" s="54">
        <v>510</v>
      </c>
      <c r="M31" s="54"/>
    </row>
    <row r="32" spans="1:13" ht="15" customHeight="1">
      <c r="A32" s="34" t="s">
        <v>27</v>
      </c>
      <c r="B32" s="9"/>
      <c r="C32" s="9"/>
      <c r="D32" s="9"/>
      <c r="E32" s="82"/>
      <c r="F32" s="54"/>
      <c r="G32" s="121">
        <v>2.1950000000000003</v>
      </c>
      <c r="H32" s="54"/>
      <c r="I32" s="121"/>
      <c r="J32" s="121">
        <v>2.2990000000000004</v>
      </c>
      <c r="K32" s="54">
        <v>2.314</v>
      </c>
      <c r="L32" s="54"/>
      <c r="M32" s="54"/>
    </row>
    <row r="33" spans="1:13" ht="15" customHeight="1">
      <c r="A33" s="34" t="s">
        <v>28</v>
      </c>
      <c r="B33" s="9"/>
      <c r="C33" s="9"/>
      <c r="D33" s="9"/>
      <c r="E33" s="82"/>
      <c r="F33" s="54"/>
      <c r="G33" s="121">
        <v>233.88800000000003</v>
      </c>
      <c r="H33" s="54"/>
      <c r="I33" s="121"/>
      <c r="J33" s="121">
        <v>158.089</v>
      </c>
      <c r="K33" s="54">
        <v>162.526</v>
      </c>
      <c r="L33" s="54">
        <v>124</v>
      </c>
      <c r="M33" s="54"/>
    </row>
    <row r="34" spans="1:13" ht="15" customHeight="1">
      <c r="A34" s="34" t="s">
        <v>29</v>
      </c>
      <c r="B34" s="9"/>
      <c r="C34" s="9"/>
      <c r="D34" s="9"/>
      <c r="E34" s="82"/>
      <c r="F34" s="54"/>
      <c r="G34" s="121"/>
      <c r="H34" s="54"/>
      <c r="I34" s="121"/>
      <c r="J34" s="121"/>
      <c r="K34" s="54"/>
      <c r="L34" s="54"/>
      <c r="M34" s="54"/>
    </row>
    <row r="35" spans="1:13" ht="15" customHeight="1">
      <c r="A35" s="35" t="s">
        <v>30</v>
      </c>
      <c r="B35" s="28"/>
      <c r="C35" s="28"/>
      <c r="D35" s="28"/>
      <c r="E35" s="81"/>
      <c r="F35" s="56"/>
      <c r="G35" s="122">
        <v>20.825</v>
      </c>
      <c r="H35" s="56"/>
      <c r="I35" s="122"/>
      <c r="J35" s="122">
        <v>22.544</v>
      </c>
      <c r="K35" s="56">
        <v>1.768</v>
      </c>
      <c r="L35" s="56">
        <v>3</v>
      </c>
      <c r="M35" s="56"/>
    </row>
    <row r="36" spans="1:13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120">
        <f>SUM(G31:G35)</f>
        <v>924.8630000000002</v>
      </c>
      <c r="H36" s="110">
        <v>0</v>
      </c>
      <c r="I36" s="159">
        <v>0</v>
      </c>
      <c r="J36" s="120">
        <f>SUM(J31:J35)</f>
        <v>693.236</v>
      </c>
      <c r="K36" s="59">
        <f>SUM(K31:K35)</f>
        <v>676.912</v>
      </c>
      <c r="L36" s="59">
        <f>SUM(L31:L35)</f>
        <v>637</v>
      </c>
      <c r="M36" s="59" t="s">
        <v>12</v>
      </c>
    </row>
    <row r="37" spans="1:13" ht="15" customHeight="1">
      <c r="A37" s="34" t="s">
        <v>32</v>
      </c>
      <c r="B37" s="4"/>
      <c r="C37" s="4"/>
      <c r="D37" s="4"/>
      <c r="E37" s="82"/>
      <c r="F37" s="54"/>
      <c r="G37" s="121">
        <v>98.65899999999999</v>
      </c>
      <c r="H37" s="54"/>
      <c r="I37" s="121"/>
      <c r="J37" s="121">
        <v>36.654</v>
      </c>
      <c r="K37" s="54">
        <v>58.419000000000004</v>
      </c>
      <c r="L37" s="54">
        <v>61</v>
      </c>
      <c r="M37" s="54"/>
    </row>
    <row r="38" spans="1:13" ht="15" customHeight="1">
      <c r="A38" s="34" t="s">
        <v>33</v>
      </c>
      <c r="B38" s="4"/>
      <c r="C38" s="4"/>
      <c r="D38" s="4"/>
      <c r="E38" s="82"/>
      <c r="F38" s="54"/>
      <c r="G38" s="121"/>
      <c r="H38" s="54"/>
      <c r="I38" s="121"/>
      <c r="J38" s="121"/>
      <c r="K38" s="54"/>
      <c r="L38" s="54"/>
      <c r="M38" s="54"/>
    </row>
    <row r="39" spans="1:13" ht="15" customHeight="1">
      <c r="A39" s="34" t="s">
        <v>34</v>
      </c>
      <c r="B39" s="4"/>
      <c r="C39" s="4"/>
      <c r="D39" s="4"/>
      <c r="E39" s="82"/>
      <c r="F39" s="54"/>
      <c r="G39" s="121">
        <v>151.39300000000003</v>
      </c>
      <c r="H39" s="54"/>
      <c r="I39" s="121"/>
      <c r="J39" s="121">
        <v>76.65400000000001</v>
      </c>
      <c r="K39" s="54">
        <v>109.475</v>
      </c>
      <c r="L39" s="54">
        <v>67</v>
      </c>
      <c r="M39" s="54"/>
    </row>
    <row r="40" spans="1:13" ht="15" customHeight="1">
      <c r="A40" s="34" t="s">
        <v>35</v>
      </c>
      <c r="B40" s="4"/>
      <c r="C40" s="4"/>
      <c r="D40" s="4"/>
      <c r="E40" s="82"/>
      <c r="F40" s="54"/>
      <c r="G40" s="121">
        <v>73.611</v>
      </c>
      <c r="H40" s="54"/>
      <c r="I40" s="121"/>
      <c r="J40" s="121">
        <v>3.0170000000000003</v>
      </c>
      <c r="K40" s="54">
        <v>4.2620000000000005</v>
      </c>
      <c r="L40" s="54">
        <v>2</v>
      </c>
      <c r="M40" s="54"/>
    </row>
    <row r="41" spans="1:13" ht="15" customHeight="1">
      <c r="A41" s="35" t="s">
        <v>36</v>
      </c>
      <c r="B41" s="28"/>
      <c r="C41" s="28"/>
      <c r="D41" s="28"/>
      <c r="E41" s="81"/>
      <c r="F41" s="56"/>
      <c r="G41" s="122"/>
      <c r="H41" s="56"/>
      <c r="I41" s="122"/>
      <c r="J41" s="122"/>
      <c r="K41" s="56"/>
      <c r="L41" s="56"/>
      <c r="M41" s="56"/>
    </row>
    <row r="42" spans="1:13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124">
        <f>SUM(G37:G41)</f>
        <v>323.663</v>
      </c>
      <c r="H42" s="112">
        <v>0</v>
      </c>
      <c r="I42" s="160">
        <v>0</v>
      </c>
      <c r="J42" s="124">
        <f>SUM(J37:J41)</f>
        <v>116.32500000000002</v>
      </c>
      <c r="K42" s="89">
        <f>SUM(K37:K41)</f>
        <v>172.156</v>
      </c>
      <c r="L42" s="89">
        <f>SUM(L37:L41)</f>
        <v>130</v>
      </c>
      <c r="M42" s="89" t="s">
        <v>12</v>
      </c>
    </row>
    <row r="43" spans="1:13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120">
        <f>G36+G42</f>
        <v>1248.5260000000003</v>
      </c>
      <c r="H43" s="110">
        <v>0</v>
      </c>
      <c r="I43" s="159">
        <v>0</v>
      </c>
      <c r="J43" s="120">
        <f>J36+J42</f>
        <v>809.561</v>
      </c>
      <c r="K43" s="59">
        <f>K36+K42</f>
        <v>849.068</v>
      </c>
      <c r="L43" s="59">
        <f>L36+L42</f>
        <v>767</v>
      </c>
      <c r="M43" s="59" t="s">
        <v>12</v>
      </c>
    </row>
    <row r="44" spans="1:13" ht="15" customHeight="1">
      <c r="A44" s="34" t="s">
        <v>39</v>
      </c>
      <c r="B44" s="4"/>
      <c r="C44" s="4"/>
      <c r="D44" s="4"/>
      <c r="E44" s="82"/>
      <c r="F44" s="54"/>
      <c r="G44" s="121">
        <v>735.595</v>
      </c>
      <c r="H44" s="54"/>
      <c r="I44" s="121"/>
      <c r="J44" s="121">
        <v>439.5710000000001</v>
      </c>
      <c r="K44" s="54">
        <v>418.18000000000006</v>
      </c>
      <c r="L44" s="54">
        <v>370</v>
      </c>
      <c r="M44" s="54"/>
    </row>
    <row r="45" spans="1:13" ht="15" customHeight="1">
      <c r="A45" s="34" t="s">
        <v>107</v>
      </c>
      <c r="B45" s="4"/>
      <c r="C45" s="4"/>
      <c r="D45" s="4"/>
      <c r="E45" s="82"/>
      <c r="F45" s="54"/>
      <c r="G45" s="121"/>
      <c r="H45" s="54"/>
      <c r="I45" s="121"/>
      <c r="J45" s="121"/>
      <c r="K45" s="54"/>
      <c r="L45" s="54"/>
      <c r="M45" s="54"/>
    </row>
    <row r="46" spans="1:13" ht="15" customHeight="1">
      <c r="A46" s="34" t="s">
        <v>40</v>
      </c>
      <c r="B46" s="4"/>
      <c r="C46" s="4"/>
      <c r="D46" s="4"/>
      <c r="E46" s="82"/>
      <c r="F46" s="54"/>
      <c r="G46" s="121"/>
      <c r="H46" s="54"/>
      <c r="I46" s="121"/>
      <c r="J46" s="121"/>
      <c r="K46" s="54"/>
      <c r="L46" s="54"/>
      <c r="M46" s="54"/>
    </row>
    <row r="47" spans="1:13" ht="15" customHeight="1">
      <c r="A47" s="34" t="s">
        <v>41</v>
      </c>
      <c r="B47" s="4"/>
      <c r="C47" s="4"/>
      <c r="D47" s="4"/>
      <c r="E47" s="82"/>
      <c r="F47" s="54"/>
      <c r="G47" s="121">
        <v>31.287000000000003</v>
      </c>
      <c r="H47" s="54"/>
      <c r="I47" s="121"/>
      <c r="J47" s="121">
        <v>24.435000000000002</v>
      </c>
      <c r="K47" s="54">
        <v>0.1</v>
      </c>
      <c r="L47" s="54"/>
      <c r="M47" s="54"/>
    </row>
    <row r="48" spans="1:13" ht="15" customHeight="1">
      <c r="A48" s="34" t="s">
        <v>42</v>
      </c>
      <c r="B48" s="4"/>
      <c r="C48" s="4"/>
      <c r="D48" s="4"/>
      <c r="E48" s="82"/>
      <c r="F48" s="54"/>
      <c r="G48" s="121">
        <v>396.369</v>
      </c>
      <c r="H48" s="54"/>
      <c r="I48" s="121"/>
      <c r="J48" s="121">
        <v>304.636</v>
      </c>
      <c r="K48" s="54">
        <v>387.76500000000004</v>
      </c>
      <c r="L48" s="54">
        <v>348</v>
      </c>
      <c r="M48" s="54"/>
    </row>
    <row r="49" spans="1:13" ht="15" customHeight="1">
      <c r="A49" s="34" t="s">
        <v>43</v>
      </c>
      <c r="B49" s="4"/>
      <c r="C49" s="4"/>
      <c r="D49" s="4"/>
      <c r="E49" s="82"/>
      <c r="F49" s="54"/>
      <c r="G49" s="121">
        <v>85.275</v>
      </c>
      <c r="H49" s="54"/>
      <c r="I49" s="121"/>
      <c r="J49" s="121">
        <v>40.919</v>
      </c>
      <c r="K49" s="54">
        <v>43.022999999999996</v>
      </c>
      <c r="L49" s="54">
        <v>49</v>
      </c>
      <c r="M49" s="54"/>
    </row>
    <row r="50" spans="1:13" ht="15" customHeight="1">
      <c r="A50" s="34" t="s">
        <v>98</v>
      </c>
      <c r="B50" s="4"/>
      <c r="C50" s="4"/>
      <c r="D50" s="4"/>
      <c r="E50" s="82"/>
      <c r="F50" s="54"/>
      <c r="G50" s="121"/>
      <c r="H50" s="54"/>
      <c r="I50" s="121"/>
      <c r="J50" s="121"/>
      <c r="K50" s="54"/>
      <c r="L50" s="54"/>
      <c r="M50" s="54"/>
    </row>
    <row r="51" spans="1:13" ht="15" customHeight="1">
      <c r="A51" s="35" t="s">
        <v>44</v>
      </c>
      <c r="B51" s="28"/>
      <c r="C51" s="28"/>
      <c r="D51" s="28"/>
      <c r="E51" s="81"/>
      <c r="F51" s="56"/>
      <c r="G51" s="122"/>
      <c r="H51" s="56"/>
      <c r="I51" s="122"/>
      <c r="J51" s="122"/>
      <c r="K51" s="56"/>
      <c r="L51" s="56"/>
      <c r="M51" s="56"/>
    </row>
    <row r="52" spans="1:13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120">
        <f>SUM(G44:G51)</f>
        <v>1248.5260000000003</v>
      </c>
      <c r="H52" s="110">
        <v>0</v>
      </c>
      <c r="I52" s="159">
        <v>0</v>
      </c>
      <c r="J52" s="120">
        <f>SUM(J44:J51)</f>
        <v>809.561</v>
      </c>
      <c r="K52" s="59">
        <f>SUM(K44:K51)</f>
        <v>849.0680000000001</v>
      </c>
      <c r="L52" s="59">
        <f>SUM(L44:L51)</f>
        <v>767</v>
      </c>
      <c r="M52" s="59" t="s">
        <v>12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7" ref="G54:M54">G$3</f>
        <v>2010</v>
      </c>
      <c r="H54" s="66">
        <f t="shared" si="7"/>
        <v>2009</v>
      </c>
      <c r="I54" s="66">
        <f t="shared" si="7"/>
        <v>2009</v>
      </c>
      <c r="J54" s="66">
        <f t="shared" si="7"/>
        <v>2009</v>
      </c>
      <c r="K54" s="66">
        <f t="shared" si="7"/>
        <v>2008</v>
      </c>
      <c r="L54" s="66">
        <f t="shared" si="7"/>
        <v>2007</v>
      </c>
      <c r="M54" s="66">
        <f t="shared" si="7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53" customFormat="1" ht="15" customHeight="1">
      <c r="A56" s="74" t="s">
        <v>104</v>
      </c>
      <c r="B56" s="72"/>
      <c r="C56" s="68"/>
      <c r="D56" s="68"/>
      <c r="E56" s="86"/>
      <c r="F56" s="86"/>
      <c r="G56" s="86"/>
      <c r="H56" s="86"/>
      <c r="I56" s="86"/>
      <c r="J56" s="86">
        <f>IF(J$5=0,"",J$5)</f>
      </c>
      <c r="K56" s="86">
        <f>IF(K$5=0,"",K$5)</f>
      </c>
      <c r="L56" s="86"/>
      <c r="M56" s="86"/>
    </row>
    <row r="57" spans="5:13" ht="1.5" customHeight="1"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24.75" customHeight="1">
      <c r="A58" s="175" t="s">
        <v>46</v>
      </c>
      <c r="B58" s="175"/>
      <c r="C58" s="11"/>
      <c r="D58" s="11"/>
      <c r="E58" s="80"/>
      <c r="F58" s="57"/>
      <c r="G58" s="123"/>
      <c r="H58" s="57"/>
      <c r="I58" s="123"/>
      <c r="J58" s="123">
        <v>12.939999999999998</v>
      </c>
      <c r="K58" s="57">
        <v>63.530000000000015</v>
      </c>
      <c r="L58" s="57"/>
      <c r="M58" s="57"/>
    </row>
    <row r="59" spans="1:13" ht="15" customHeight="1">
      <c r="A59" s="177" t="s">
        <v>47</v>
      </c>
      <c r="B59" s="177"/>
      <c r="C59" s="29"/>
      <c r="D59" s="29"/>
      <c r="E59" s="81"/>
      <c r="F59" s="56"/>
      <c r="G59" s="122"/>
      <c r="H59" s="56"/>
      <c r="I59" s="122"/>
      <c r="J59" s="122">
        <v>55.229</v>
      </c>
      <c r="K59" s="56">
        <v>-39.650999999999996</v>
      </c>
      <c r="L59" s="56"/>
      <c r="M59" s="56"/>
    </row>
    <row r="60" spans="1:13" ht="16.5" customHeight="1">
      <c r="A60" s="178" t="s">
        <v>48</v>
      </c>
      <c r="B60" s="178"/>
      <c r="C60" s="31"/>
      <c r="D60" s="31"/>
      <c r="E60" s="109">
        <v>0</v>
      </c>
      <c r="F60" s="110">
        <v>0</v>
      </c>
      <c r="G60" s="159">
        <v>0</v>
      </c>
      <c r="H60" s="110">
        <v>0</v>
      </c>
      <c r="I60" s="159">
        <v>0</v>
      </c>
      <c r="J60" s="120">
        <f>SUM(J58:J59)</f>
        <v>68.169</v>
      </c>
      <c r="K60" s="59">
        <f>SUM(K58:K59)</f>
        <v>23.87900000000002</v>
      </c>
      <c r="L60" s="59" t="s">
        <v>12</v>
      </c>
      <c r="M60" s="59" t="s">
        <v>12</v>
      </c>
    </row>
    <row r="61" spans="1:13" ht="15" customHeight="1">
      <c r="A61" s="175" t="s">
        <v>49</v>
      </c>
      <c r="B61" s="175"/>
      <c r="C61" s="4"/>
      <c r="D61" s="4"/>
      <c r="E61" s="82"/>
      <c r="F61" s="54"/>
      <c r="G61" s="121"/>
      <c r="H61" s="54"/>
      <c r="I61" s="121"/>
      <c r="J61" s="121">
        <v>-22.129</v>
      </c>
      <c r="K61" s="54">
        <v>-61.757000000000005</v>
      </c>
      <c r="L61" s="54"/>
      <c r="M61" s="54"/>
    </row>
    <row r="62" spans="1:13" ht="15" customHeight="1">
      <c r="A62" s="177" t="s">
        <v>99</v>
      </c>
      <c r="B62" s="177"/>
      <c r="C62" s="28"/>
      <c r="D62" s="28"/>
      <c r="E62" s="81"/>
      <c r="F62" s="56"/>
      <c r="G62" s="122"/>
      <c r="H62" s="56"/>
      <c r="I62" s="122"/>
      <c r="J62" s="122">
        <v>0.9</v>
      </c>
      <c r="K62" s="56"/>
      <c r="L62" s="56"/>
      <c r="M62" s="56"/>
    </row>
    <row r="63" spans="1:13" ht="16.5" customHeight="1">
      <c r="A63" s="166" t="s">
        <v>50</v>
      </c>
      <c r="B63" s="166"/>
      <c r="C63" s="32"/>
      <c r="D63" s="32"/>
      <c r="E63" s="109">
        <v>0</v>
      </c>
      <c r="F63" s="110">
        <v>0</v>
      </c>
      <c r="G63" s="159">
        <v>0</v>
      </c>
      <c r="H63" s="110">
        <v>0</v>
      </c>
      <c r="I63" s="159">
        <v>0</v>
      </c>
      <c r="J63" s="120">
        <f>SUM(J60:J62)</f>
        <v>46.93999999999999</v>
      </c>
      <c r="K63" s="59">
        <f>SUM(K60:K62)</f>
        <v>-37.877999999999986</v>
      </c>
      <c r="L63" s="59" t="s">
        <v>12</v>
      </c>
      <c r="M63" s="59" t="s">
        <v>12</v>
      </c>
    </row>
    <row r="64" spans="1:13" ht="15" customHeight="1">
      <c r="A64" s="177" t="s">
        <v>51</v>
      </c>
      <c r="B64" s="177"/>
      <c r="C64" s="33"/>
      <c r="D64" s="33"/>
      <c r="E64" s="81"/>
      <c r="F64" s="56"/>
      <c r="G64" s="122"/>
      <c r="H64" s="56"/>
      <c r="I64" s="122"/>
      <c r="J64" s="122"/>
      <c r="K64" s="56"/>
      <c r="L64" s="56"/>
      <c r="M64" s="56"/>
    </row>
    <row r="65" spans="1:13" ht="16.5" customHeight="1">
      <c r="A65" s="178" t="s">
        <v>52</v>
      </c>
      <c r="B65" s="178"/>
      <c r="C65" s="12"/>
      <c r="D65" s="12"/>
      <c r="E65" s="109">
        <v>0</v>
      </c>
      <c r="F65" s="110">
        <v>0</v>
      </c>
      <c r="G65" s="159">
        <v>0</v>
      </c>
      <c r="H65" s="110">
        <v>0</v>
      </c>
      <c r="I65" s="159">
        <v>0</v>
      </c>
      <c r="J65" s="120">
        <f>SUM(J63:J64)</f>
        <v>46.93999999999999</v>
      </c>
      <c r="K65" s="59">
        <f>SUM(K63:K64)</f>
        <v>-37.877999999999986</v>
      </c>
      <c r="L65" s="59" t="s">
        <v>12</v>
      </c>
      <c r="M65" s="59" t="s">
        <v>12</v>
      </c>
    </row>
    <row r="66" spans="1:13" ht="15" customHeight="1">
      <c r="A66" s="175" t="s">
        <v>53</v>
      </c>
      <c r="B66" s="175"/>
      <c r="C66" s="4"/>
      <c r="D66" s="4"/>
      <c r="E66" s="82"/>
      <c r="F66" s="54"/>
      <c r="G66" s="121"/>
      <c r="H66" s="54"/>
      <c r="I66" s="121"/>
      <c r="J66" s="121">
        <v>-83.129</v>
      </c>
      <c r="K66" s="54">
        <v>39.984</v>
      </c>
      <c r="L66" s="54"/>
      <c r="M66" s="54"/>
    </row>
    <row r="67" spans="1:13" ht="15" customHeight="1">
      <c r="A67" s="175" t="s">
        <v>54</v>
      </c>
      <c r="B67" s="175"/>
      <c r="C67" s="4"/>
      <c r="D67" s="4"/>
      <c r="E67" s="82"/>
      <c r="F67" s="54"/>
      <c r="G67" s="121"/>
      <c r="H67" s="54"/>
      <c r="I67" s="121"/>
      <c r="J67" s="121">
        <v>35</v>
      </c>
      <c r="K67" s="54"/>
      <c r="L67" s="54"/>
      <c r="M67" s="54"/>
    </row>
    <row r="68" spans="1:13" ht="15" customHeight="1">
      <c r="A68" s="175" t="s">
        <v>55</v>
      </c>
      <c r="B68" s="175"/>
      <c r="C68" s="4"/>
      <c r="D68" s="4"/>
      <c r="E68" s="82"/>
      <c r="F68" s="54"/>
      <c r="G68" s="121"/>
      <c r="H68" s="54"/>
      <c r="I68" s="121"/>
      <c r="J68" s="121"/>
      <c r="K68" s="54"/>
      <c r="L68" s="54"/>
      <c r="M68" s="54"/>
    </row>
    <row r="69" spans="1:13" ht="15" customHeight="1">
      <c r="A69" s="177" t="s">
        <v>56</v>
      </c>
      <c r="B69" s="177"/>
      <c r="C69" s="28"/>
      <c r="D69" s="28"/>
      <c r="E69" s="81"/>
      <c r="F69" s="56"/>
      <c r="G69" s="122"/>
      <c r="H69" s="56"/>
      <c r="I69" s="122"/>
      <c r="J69" s="122"/>
      <c r="K69" s="56"/>
      <c r="L69" s="56"/>
      <c r="M69" s="56"/>
    </row>
    <row r="70" spans="1:13" ht="16.5" customHeight="1">
      <c r="A70" s="39" t="s">
        <v>57</v>
      </c>
      <c r="B70" s="39"/>
      <c r="C70" s="26"/>
      <c r="D70" s="26"/>
      <c r="E70" s="151">
        <v>0</v>
      </c>
      <c r="F70" s="152">
        <v>0</v>
      </c>
      <c r="G70" s="161">
        <v>0</v>
      </c>
      <c r="H70" s="152">
        <v>0</v>
      </c>
      <c r="I70" s="161">
        <v>0</v>
      </c>
      <c r="J70" s="125">
        <f>SUM(J66:J69)</f>
        <v>-48.129000000000005</v>
      </c>
      <c r="K70" s="58">
        <f>SUM(K66:K69)</f>
        <v>39.984</v>
      </c>
      <c r="L70" s="58" t="s">
        <v>12</v>
      </c>
      <c r="M70" s="58" t="s">
        <v>12</v>
      </c>
    </row>
    <row r="71" spans="1:13" ht="16.5" customHeight="1">
      <c r="A71" s="178" t="s">
        <v>58</v>
      </c>
      <c r="B71" s="178"/>
      <c r="C71" s="12"/>
      <c r="D71" s="12"/>
      <c r="E71" s="109">
        <v>0</v>
      </c>
      <c r="F71" s="110">
        <v>0</v>
      </c>
      <c r="G71" s="159">
        <v>0</v>
      </c>
      <c r="H71" s="110">
        <v>0</v>
      </c>
      <c r="I71" s="159">
        <v>0</v>
      </c>
      <c r="J71" s="120">
        <f>SUM(J70+J65)</f>
        <v>-1.1890000000000143</v>
      </c>
      <c r="K71" s="59">
        <f>SUM(K70+K65)</f>
        <v>2.106000000000016</v>
      </c>
      <c r="L71" s="59" t="s">
        <v>12</v>
      </c>
      <c r="M71" s="59" t="s">
        <v>12</v>
      </c>
    </row>
    <row r="72" spans="1:13" ht="15" customHeight="1">
      <c r="A72" s="12"/>
      <c r="B72" s="12"/>
      <c r="C72" s="12"/>
      <c r="D72" s="12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M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2009</v>
      </c>
      <c r="K73" s="66">
        <f t="shared" si="8"/>
        <v>2008</v>
      </c>
      <c r="L73" s="66">
        <f t="shared" si="8"/>
        <v>2007</v>
      </c>
      <c r="M73" s="66">
        <f t="shared" si="8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53" customFormat="1" ht="15" customHeight="1">
      <c r="A75" s="74" t="s">
        <v>59</v>
      </c>
      <c r="B75" s="72"/>
      <c r="C75" s="64"/>
      <c r="D75" s="68"/>
      <c r="E75" s="70"/>
      <c r="F75" s="70"/>
      <c r="G75" s="70"/>
      <c r="H75" s="70"/>
      <c r="I75" s="70"/>
      <c r="J75" s="70">
        <f>IF(J$5=0,"",J$5)</f>
      </c>
      <c r="K75" s="70">
        <f>IF(K$5=0,"",K$5)</f>
      </c>
      <c r="L75" s="70"/>
      <c r="M75" s="70"/>
    </row>
    <row r="76" ht="1.5" customHeight="1"/>
    <row r="77" spans="1:13" ht="15" customHeight="1">
      <c r="A77" s="175" t="s">
        <v>60</v>
      </c>
      <c r="B77" s="175"/>
      <c r="C77" s="9"/>
      <c r="D77" s="9"/>
      <c r="E77" s="75">
        <f>IF(E7=0,"",IF(E14=0,"",(E14/E7))*100)</f>
        <v>3.78961571793716</v>
      </c>
      <c r="F77" s="61">
        <f>IF(F14=0,"-",IF(F7=0,"-",F14/F7))*100</f>
        <v>3.4839328419227664</v>
      </c>
      <c r="G77" s="126">
        <f>IF(G14=0,"-",IF(G7=0,"-",G14/G7))*100</f>
        <v>8.008127526760097</v>
      </c>
      <c r="H77" s="61">
        <f>IF(H14=0,"-",IF(H7=0,"-",H14/H7))*100</f>
        <v>5.761223787465801</v>
      </c>
      <c r="I77" s="126">
        <f>IF(I14=0,"-",IF(I7=0,"-",I14/I7))*100</f>
        <v>6.996652043407993</v>
      </c>
      <c r="J77" s="126">
        <f>IF(J14=0,"-",IF(J7=0,"-",J14/J7)*100)</f>
        <v>1.5194982274338809</v>
      </c>
      <c r="K77" s="61">
        <f>IF(K14=0,"-",IF(K7=0,"-",K14/K7)*100)</f>
        <v>14.70275334516164</v>
      </c>
      <c r="L77" s="61">
        <f>IF(L14=0,"-",IF(L7=0,"-",L14/L7)*100)</f>
        <v>17.713004484304935</v>
      </c>
      <c r="M77" s="61">
        <f>IF(M14=0,"-",IF(M7=0,"-",M14/M7)*100)</f>
        <v>18.495297805642632</v>
      </c>
    </row>
    <row r="78" spans="1:14" ht="15" customHeight="1">
      <c r="A78" s="175" t="s">
        <v>61</v>
      </c>
      <c r="B78" s="175"/>
      <c r="C78" s="9"/>
      <c r="D78" s="9"/>
      <c r="E78" s="75">
        <f aca="true" t="shared" si="9" ref="E78:M78">IF(E20=0,"-",IF(E7=0,"-",E20/E7)*100)</f>
        <v>0.27041258488100517</v>
      </c>
      <c r="F78" s="61">
        <f>IF(F20=0,"-",IF(F7=0,"-",F20/F7)*100)</f>
        <v>-0.26066481824162585</v>
      </c>
      <c r="G78" s="126">
        <f>IF(G20=0,"-",IF(G7=0,"-",G20/G7)*100)</f>
        <v>5.285859918864387</v>
      </c>
      <c r="H78" s="61">
        <f>IF(H20=0,"-",IF(H7=0,"-",H20/H7)*100)</f>
        <v>3.1554405903081215</v>
      </c>
      <c r="I78" s="126">
        <f t="shared" si="9"/>
        <v>4.397367813438009</v>
      </c>
      <c r="J78" s="126">
        <f>IF(J20=0,"-",IF(J7=0,"-",J20/J7)*100)</f>
        <v>-3.720479956367591</v>
      </c>
      <c r="K78" s="61">
        <f t="shared" si="9"/>
        <v>11.01887155059695</v>
      </c>
      <c r="L78" s="61">
        <f>IF(L20=0,"-",IF(L7=0,"-",L20/L7)*100)</f>
        <v>13.228699551569505</v>
      </c>
      <c r="M78" s="61">
        <f t="shared" si="9"/>
        <v>12.539184952978054</v>
      </c>
      <c r="N78" s="51"/>
    </row>
    <row r="79" spans="1:14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127" t="s">
        <v>12</v>
      </c>
      <c r="H79" s="62" t="s">
        <v>12</v>
      </c>
      <c r="I79" s="127" t="str">
        <f>IF((I44=0),"-",(I24/((I44+K44)/2)*100))</f>
        <v>-</v>
      </c>
      <c r="J79" s="127">
        <f>IF((J44=0),"-",(J24/((J44+K44)/2)*100))</f>
        <v>-3.1479998274557426</v>
      </c>
      <c r="K79" s="62">
        <f>IF((K44=0),"-",(K24/((K44+L44)/2)*100))</f>
        <v>12.124895328478246</v>
      </c>
      <c r="L79" s="62" t="s">
        <v>12</v>
      </c>
      <c r="M79" s="62" t="s">
        <v>12</v>
      </c>
      <c r="N79" s="51"/>
    </row>
    <row r="80" spans="1:14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127" t="s">
        <v>12</v>
      </c>
      <c r="H80" s="62" t="s">
        <v>12</v>
      </c>
      <c r="I80" s="127" t="str">
        <f>IF((I44=0),"-",((I17+I18)/((I44+I45+I46+I48+K44+K45+K46+K48)/2)*100))</f>
        <v>-</v>
      </c>
      <c r="J80" s="127">
        <f>IF((J44=0),"-",((J17+J18)/((J44+J45+J46+J48+K44+K45+K46+K48)/2)*100))</f>
        <v>0.7275415572150397</v>
      </c>
      <c r="K80" s="62">
        <f>IF((K44=0),"-",((K17+K18)/((K44+K45+K46+K48+L44+L45+L46+L48)/2)*100))</f>
        <v>11.474036136474728</v>
      </c>
      <c r="L80" s="62" t="s">
        <v>12</v>
      </c>
      <c r="M80" s="62" t="s">
        <v>12</v>
      </c>
      <c r="N80" s="51"/>
    </row>
    <row r="81" spans="1:14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128">
        <f aca="true" t="shared" si="10" ref="G81:L81">IF(G44=0,"-",((G44+G45)/G52*100))</f>
        <v>58.91707501485751</v>
      </c>
      <c r="H81" s="107" t="str">
        <f t="shared" si="10"/>
        <v>-</v>
      </c>
      <c r="I81" s="128" t="str">
        <f t="shared" si="10"/>
        <v>-</v>
      </c>
      <c r="J81" s="128">
        <f t="shared" si="10"/>
        <v>54.29745256997312</v>
      </c>
      <c r="K81" s="107">
        <f t="shared" si="10"/>
        <v>49.2516500445194</v>
      </c>
      <c r="L81" s="107">
        <f t="shared" si="10"/>
        <v>48.23989569752282</v>
      </c>
      <c r="M81" s="107" t="s">
        <v>12</v>
      </c>
      <c r="N81" s="51"/>
    </row>
    <row r="82" spans="1:14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129">
        <f aca="true" t="shared" si="11" ref="G82:L82">IF(G48=0,"-",(G48+G46-G40-G38-G34))</f>
        <v>322.75800000000004</v>
      </c>
      <c r="H82" s="1" t="str">
        <f t="shared" si="11"/>
        <v>-</v>
      </c>
      <c r="I82" s="129" t="str">
        <f t="shared" si="11"/>
        <v>-</v>
      </c>
      <c r="J82" s="129">
        <f>IF(J48=0,"-",(J48+J46-J40-J38-J34))</f>
        <v>301.619</v>
      </c>
      <c r="K82" s="1">
        <f t="shared" si="11"/>
        <v>383.50300000000004</v>
      </c>
      <c r="L82" s="1">
        <f t="shared" si="11"/>
        <v>346</v>
      </c>
      <c r="M82" s="1" t="s">
        <v>12</v>
      </c>
      <c r="N82" s="51"/>
    </row>
    <row r="83" spans="1:13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130">
        <f aca="true" t="shared" si="12" ref="G83:L83">IF((G44=0),"-",((G48+G46)/(G44+G45)))</f>
        <v>0.5388413461211672</v>
      </c>
      <c r="H83" s="3" t="str">
        <f t="shared" si="12"/>
        <v>-</v>
      </c>
      <c r="I83" s="130" t="str">
        <f t="shared" si="12"/>
        <v>-</v>
      </c>
      <c r="J83" s="130">
        <f t="shared" si="12"/>
        <v>0.6930302499482449</v>
      </c>
      <c r="K83" s="3">
        <f t="shared" si="12"/>
        <v>0.9272681620354871</v>
      </c>
      <c r="L83" s="3">
        <f t="shared" si="12"/>
        <v>0.9405405405405406</v>
      </c>
      <c r="M83" s="3" t="s">
        <v>12</v>
      </c>
    </row>
    <row r="84" spans="1:13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131" t="s">
        <v>12</v>
      </c>
      <c r="H84" s="24" t="s">
        <v>12</v>
      </c>
      <c r="I84" s="131">
        <f>210+195</f>
        <v>405</v>
      </c>
      <c r="J84" s="131">
        <v>210</v>
      </c>
      <c r="K84" s="24">
        <v>253</v>
      </c>
      <c r="L84" s="24">
        <v>210</v>
      </c>
      <c r="M84" s="24">
        <v>173</v>
      </c>
    </row>
    <row r="85" spans="1:13" ht="15" customHeight="1">
      <c r="A85" s="147" t="s">
        <v>142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 customHeight="1">
      <c r="A86" s="7" t="s">
        <v>113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8"/>
    </row>
    <row r="87" spans="1:13" ht="10.5" customHeight="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8"/>
    </row>
    <row r="88" spans="1:13" ht="10.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ht="10.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0.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0.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0.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0.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0.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ht="10.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0.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0.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10.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0.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</sheetData>
  <sheetProtection/>
  <mergeCells count="21">
    <mergeCell ref="A77:B77"/>
    <mergeCell ref="A78:B78"/>
    <mergeCell ref="A79:B79"/>
    <mergeCell ref="A82:B82"/>
    <mergeCell ref="A83:B83"/>
    <mergeCell ref="A81:B81"/>
    <mergeCell ref="A64:B64"/>
    <mergeCell ref="A62:B62"/>
    <mergeCell ref="A80:B80"/>
    <mergeCell ref="A65:B65"/>
    <mergeCell ref="A84:B84"/>
    <mergeCell ref="A67:B67"/>
    <mergeCell ref="A68:B68"/>
    <mergeCell ref="A69:B69"/>
    <mergeCell ref="A71:B71"/>
    <mergeCell ref="A66:B66"/>
    <mergeCell ref="A1:M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76" t="s">
        <v>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</row>
    <row r="5" spans="1:12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/>
      <c r="J5" s="70"/>
      <c r="K5" s="70"/>
      <c r="L5" s="70"/>
    </row>
    <row r="6" ht="1.5" customHeight="1"/>
    <row r="7" spans="1:15" ht="15" customHeight="1">
      <c r="A7" s="34" t="s">
        <v>14</v>
      </c>
      <c r="B7" s="9"/>
      <c r="C7" s="9"/>
      <c r="D7" s="9"/>
      <c r="E7" s="83">
        <v>95.61600000000001</v>
      </c>
      <c r="F7" s="59">
        <v>99.20000000000002</v>
      </c>
      <c r="G7" s="83">
        <v>324.45300000000003</v>
      </c>
      <c r="H7" s="59">
        <v>287.583</v>
      </c>
      <c r="I7" s="83">
        <v>390.03200000000004</v>
      </c>
      <c r="J7" s="59">
        <v>390.877</v>
      </c>
      <c r="K7" s="59">
        <v>409</v>
      </c>
      <c r="L7" s="59">
        <v>439</v>
      </c>
      <c r="M7" s="44"/>
      <c r="N7" s="44"/>
      <c r="O7" s="44"/>
    </row>
    <row r="8" spans="1:15" ht="15" customHeight="1">
      <c r="A8" s="34" t="s">
        <v>15</v>
      </c>
      <c r="B8" s="4"/>
      <c r="C8" s="4"/>
      <c r="D8" s="4"/>
      <c r="E8" s="82">
        <v>-88.03900000000002</v>
      </c>
      <c r="F8" s="54">
        <v>-80.767</v>
      </c>
      <c r="G8" s="82">
        <v>-282.14300000000003</v>
      </c>
      <c r="H8" s="54">
        <v>-243.088</v>
      </c>
      <c r="I8" s="82">
        <v>-334.20000000000005</v>
      </c>
      <c r="J8" s="54">
        <v>-343.84000000000003</v>
      </c>
      <c r="K8" s="54">
        <v>-388</v>
      </c>
      <c r="L8" s="54">
        <v>-406</v>
      </c>
      <c r="M8" s="44"/>
      <c r="N8" s="44"/>
      <c r="O8" s="44"/>
    </row>
    <row r="9" spans="1:15" ht="15" customHeight="1">
      <c r="A9" s="34" t="s">
        <v>16</v>
      </c>
      <c r="B9" s="4"/>
      <c r="C9" s="4"/>
      <c r="D9" s="4"/>
      <c r="E9" s="82"/>
      <c r="F9" s="54"/>
      <c r="G9" s="82"/>
      <c r="H9" s="54"/>
      <c r="I9" s="82"/>
      <c r="J9" s="54">
        <v>-0.65</v>
      </c>
      <c r="K9" s="54"/>
      <c r="L9" s="54"/>
      <c r="M9" s="44"/>
      <c r="N9" s="44"/>
      <c r="O9" s="44"/>
    </row>
    <row r="10" spans="1:15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44"/>
      <c r="N10" s="44"/>
      <c r="O10" s="44"/>
    </row>
    <row r="11" spans="1:15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  <c r="M11" s="44"/>
      <c r="N11" s="44"/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7.576999999999998</v>
      </c>
      <c r="F12" s="59">
        <f aca="true" t="shared" si="0" ref="F12:L12">SUM(F7:F11)</f>
        <v>18.43300000000002</v>
      </c>
      <c r="G12" s="83">
        <f>SUM(G7:G11)</f>
        <v>42.31</v>
      </c>
      <c r="H12" s="59">
        <f>SUM(H7:H11)</f>
        <v>44.49500000000003</v>
      </c>
      <c r="I12" s="83">
        <f>SUM(I7:I11)</f>
        <v>55.831999999999994</v>
      </c>
      <c r="J12" s="59">
        <f t="shared" si="0"/>
        <v>46.38699999999998</v>
      </c>
      <c r="K12" s="59">
        <f t="shared" si="0"/>
        <v>21</v>
      </c>
      <c r="L12" s="59">
        <f t="shared" si="0"/>
        <v>33</v>
      </c>
      <c r="M12" s="44"/>
      <c r="N12" s="44"/>
      <c r="O12" s="44"/>
    </row>
    <row r="13" spans="1:15" ht="15" customHeight="1">
      <c r="A13" s="35" t="s">
        <v>92</v>
      </c>
      <c r="B13" s="28"/>
      <c r="C13" s="28"/>
      <c r="D13" s="28"/>
      <c r="E13" s="81">
        <v>-1.3690000000000002</v>
      </c>
      <c r="F13" s="56">
        <v>-0.9279999999999999</v>
      </c>
      <c r="G13" s="81">
        <v>-3.7870000000000004</v>
      </c>
      <c r="H13" s="56">
        <v>-3.516</v>
      </c>
      <c r="I13" s="81">
        <v>-4.9990000000000006</v>
      </c>
      <c r="J13" s="56">
        <v>-5.787</v>
      </c>
      <c r="K13" s="56">
        <v>-5</v>
      </c>
      <c r="L13" s="56">
        <v>-5</v>
      </c>
      <c r="M13" s="44"/>
      <c r="N13" s="44"/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6.207999999999998</v>
      </c>
      <c r="F14" s="59">
        <f aca="true" t="shared" si="1" ref="F14:L14">SUM(F12:F13)</f>
        <v>17.50500000000002</v>
      </c>
      <c r="G14" s="83">
        <f>SUM(G12:G13)</f>
        <v>38.523</v>
      </c>
      <c r="H14" s="59">
        <f>SUM(H12:H13)</f>
        <v>40.979000000000035</v>
      </c>
      <c r="I14" s="83">
        <f>SUM(I12:I13)</f>
        <v>50.83299999999999</v>
      </c>
      <c r="J14" s="59">
        <f t="shared" si="1"/>
        <v>40.59999999999998</v>
      </c>
      <c r="K14" s="59">
        <f t="shared" si="1"/>
        <v>16</v>
      </c>
      <c r="L14" s="59">
        <f t="shared" si="1"/>
        <v>28</v>
      </c>
      <c r="M14" s="44"/>
      <c r="N14" s="44"/>
      <c r="O14" s="44"/>
    </row>
    <row r="15" spans="1:15" ht="15" customHeight="1">
      <c r="A15" s="34" t="s">
        <v>20</v>
      </c>
      <c r="B15" s="5"/>
      <c r="C15" s="5"/>
      <c r="D15" s="5"/>
      <c r="E15" s="82"/>
      <c r="F15" s="54"/>
      <c r="G15" s="82"/>
      <c r="H15" s="54"/>
      <c r="I15" s="82"/>
      <c r="J15" s="54"/>
      <c r="K15" s="54"/>
      <c r="L15" s="54"/>
      <c r="M15" s="44"/>
      <c r="N15" s="44"/>
      <c r="O15" s="44"/>
    </row>
    <row r="16" spans="1:15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44"/>
      <c r="N16" s="44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6.207999999999998</v>
      </c>
      <c r="F17" s="59">
        <f aca="true" t="shared" si="2" ref="F17:L17">SUM(F14:F16)</f>
        <v>17.50500000000002</v>
      </c>
      <c r="G17" s="83">
        <f>SUM(G14:G16)</f>
        <v>38.523</v>
      </c>
      <c r="H17" s="59">
        <f>SUM(H14:H16)</f>
        <v>40.979000000000035</v>
      </c>
      <c r="I17" s="83">
        <f>SUM(I14:I16)</f>
        <v>50.83299999999999</v>
      </c>
      <c r="J17" s="59">
        <f t="shared" si="2"/>
        <v>40.59999999999998</v>
      </c>
      <c r="K17" s="59">
        <f t="shared" si="2"/>
        <v>16</v>
      </c>
      <c r="L17" s="59">
        <f t="shared" si="2"/>
        <v>28</v>
      </c>
      <c r="M17" s="44"/>
      <c r="N17" s="44"/>
      <c r="O17" s="44"/>
    </row>
    <row r="18" spans="1:15" ht="15" customHeight="1">
      <c r="A18" s="34" t="s">
        <v>22</v>
      </c>
      <c r="B18" s="4"/>
      <c r="C18" s="4"/>
      <c r="D18" s="4"/>
      <c r="E18" s="82"/>
      <c r="F18" s="54"/>
      <c r="G18" s="82"/>
      <c r="H18" s="54"/>
      <c r="I18" s="82"/>
      <c r="J18" s="54"/>
      <c r="K18" s="54"/>
      <c r="L18" s="54"/>
      <c r="M18" s="44"/>
      <c r="N18" s="44"/>
      <c r="O18" s="44"/>
    </row>
    <row r="19" spans="1:15" ht="15" customHeight="1">
      <c r="A19" s="35" t="s">
        <v>23</v>
      </c>
      <c r="B19" s="28"/>
      <c r="C19" s="28"/>
      <c r="D19" s="28"/>
      <c r="E19" s="81">
        <v>-0.569</v>
      </c>
      <c r="F19" s="56">
        <v>-0.22099999999999964</v>
      </c>
      <c r="G19" s="81">
        <v>-0.885</v>
      </c>
      <c r="H19" s="56">
        <v>-2.726</v>
      </c>
      <c r="I19" s="81">
        <v>-10.51</v>
      </c>
      <c r="J19" s="56">
        <v>-5.734</v>
      </c>
      <c r="K19" s="56">
        <v>-6</v>
      </c>
      <c r="L19" s="56">
        <v>-4</v>
      </c>
      <c r="M19" s="44"/>
      <c r="N19" s="44"/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5.6389999999999985</v>
      </c>
      <c r="F20" s="59">
        <f aca="true" t="shared" si="3" ref="F20:L20">SUM(F17:F19)</f>
        <v>17.28400000000002</v>
      </c>
      <c r="G20" s="83">
        <f>SUM(G17:G19)</f>
        <v>37.638000000000005</v>
      </c>
      <c r="H20" s="59">
        <f>SUM(H17:H19)</f>
        <v>38.253000000000036</v>
      </c>
      <c r="I20" s="83">
        <f>SUM(I17:I19)</f>
        <v>40.32299999999999</v>
      </c>
      <c r="J20" s="59">
        <f t="shared" si="3"/>
        <v>34.86599999999998</v>
      </c>
      <c r="K20" s="59">
        <f t="shared" si="3"/>
        <v>10</v>
      </c>
      <c r="L20" s="59">
        <f t="shared" si="3"/>
        <v>24</v>
      </c>
      <c r="M20" s="44"/>
      <c r="N20" s="44"/>
      <c r="O20" s="44"/>
    </row>
    <row r="21" spans="1:15" ht="15" customHeight="1">
      <c r="A21" s="34" t="s">
        <v>24</v>
      </c>
      <c r="B21" s="4"/>
      <c r="C21" s="4"/>
      <c r="D21" s="4"/>
      <c r="E21" s="82">
        <v>-1.5229999999999997</v>
      </c>
      <c r="F21" s="54">
        <v>-4.666000000000001</v>
      </c>
      <c r="G21" s="82">
        <v>-14.279</v>
      </c>
      <c r="H21" s="54">
        <v>-10.328000000000001</v>
      </c>
      <c r="I21" s="82">
        <v>-9.482</v>
      </c>
      <c r="J21" s="54">
        <v>-7.880000000000001</v>
      </c>
      <c r="K21" s="54">
        <v>-4</v>
      </c>
      <c r="L21" s="54">
        <v>-8</v>
      </c>
      <c r="M21" s="44"/>
      <c r="N21" s="44"/>
      <c r="O21" s="44"/>
    </row>
    <row r="22" spans="1:15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44"/>
      <c r="N22" s="44"/>
      <c r="O22" s="44"/>
    </row>
    <row r="23" spans="1:15" ht="15" customHeight="1">
      <c r="A23" s="38" t="s">
        <v>25</v>
      </c>
      <c r="B23" s="14"/>
      <c r="C23" s="14"/>
      <c r="D23" s="14"/>
      <c r="E23" s="83">
        <f>SUM(E20:E22)</f>
        <v>4.115999999999999</v>
      </c>
      <c r="F23" s="59">
        <f aca="true" t="shared" si="4" ref="F23:L23">SUM(F20:F22)</f>
        <v>12.61800000000002</v>
      </c>
      <c r="G23" s="83">
        <f>SUM(G20:G22)</f>
        <v>23.359000000000005</v>
      </c>
      <c r="H23" s="59">
        <f>SUM(H20:H22)</f>
        <v>27.925000000000033</v>
      </c>
      <c r="I23" s="83">
        <f>SUM(I20:I22)</f>
        <v>30.840999999999994</v>
      </c>
      <c r="J23" s="59">
        <f t="shared" si="4"/>
        <v>26.985999999999976</v>
      </c>
      <c r="K23" s="59">
        <f t="shared" si="4"/>
        <v>6</v>
      </c>
      <c r="L23" s="59">
        <f t="shared" si="4"/>
        <v>16</v>
      </c>
      <c r="M23" s="44"/>
      <c r="N23" s="44"/>
      <c r="O23" s="44"/>
    </row>
    <row r="24" spans="1:15" ht="15" customHeight="1">
      <c r="A24" s="34" t="s">
        <v>26</v>
      </c>
      <c r="B24" s="4"/>
      <c r="C24" s="4"/>
      <c r="D24" s="4"/>
      <c r="E24" s="80">
        <f aca="true" t="shared" si="5" ref="E24:L24">E23-E25</f>
        <v>4.115999999999999</v>
      </c>
      <c r="F24" s="57">
        <f t="shared" si="5"/>
        <v>12.61800000000002</v>
      </c>
      <c r="G24" s="80">
        <f>G23-G25</f>
        <v>23.359000000000005</v>
      </c>
      <c r="H24" s="57">
        <f>H23-H25</f>
        <v>27.925000000000033</v>
      </c>
      <c r="I24" s="80">
        <f>I23-I25</f>
        <v>30.840999999999994</v>
      </c>
      <c r="J24" s="57">
        <f t="shared" si="5"/>
        <v>26.985999999999976</v>
      </c>
      <c r="K24" s="57">
        <f t="shared" si="5"/>
        <v>6</v>
      </c>
      <c r="L24" s="57">
        <f t="shared" si="5"/>
        <v>16</v>
      </c>
      <c r="M24" s="44"/>
      <c r="N24" s="44"/>
      <c r="O24" s="44"/>
    </row>
    <row r="25" spans="1:12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>
        <f t="shared" si="7"/>
      </c>
      <c r="L29" s="86">
        <f t="shared" si="7"/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42.112</v>
      </c>
      <c r="H31" s="54">
        <v>42.316</v>
      </c>
      <c r="I31" s="82">
        <v>42.339</v>
      </c>
      <c r="J31" s="54">
        <v>42.446000000000005</v>
      </c>
      <c r="K31" s="54">
        <v>42</v>
      </c>
      <c r="L31" s="54">
        <v>42</v>
      </c>
    </row>
    <row r="32" spans="1:12" ht="15" customHeight="1">
      <c r="A32" s="34" t="s">
        <v>27</v>
      </c>
      <c r="B32" s="9"/>
      <c r="C32" s="9"/>
      <c r="D32" s="9"/>
      <c r="E32" s="82"/>
      <c r="F32" s="54"/>
      <c r="G32" s="82">
        <v>1.907</v>
      </c>
      <c r="H32" s="54">
        <v>0.667</v>
      </c>
      <c r="I32" s="82">
        <v>0.8819999999999999</v>
      </c>
      <c r="J32" s="54">
        <v>0.22299999999999998</v>
      </c>
      <c r="K32" s="54"/>
      <c r="L32" s="54"/>
    </row>
    <row r="33" spans="1:12" ht="15" customHeight="1">
      <c r="A33" s="34" t="s">
        <v>28</v>
      </c>
      <c r="B33" s="9"/>
      <c r="C33" s="9"/>
      <c r="D33" s="9"/>
      <c r="E33" s="82"/>
      <c r="F33" s="54"/>
      <c r="G33" s="82">
        <v>9.951</v>
      </c>
      <c r="H33" s="54">
        <v>11.517</v>
      </c>
      <c r="I33" s="82">
        <v>11.673000000000002</v>
      </c>
      <c r="J33" s="54">
        <v>12.45</v>
      </c>
      <c r="K33" s="54">
        <v>18</v>
      </c>
      <c r="L33" s="54">
        <v>23</v>
      </c>
    </row>
    <row r="34" spans="1:12" ht="15" customHeight="1">
      <c r="A34" s="34" t="s">
        <v>29</v>
      </c>
      <c r="B34" s="9"/>
      <c r="C34" s="9"/>
      <c r="D34" s="9"/>
      <c r="E34" s="82"/>
      <c r="F34" s="54"/>
      <c r="G34" s="82"/>
      <c r="H34" s="54"/>
      <c r="I34" s="82"/>
      <c r="J34" s="54"/>
      <c r="K34" s="54"/>
      <c r="L34" s="54"/>
    </row>
    <row r="35" spans="1:12" ht="15" customHeight="1">
      <c r="A35" s="35" t="s">
        <v>30</v>
      </c>
      <c r="B35" s="28"/>
      <c r="C35" s="28"/>
      <c r="D35" s="28"/>
      <c r="E35" s="81"/>
      <c r="F35" s="56"/>
      <c r="G35" s="81">
        <v>4.7330000000000005</v>
      </c>
      <c r="H35" s="56">
        <v>3.704</v>
      </c>
      <c r="I35" s="81">
        <v>5.597</v>
      </c>
      <c r="J35" s="56">
        <v>3.362</v>
      </c>
      <c r="K35" s="56">
        <v>1</v>
      </c>
      <c r="L35" s="56"/>
    </row>
    <row r="36" spans="1:12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58.703</v>
      </c>
      <c r="H36" s="116">
        <f t="shared" si="8"/>
        <v>58.204</v>
      </c>
      <c r="I36" s="83">
        <f t="shared" si="8"/>
        <v>60.491</v>
      </c>
      <c r="J36" s="59">
        <f t="shared" si="8"/>
        <v>58.481</v>
      </c>
      <c r="K36" s="59">
        <f t="shared" si="8"/>
        <v>61</v>
      </c>
      <c r="L36" s="59">
        <f t="shared" si="8"/>
        <v>65</v>
      </c>
    </row>
    <row r="37" spans="1:12" ht="15" customHeight="1">
      <c r="A37" s="34" t="s">
        <v>32</v>
      </c>
      <c r="B37" s="4"/>
      <c r="C37" s="4"/>
      <c r="D37" s="4"/>
      <c r="E37" s="82"/>
      <c r="F37" s="54"/>
      <c r="G37" s="82">
        <v>120.98</v>
      </c>
      <c r="H37" s="137">
        <v>88.34700000000001</v>
      </c>
      <c r="I37" s="82">
        <v>91.568</v>
      </c>
      <c r="J37" s="54">
        <v>111.355</v>
      </c>
      <c r="K37" s="54">
        <v>117</v>
      </c>
      <c r="L37" s="54">
        <v>95</v>
      </c>
    </row>
    <row r="38" spans="1:12" ht="15" customHeight="1">
      <c r="A38" s="34" t="s">
        <v>33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</row>
    <row r="39" spans="1:12" ht="15" customHeight="1">
      <c r="A39" s="34" t="s">
        <v>34</v>
      </c>
      <c r="B39" s="4"/>
      <c r="C39" s="4"/>
      <c r="D39" s="4"/>
      <c r="E39" s="82"/>
      <c r="F39" s="54"/>
      <c r="G39" s="82">
        <v>77.82300000000001</v>
      </c>
      <c r="H39" s="137">
        <v>78.572</v>
      </c>
      <c r="I39" s="82">
        <v>72.73800000000001</v>
      </c>
      <c r="J39" s="54">
        <v>73.11600000000001</v>
      </c>
      <c r="K39" s="54">
        <v>80</v>
      </c>
      <c r="L39" s="54">
        <v>99</v>
      </c>
    </row>
    <row r="40" spans="1:12" ht="15" customHeight="1">
      <c r="A40" s="34" t="s">
        <v>35</v>
      </c>
      <c r="B40" s="4"/>
      <c r="C40" s="4"/>
      <c r="D40" s="4"/>
      <c r="E40" s="82"/>
      <c r="F40" s="54"/>
      <c r="G40" s="82">
        <v>0.9910000000000001</v>
      </c>
      <c r="H40" s="137">
        <v>3.8890000000000002</v>
      </c>
      <c r="I40" s="82">
        <v>20.503</v>
      </c>
      <c r="J40" s="54">
        <v>0.8300000000000001</v>
      </c>
      <c r="K40" s="54">
        <v>2</v>
      </c>
      <c r="L40" s="54">
        <v>7</v>
      </c>
    </row>
    <row r="41" spans="1:12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199.794</v>
      </c>
      <c r="H42" s="132">
        <f t="shared" si="9"/>
        <v>170.80800000000002</v>
      </c>
      <c r="I42" s="88">
        <f t="shared" si="9"/>
        <v>184.80900000000003</v>
      </c>
      <c r="J42" s="89">
        <f t="shared" si="9"/>
        <v>185.30100000000002</v>
      </c>
      <c r="K42" s="89">
        <f t="shared" si="9"/>
        <v>199</v>
      </c>
      <c r="L42" s="89">
        <f t="shared" si="9"/>
        <v>201</v>
      </c>
    </row>
    <row r="43" spans="1:12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258.497</v>
      </c>
      <c r="H43" s="116">
        <f t="shared" si="10"/>
        <v>229.01200000000003</v>
      </c>
      <c r="I43" s="83">
        <f t="shared" si="10"/>
        <v>245.3</v>
      </c>
      <c r="J43" s="59">
        <f t="shared" si="10"/>
        <v>243.782</v>
      </c>
      <c r="K43" s="59">
        <f t="shared" si="10"/>
        <v>260</v>
      </c>
      <c r="L43" s="59">
        <f t="shared" si="10"/>
        <v>266</v>
      </c>
    </row>
    <row r="44" spans="1:12" ht="15" customHeight="1">
      <c r="A44" s="34" t="s">
        <v>39</v>
      </c>
      <c r="B44" s="4"/>
      <c r="C44" s="4"/>
      <c r="D44" s="4"/>
      <c r="E44" s="82"/>
      <c r="F44" s="54"/>
      <c r="G44" s="82">
        <v>54.14999999999999</v>
      </c>
      <c r="H44" s="137">
        <v>118.789</v>
      </c>
      <c r="I44" s="82">
        <v>122.122</v>
      </c>
      <c r="J44" s="54">
        <v>90.12</v>
      </c>
      <c r="K44" s="54">
        <v>62</v>
      </c>
      <c r="L44" s="54">
        <v>25</v>
      </c>
    </row>
    <row r="45" spans="1:12" ht="15" customHeight="1">
      <c r="A45" s="34" t="s">
        <v>107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40</v>
      </c>
      <c r="B46" s="4"/>
      <c r="C46" s="4"/>
      <c r="D46" s="4"/>
      <c r="E46" s="82"/>
      <c r="F46" s="54"/>
      <c r="G46" s="82"/>
      <c r="H46" s="137"/>
      <c r="I46" s="82"/>
      <c r="J46" s="54"/>
      <c r="K46" s="54"/>
      <c r="L46" s="54"/>
    </row>
    <row r="47" spans="1:12" ht="15" customHeight="1">
      <c r="A47" s="34" t="s">
        <v>41</v>
      </c>
      <c r="B47" s="4"/>
      <c r="C47" s="4"/>
      <c r="D47" s="4"/>
      <c r="E47" s="82"/>
      <c r="F47" s="54"/>
      <c r="G47" s="82">
        <v>17.996000000000002</v>
      </c>
      <c r="H47" s="137">
        <v>18.202</v>
      </c>
      <c r="I47" s="82">
        <v>16.44</v>
      </c>
      <c r="J47" s="54">
        <v>21.562</v>
      </c>
      <c r="K47" s="54">
        <v>15</v>
      </c>
      <c r="L47" s="54">
        <v>17</v>
      </c>
    </row>
    <row r="48" spans="1:12" ht="15" customHeight="1">
      <c r="A48" s="34" t="s">
        <v>42</v>
      </c>
      <c r="B48" s="4"/>
      <c r="C48" s="4"/>
      <c r="D48" s="4"/>
      <c r="E48" s="82"/>
      <c r="F48" s="54"/>
      <c r="G48" s="82">
        <v>113.057</v>
      </c>
      <c r="H48" s="137">
        <v>25.108</v>
      </c>
      <c r="I48" s="82">
        <v>20.832</v>
      </c>
      <c r="J48" s="54">
        <v>76.01100000000001</v>
      </c>
      <c r="K48" s="54">
        <v>144</v>
      </c>
      <c r="L48" s="54">
        <v>125</v>
      </c>
    </row>
    <row r="49" spans="1:12" ht="15" customHeight="1">
      <c r="A49" s="34" t="s">
        <v>43</v>
      </c>
      <c r="B49" s="4"/>
      <c r="C49" s="4"/>
      <c r="D49" s="4"/>
      <c r="E49" s="82"/>
      <c r="F49" s="54"/>
      <c r="G49" s="82">
        <v>63.835</v>
      </c>
      <c r="H49" s="137">
        <v>65.03</v>
      </c>
      <c r="I49" s="82">
        <v>76.447</v>
      </c>
      <c r="J49" s="54">
        <v>56.089000000000006</v>
      </c>
      <c r="K49" s="54">
        <v>39</v>
      </c>
      <c r="L49" s="54">
        <v>99</v>
      </c>
    </row>
    <row r="50" spans="1:12" ht="15" customHeight="1">
      <c r="A50" s="34" t="s">
        <v>98</v>
      </c>
      <c r="B50" s="4"/>
      <c r="C50" s="4"/>
      <c r="D50" s="4"/>
      <c r="E50" s="82"/>
      <c r="F50" s="54"/>
      <c r="G50" s="82">
        <v>9.459</v>
      </c>
      <c r="H50" s="137">
        <v>1.883</v>
      </c>
      <c r="I50" s="82">
        <v>9.459</v>
      </c>
      <c r="J50" s="54"/>
      <c r="K50" s="54"/>
      <c r="L50" s="54"/>
    </row>
    <row r="51" spans="1:12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258.49699999999996</v>
      </c>
      <c r="H52" s="116">
        <f t="shared" si="11"/>
        <v>229.01200000000003</v>
      </c>
      <c r="I52" s="83">
        <f t="shared" si="11"/>
        <v>245.3</v>
      </c>
      <c r="J52" s="59">
        <f t="shared" si="11"/>
        <v>243.782</v>
      </c>
      <c r="K52" s="59">
        <f t="shared" si="11"/>
        <v>260</v>
      </c>
      <c r="L52" s="59">
        <f t="shared" si="11"/>
        <v>266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>
        <f aca="true" t="shared" si="13" ref="F56:L56">IF(F$5=0,"",F$5)</f>
      </c>
      <c r="G56" s="86">
        <f t="shared" si="13"/>
      </c>
      <c r="H56" s="86">
        <f t="shared" si="13"/>
      </c>
      <c r="I56" s="86"/>
      <c r="J56" s="86">
        <f t="shared" si="13"/>
      </c>
      <c r="K56" s="86">
        <f t="shared" si="13"/>
      </c>
      <c r="L56" s="86">
        <f t="shared" si="13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46</v>
      </c>
      <c r="B58" s="175"/>
      <c r="C58" s="11"/>
      <c r="D58" s="11"/>
      <c r="E58" s="80">
        <v>5.119000000000004</v>
      </c>
      <c r="F58" s="57">
        <v>16.641999999999996</v>
      </c>
      <c r="G58" s="80">
        <v>38.77</v>
      </c>
      <c r="H58" s="57">
        <v>32.288000000000004</v>
      </c>
      <c r="I58" s="80">
        <v>42.374</v>
      </c>
      <c r="J58" s="57">
        <v>42.997</v>
      </c>
      <c r="K58" s="57">
        <v>16</v>
      </c>
      <c r="L58" s="57">
        <v>25</v>
      </c>
    </row>
    <row r="59" spans="1:12" ht="15" customHeight="1">
      <c r="A59" s="177" t="s">
        <v>47</v>
      </c>
      <c r="B59" s="177"/>
      <c r="C59" s="29"/>
      <c r="D59" s="29"/>
      <c r="E59" s="81">
        <v>-6.4719999999999995</v>
      </c>
      <c r="F59" s="56">
        <v>17.564</v>
      </c>
      <c r="G59" s="81">
        <v>-56.743</v>
      </c>
      <c r="H59" s="56">
        <v>21.426000000000002</v>
      </c>
      <c r="I59" s="81">
        <v>42.703</v>
      </c>
      <c r="J59" s="56">
        <v>25.373</v>
      </c>
      <c r="K59" s="56">
        <v>-60</v>
      </c>
      <c r="L59" s="56">
        <v>-6</v>
      </c>
    </row>
    <row r="60" spans="1:13" ht="16.5" customHeight="1">
      <c r="A60" s="179" t="s">
        <v>48</v>
      </c>
      <c r="B60" s="179"/>
      <c r="C60" s="31"/>
      <c r="D60" s="31"/>
      <c r="E60" s="83">
        <f>SUM(E58:E59)</f>
        <v>-1.3529999999999953</v>
      </c>
      <c r="F60" s="59">
        <f aca="true" t="shared" si="14" ref="F60:L60">SUM(F58:F59)</f>
        <v>34.205999999999996</v>
      </c>
      <c r="G60" s="83">
        <f>SUM(G58:G59)</f>
        <v>-17.973</v>
      </c>
      <c r="H60" s="59">
        <f>SUM(H58:H59)</f>
        <v>53.714000000000006</v>
      </c>
      <c r="I60" s="83">
        <f>SUM(I58:I59)</f>
        <v>85.077</v>
      </c>
      <c r="J60" s="59">
        <f t="shared" si="14"/>
        <v>68.37</v>
      </c>
      <c r="K60" s="59">
        <f t="shared" si="14"/>
        <v>-44</v>
      </c>
      <c r="L60" s="59">
        <f t="shared" si="14"/>
        <v>19</v>
      </c>
      <c r="M60" s="169"/>
    </row>
    <row r="61" spans="1:12" ht="15" customHeight="1">
      <c r="A61" s="175" t="s">
        <v>49</v>
      </c>
      <c r="B61" s="175"/>
      <c r="C61" s="4"/>
      <c r="D61" s="4"/>
      <c r="E61" s="82">
        <v>-0.5489999999999999</v>
      </c>
      <c r="F61" s="54">
        <v>-0.6729999999999999</v>
      </c>
      <c r="G61" s="82">
        <v>-3.8810000000000002</v>
      </c>
      <c r="H61" s="54">
        <v>-3.15</v>
      </c>
      <c r="I61" s="82">
        <v>-4.934</v>
      </c>
      <c r="J61" s="54">
        <v>-0.4</v>
      </c>
      <c r="K61" s="54"/>
      <c r="L61" s="54">
        <v>-5</v>
      </c>
    </row>
    <row r="62" spans="1:12" ht="15" customHeight="1">
      <c r="A62" s="177" t="s">
        <v>99</v>
      </c>
      <c r="B62" s="177"/>
      <c r="C62" s="28"/>
      <c r="D62" s="28"/>
      <c r="E62" s="81"/>
      <c r="F62" s="56"/>
      <c r="G62" s="81">
        <v>0.076</v>
      </c>
      <c r="H62" s="56"/>
      <c r="I62" s="81">
        <v>0.006</v>
      </c>
      <c r="J62" s="56"/>
      <c r="K62" s="56"/>
      <c r="L62" s="56"/>
    </row>
    <row r="63" spans="1:13" s="49" customFormat="1" ht="16.5" customHeight="1">
      <c r="A63" s="166" t="s">
        <v>50</v>
      </c>
      <c r="B63" s="166"/>
      <c r="C63" s="32"/>
      <c r="D63" s="32"/>
      <c r="E63" s="83">
        <f>SUM(E60:E62)</f>
        <v>-1.9019999999999953</v>
      </c>
      <c r="F63" s="59">
        <f aca="true" t="shared" si="15" ref="F63:L63">SUM(F60:F62)</f>
        <v>33.532999999999994</v>
      </c>
      <c r="G63" s="83">
        <f>SUM(G60:G62)</f>
        <v>-21.778</v>
      </c>
      <c r="H63" s="59">
        <f>SUM(H60:H62)</f>
        <v>50.56400000000001</v>
      </c>
      <c r="I63" s="83">
        <f>SUM(I60:I62)</f>
        <v>80.149</v>
      </c>
      <c r="J63" s="59">
        <f t="shared" si="15"/>
        <v>67.97</v>
      </c>
      <c r="K63" s="59">
        <f t="shared" si="15"/>
        <v>-44</v>
      </c>
      <c r="L63" s="59">
        <f t="shared" si="15"/>
        <v>14</v>
      </c>
      <c r="M63" s="59"/>
    </row>
    <row r="64" spans="1:12" ht="15" customHeight="1">
      <c r="A64" s="177" t="s">
        <v>51</v>
      </c>
      <c r="B64" s="177"/>
      <c r="C64" s="33"/>
      <c r="D64" s="33"/>
      <c r="E64" s="81"/>
      <c r="F64" s="56"/>
      <c r="G64" s="81"/>
      <c r="H64" s="56"/>
      <c r="I64" s="81"/>
      <c r="J64" s="56"/>
      <c r="K64" s="56"/>
      <c r="L64" s="56"/>
    </row>
    <row r="65" spans="1:13" ht="16.5" customHeight="1">
      <c r="A65" s="179" t="s">
        <v>52</v>
      </c>
      <c r="B65" s="179"/>
      <c r="C65" s="12"/>
      <c r="D65" s="12"/>
      <c r="E65" s="83">
        <f>SUM(E63:E64)</f>
        <v>-1.9019999999999953</v>
      </c>
      <c r="F65" s="59">
        <f aca="true" t="shared" si="16" ref="F65:L65">SUM(F63:F64)</f>
        <v>33.532999999999994</v>
      </c>
      <c r="G65" s="83">
        <f>SUM(G63:G64)</f>
        <v>-21.778</v>
      </c>
      <c r="H65" s="59">
        <f>SUM(H63:H64)</f>
        <v>50.56400000000001</v>
      </c>
      <c r="I65" s="83">
        <f>SUM(I63:I64)</f>
        <v>80.149</v>
      </c>
      <c r="J65" s="59">
        <f t="shared" si="16"/>
        <v>67.97</v>
      </c>
      <c r="K65" s="59">
        <f t="shared" si="16"/>
        <v>-44</v>
      </c>
      <c r="L65" s="59">
        <f t="shared" si="16"/>
        <v>14</v>
      </c>
      <c r="M65" s="169"/>
    </row>
    <row r="66" spans="1:12" ht="15" customHeight="1">
      <c r="A66" s="175" t="s">
        <v>53</v>
      </c>
      <c r="B66" s="175"/>
      <c r="C66" s="4"/>
      <c r="D66" s="4"/>
      <c r="E66" s="82">
        <v>1.9540000000000077</v>
      </c>
      <c r="F66" s="54">
        <v>-32.70400000000001</v>
      </c>
      <c r="G66" s="82">
        <v>92.42200000000001</v>
      </c>
      <c r="H66" s="54">
        <v>-49.44700000000001</v>
      </c>
      <c r="I66" s="82">
        <v>-53.87700000000001</v>
      </c>
      <c r="J66" s="54">
        <v>-69</v>
      </c>
      <c r="K66" s="54">
        <v>20</v>
      </c>
      <c r="L66" s="54">
        <v>13</v>
      </c>
    </row>
    <row r="67" spans="1:12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55</v>
      </c>
      <c r="B68" s="175"/>
      <c r="C68" s="4"/>
      <c r="D68" s="4"/>
      <c r="E68" s="82"/>
      <c r="F68" s="54"/>
      <c r="G68" s="82">
        <v>-90</v>
      </c>
      <c r="H68" s="54"/>
      <c r="I68" s="82"/>
      <c r="J68" s="54"/>
      <c r="K68" s="54"/>
      <c r="L68" s="54"/>
    </row>
    <row r="69" spans="1:12" ht="15" customHeight="1">
      <c r="A69" s="177" t="s">
        <v>56</v>
      </c>
      <c r="B69" s="177"/>
      <c r="C69" s="28"/>
      <c r="D69" s="28"/>
      <c r="E69" s="81"/>
      <c r="F69" s="56">
        <v>1.883</v>
      </c>
      <c r="G69" s="81"/>
      <c r="H69" s="56">
        <v>1.883</v>
      </c>
      <c r="I69" s="81">
        <v>-6.795999999999999</v>
      </c>
      <c r="J69" s="56"/>
      <c r="K69" s="56">
        <v>19</v>
      </c>
      <c r="L69" s="56">
        <v>-25</v>
      </c>
    </row>
    <row r="70" spans="1:13" ht="16.5" customHeight="1">
      <c r="A70" s="39" t="s">
        <v>57</v>
      </c>
      <c r="B70" s="39"/>
      <c r="C70" s="26"/>
      <c r="D70" s="26"/>
      <c r="E70" s="84">
        <f>SUM(E66:E69)</f>
        <v>1.9540000000000077</v>
      </c>
      <c r="F70" s="58">
        <f aca="true" t="shared" si="17" ref="F70:L70">SUM(F66:F69)</f>
        <v>-30.82100000000001</v>
      </c>
      <c r="G70" s="84">
        <f>SUM(G66:G69)</f>
        <v>2.4220000000000113</v>
      </c>
      <c r="H70" s="58">
        <f>SUM(H66:H69)</f>
        <v>-47.56400000000001</v>
      </c>
      <c r="I70" s="84">
        <f>SUM(I66:I69)</f>
        <v>-60.67300000000001</v>
      </c>
      <c r="J70" s="58">
        <f t="shared" si="17"/>
        <v>-69</v>
      </c>
      <c r="K70" s="58">
        <f t="shared" si="17"/>
        <v>39</v>
      </c>
      <c r="L70" s="58">
        <f t="shared" si="17"/>
        <v>-12</v>
      </c>
      <c r="M70" s="169"/>
    </row>
    <row r="71" spans="1:13" ht="16.5" customHeight="1">
      <c r="A71" s="179" t="s">
        <v>58</v>
      </c>
      <c r="B71" s="179"/>
      <c r="C71" s="12"/>
      <c r="D71" s="12"/>
      <c r="E71" s="83">
        <f>SUM(E70+E65)</f>
        <v>0.05200000000001248</v>
      </c>
      <c r="F71" s="59">
        <f aca="true" t="shared" si="18" ref="F71:L71">SUM(F70+F65)</f>
        <v>2.7119999999999855</v>
      </c>
      <c r="G71" s="83">
        <f>SUM(G70+G65)</f>
        <v>-19.355999999999987</v>
      </c>
      <c r="H71" s="59">
        <f>SUM(H70+H65)</f>
        <v>3</v>
      </c>
      <c r="I71" s="83">
        <f>SUM(I70+I65)</f>
        <v>19.475999999999992</v>
      </c>
      <c r="J71" s="59">
        <f t="shared" si="18"/>
        <v>-1.0300000000000011</v>
      </c>
      <c r="K71" s="59">
        <f t="shared" si="18"/>
        <v>-5</v>
      </c>
      <c r="L71" s="59">
        <f t="shared" si="18"/>
        <v>2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 aca="true" t="shared" si="20" ref="F75:L75">IF(F$5=0,"",F$5)</f>
      </c>
      <c r="G75" s="70">
        <f t="shared" si="20"/>
      </c>
      <c r="H75" s="70">
        <f t="shared" si="20"/>
      </c>
      <c r="I75" s="70"/>
      <c r="J75" s="70">
        <f t="shared" si="20"/>
      </c>
      <c r="K75" s="70">
        <f t="shared" si="20"/>
      </c>
      <c r="L75" s="70">
        <f t="shared" si="20"/>
      </c>
    </row>
    <row r="76" ht="1.5" customHeight="1"/>
    <row r="77" spans="1:12" ht="15" customHeight="1">
      <c r="A77" s="175" t="s">
        <v>60</v>
      </c>
      <c r="B77" s="175"/>
      <c r="C77" s="9"/>
      <c r="D77" s="9"/>
      <c r="E77" s="75">
        <f>IF(E7=0,"-",IF(E14=0,"-",(E14/E7))*100)</f>
        <v>6.492637215528779</v>
      </c>
      <c r="F77" s="61">
        <f>IF(F14=0,"-",IF(F7=0,"-",F14/F7))*100</f>
        <v>17.64616935483873</v>
      </c>
      <c r="G77" s="113">
        <f>IF(G14=0,"-",IF(G7=0,"-",G14/G7))*100</f>
        <v>11.873214302225591</v>
      </c>
      <c r="H77" s="61">
        <f>IF(H14=0,"-",IF(H7=0,"-",H14/H7))*100</f>
        <v>14.249451462708167</v>
      </c>
      <c r="I77" s="113">
        <f>IF(I14=0,"-",IF(I7=0,"-",I14/I7))*100</f>
        <v>13.033033187020548</v>
      </c>
      <c r="J77" s="61">
        <f>IF(J14=0,"-",IF(J7=0,"-",J14/J7)*100)</f>
        <v>10.386899203585777</v>
      </c>
      <c r="K77" s="61">
        <f>IF(K14=0,"-",IF(K7=0,"-",K14/K7)*100)</f>
        <v>3.9119804400977993</v>
      </c>
      <c r="L77" s="61">
        <f>IF(L14=0,"-",IF(L7=0,"-",L14/L7)*100)</f>
        <v>6.378132118451026</v>
      </c>
    </row>
    <row r="78" spans="1:12" ht="15" customHeight="1">
      <c r="A78" s="175" t="s">
        <v>61</v>
      </c>
      <c r="B78" s="175"/>
      <c r="C78" s="9"/>
      <c r="D78" s="9"/>
      <c r="E78" s="75">
        <f aca="true" t="shared" si="21" ref="E78:L78">IF(E20=0,"-",IF(E7=0,"-",E20/E7)*100)</f>
        <v>5.897548527443104</v>
      </c>
      <c r="F78" s="61">
        <f t="shared" si="21"/>
        <v>17.423387096774213</v>
      </c>
      <c r="G78" s="75">
        <f>IF(G20=0,"-",IF(G7=0,"-",G20/G7)*100)</f>
        <v>11.60044752244547</v>
      </c>
      <c r="H78" s="61">
        <f>IF(H20=0,"-",IF(H7=0,"-",H20/H7)*100)</f>
        <v>13.301551204347973</v>
      </c>
      <c r="I78" s="75">
        <f t="shared" si="21"/>
        <v>10.338382491692986</v>
      </c>
      <c r="J78" s="61">
        <f t="shared" si="21"/>
        <v>8.9199415672961</v>
      </c>
      <c r="K78" s="61">
        <f>IF(K20=0,"-",IF(K7=0,"-",K20/K7)*100)</f>
        <v>2.444987775061125</v>
      </c>
      <c r="L78" s="61">
        <f t="shared" si="21"/>
        <v>5.466970387243736</v>
      </c>
    </row>
    <row r="79" spans="1:12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29.06210834801782</v>
      </c>
      <c r="J79" s="62">
        <f>IF((J44=0),"-",(J24/((J44+K44)/2)*100))</f>
        <v>35.47988430186692</v>
      </c>
      <c r="K79" s="62">
        <f>IF((K44=0),"-",(K24/((K44+L44)/2)*100))</f>
        <v>13.793103448275861</v>
      </c>
      <c r="L79" s="62">
        <v>58.2</v>
      </c>
    </row>
    <row r="80" spans="1:12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32.89257000501479</v>
      </c>
      <c r="J80" s="62">
        <f>IF((J44=0),"-",((J17+J18)/((J44+J45+J46+J48+K44+K45+K46+K48)/2)*100))</f>
        <v>21.82027296839015</v>
      </c>
      <c r="K80" s="62">
        <f>IF((K44=0),"-",((K17+K18)/((K44+K45+K46+K48+L44+L45+L46+L48)/2)*100))</f>
        <v>8.98876404494382</v>
      </c>
      <c r="L80" s="62">
        <v>19.2</v>
      </c>
    </row>
    <row r="81" spans="1:12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22" ref="G81:L81">IF(G44=0,"-",((G44+G45)/G52*100))</f>
        <v>20.94801873909562</v>
      </c>
      <c r="H81" s="117">
        <f t="shared" si="22"/>
        <v>51.87020767470699</v>
      </c>
      <c r="I81" s="79">
        <f t="shared" si="22"/>
        <v>49.784753363228695</v>
      </c>
      <c r="J81" s="107">
        <f t="shared" si="22"/>
        <v>36.96745452904644</v>
      </c>
      <c r="K81" s="107">
        <f t="shared" si="22"/>
        <v>23.846153846153847</v>
      </c>
      <c r="L81" s="107">
        <f t="shared" si="22"/>
        <v>9.398496240601503</v>
      </c>
    </row>
    <row r="82" spans="1:12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23" ref="G82:L82">IF(G48=0,"-",(G48+G46-G40-G38-G34))</f>
        <v>112.066</v>
      </c>
      <c r="H82" s="118">
        <f t="shared" si="23"/>
        <v>21.219</v>
      </c>
      <c r="I82" s="76">
        <f t="shared" si="23"/>
        <v>0.3290000000000006</v>
      </c>
      <c r="J82" s="1">
        <f t="shared" si="23"/>
        <v>75.18100000000001</v>
      </c>
      <c r="K82" s="1">
        <f t="shared" si="23"/>
        <v>142</v>
      </c>
      <c r="L82" s="1">
        <f t="shared" si="23"/>
        <v>118</v>
      </c>
    </row>
    <row r="83" spans="1:12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24" ref="G83:L83">IF((G44=0),"-",((G48+G46)/(G44+G45)))</f>
        <v>2.0878485687903976</v>
      </c>
      <c r="H83" s="119">
        <f t="shared" si="24"/>
        <v>0.21136637230720015</v>
      </c>
      <c r="I83" s="77">
        <f t="shared" si="24"/>
        <v>0.17058351484580994</v>
      </c>
      <c r="J83" s="3">
        <f t="shared" si="24"/>
        <v>0.8434420772303596</v>
      </c>
      <c r="K83" s="3">
        <f t="shared" si="24"/>
        <v>2.3225806451612905</v>
      </c>
      <c r="L83" s="3">
        <f t="shared" si="24"/>
        <v>5</v>
      </c>
    </row>
    <row r="84" spans="1:12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166</v>
      </c>
      <c r="J84" s="24">
        <v>168</v>
      </c>
      <c r="K84" s="24">
        <v>175</v>
      </c>
      <c r="L84" s="24">
        <v>173</v>
      </c>
    </row>
    <row r="85" spans="1:12" ht="1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ht="15">
      <c r="A86" s="148"/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8"/>
    </row>
    <row r="87" spans="1:12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L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theme="4" tint="0.5999900102615356"/>
    <pageSetUpPr fitToPage="1"/>
  </sheetPr>
  <dimension ref="A1:M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8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2009</v>
      </c>
      <c r="K3" s="66">
        <v>2008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21" customFormat="1" ht="12.75" customHeight="1">
      <c r="A5" s="64" t="s">
        <v>13</v>
      </c>
      <c r="B5" s="71"/>
      <c r="C5" s="68"/>
      <c r="D5" s="68" t="s">
        <v>68</v>
      </c>
      <c r="E5" s="70" t="s">
        <v>11</v>
      </c>
      <c r="F5" s="70" t="s">
        <v>11</v>
      </c>
      <c r="G5" s="70" t="s">
        <v>127</v>
      </c>
      <c r="H5" s="70" t="s">
        <v>11</v>
      </c>
      <c r="I5" s="70" t="s">
        <v>11</v>
      </c>
      <c r="J5" s="70"/>
      <c r="K5" s="70"/>
      <c r="L5" s="70"/>
      <c r="M5" s="70"/>
    </row>
    <row r="6" ht="1.5" customHeight="1"/>
    <row r="7" spans="1:13" ht="15" customHeight="1">
      <c r="A7" s="34" t="s">
        <v>14</v>
      </c>
      <c r="B7" s="9"/>
      <c r="C7" s="9"/>
      <c r="D7" s="9"/>
      <c r="E7" s="83">
        <v>391.50699999999995</v>
      </c>
      <c r="F7" s="59">
        <v>325.43999999999994</v>
      </c>
      <c r="G7" s="83">
        <v>1225.809</v>
      </c>
      <c r="H7" s="59">
        <v>1021.624</v>
      </c>
      <c r="I7" s="83">
        <v>1360.4160000000002</v>
      </c>
      <c r="J7" s="59">
        <v>1360</v>
      </c>
      <c r="K7" s="59">
        <v>1535.6390000000001</v>
      </c>
      <c r="L7" s="59">
        <v>1571</v>
      </c>
      <c r="M7" s="59">
        <v>1448</v>
      </c>
    </row>
    <row r="8" spans="1:13" ht="15" customHeight="1">
      <c r="A8" s="34" t="s">
        <v>15</v>
      </c>
      <c r="B8" s="4"/>
      <c r="C8" s="4"/>
      <c r="D8" s="4"/>
      <c r="E8" s="82">
        <v>-369.457</v>
      </c>
      <c r="F8" s="54">
        <v>-292.664</v>
      </c>
      <c r="G8" s="82">
        <v>-1128.278</v>
      </c>
      <c r="H8" s="54">
        <v>-930.437</v>
      </c>
      <c r="I8" s="82">
        <v>-1233.259</v>
      </c>
      <c r="J8" s="54">
        <v>-1233.26</v>
      </c>
      <c r="K8" s="54">
        <v>-1365.814</v>
      </c>
      <c r="L8" s="54">
        <v>-1376</v>
      </c>
      <c r="M8" s="54">
        <v>-1296</v>
      </c>
    </row>
    <row r="9" spans="1:13" ht="15" customHeight="1">
      <c r="A9" s="34" t="s">
        <v>16</v>
      </c>
      <c r="B9" s="4"/>
      <c r="C9" s="4"/>
      <c r="D9" s="4"/>
      <c r="E9" s="82">
        <v>-4.568999999999999</v>
      </c>
      <c r="F9" s="54">
        <v>1.6700000000000008</v>
      </c>
      <c r="G9" s="82">
        <v>-8.942</v>
      </c>
      <c r="H9" s="54">
        <v>1.1050000000000004</v>
      </c>
      <c r="I9" s="82">
        <v>-5.359999999999999</v>
      </c>
      <c r="J9" s="54">
        <v>-5.36</v>
      </c>
      <c r="K9" s="54">
        <v>-3.444</v>
      </c>
      <c r="L9" s="54">
        <v>6</v>
      </c>
      <c r="M9" s="54">
        <v>-1</v>
      </c>
    </row>
    <row r="10" spans="1:13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54"/>
    </row>
    <row r="11" spans="1:13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  <c r="M11" s="56"/>
    </row>
    <row r="12" spans="1:13" ht="15" customHeight="1">
      <c r="A12" s="13" t="s">
        <v>1</v>
      </c>
      <c r="B12" s="13"/>
      <c r="C12" s="13"/>
      <c r="D12" s="13"/>
      <c r="E12" s="83">
        <f>SUM(E7:E11)</f>
        <v>17.480999999999955</v>
      </c>
      <c r="F12" s="59">
        <f aca="true" t="shared" si="0" ref="F12:M12">SUM(F7:F11)</f>
        <v>34.445999999999955</v>
      </c>
      <c r="G12" s="83">
        <f t="shared" si="0"/>
        <v>88.58899999999994</v>
      </c>
      <c r="H12" s="59">
        <f t="shared" si="0"/>
        <v>92.29200000000002</v>
      </c>
      <c r="I12" s="83">
        <f>SUM(I7:I11)</f>
        <v>121.79700000000015</v>
      </c>
      <c r="J12" s="59">
        <f>SUM(J7:J11)</f>
        <v>121.38000000000001</v>
      </c>
      <c r="K12" s="59">
        <f t="shared" si="0"/>
        <v>166.38100000000006</v>
      </c>
      <c r="L12" s="59">
        <f t="shared" si="0"/>
        <v>201</v>
      </c>
      <c r="M12" s="59">
        <f t="shared" si="0"/>
        <v>151</v>
      </c>
    </row>
    <row r="13" spans="1:13" ht="15" customHeight="1">
      <c r="A13" s="35" t="s">
        <v>92</v>
      </c>
      <c r="B13" s="28"/>
      <c r="C13" s="28"/>
      <c r="D13" s="28"/>
      <c r="E13" s="81">
        <v>-9.010000000000002</v>
      </c>
      <c r="F13" s="56">
        <v>-8.068000000000001</v>
      </c>
      <c r="G13" s="81">
        <v>-29.362000000000002</v>
      </c>
      <c r="H13" s="56">
        <v>-27.725</v>
      </c>
      <c r="I13" s="81">
        <v>-35.581</v>
      </c>
      <c r="J13" s="56">
        <v>-35.58</v>
      </c>
      <c r="K13" s="56">
        <v>-36.123000000000005</v>
      </c>
      <c r="L13" s="56">
        <v>-40</v>
      </c>
      <c r="M13" s="56">
        <v>-44</v>
      </c>
    </row>
    <row r="14" spans="1:13" ht="15" customHeight="1">
      <c r="A14" s="13" t="s">
        <v>2</v>
      </c>
      <c r="B14" s="13"/>
      <c r="C14" s="13"/>
      <c r="D14" s="13"/>
      <c r="E14" s="83">
        <f>SUM(E12:E13)</f>
        <v>8.470999999999954</v>
      </c>
      <c r="F14" s="59">
        <f aca="true" t="shared" si="1" ref="F14:M14">SUM(F12:F13)</f>
        <v>26.377999999999954</v>
      </c>
      <c r="G14" s="83">
        <f t="shared" si="1"/>
        <v>59.22699999999994</v>
      </c>
      <c r="H14" s="59">
        <f t="shared" si="1"/>
        <v>64.56700000000001</v>
      </c>
      <c r="I14" s="83">
        <f>SUM(I12:I13)</f>
        <v>86.21600000000015</v>
      </c>
      <c r="J14" s="59">
        <f>SUM(J12:J13)</f>
        <v>85.80000000000001</v>
      </c>
      <c r="K14" s="59">
        <f t="shared" si="1"/>
        <v>130.25800000000004</v>
      </c>
      <c r="L14" s="59">
        <f t="shared" si="1"/>
        <v>161</v>
      </c>
      <c r="M14" s="59">
        <f t="shared" si="1"/>
        <v>107</v>
      </c>
    </row>
    <row r="15" spans="1:13" ht="15" customHeight="1">
      <c r="A15" s="34" t="s">
        <v>20</v>
      </c>
      <c r="B15" s="5"/>
      <c r="C15" s="5"/>
      <c r="D15" s="5"/>
      <c r="E15" s="82">
        <v>-0.384</v>
      </c>
      <c r="F15" s="54"/>
      <c r="G15" s="82">
        <v>-1.296</v>
      </c>
      <c r="H15" s="54"/>
      <c r="I15" s="82"/>
      <c r="J15" s="54"/>
      <c r="K15" s="54"/>
      <c r="L15" s="54"/>
      <c r="M15" s="54"/>
    </row>
    <row r="16" spans="1:13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56"/>
    </row>
    <row r="17" spans="1:13" ht="15" customHeight="1">
      <c r="A17" s="13" t="s">
        <v>3</v>
      </c>
      <c r="B17" s="13"/>
      <c r="C17" s="13"/>
      <c r="D17" s="13"/>
      <c r="E17" s="83">
        <f>SUM(E14:E16)</f>
        <v>8.086999999999954</v>
      </c>
      <c r="F17" s="59">
        <f aca="true" t="shared" si="2" ref="F17:M17">SUM(F14:F16)</f>
        <v>26.377999999999954</v>
      </c>
      <c r="G17" s="83">
        <f t="shared" si="2"/>
        <v>57.93099999999994</v>
      </c>
      <c r="H17" s="59">
        <f t="shared" si="2"/>
        <v>64.56700000000001</v>
      </c>
      <c r="I17" s="83">
        <f>SUM(I14:I16)</f>
        <v>86.21600000000015</v>
      </c>
      <c r="J17" s="59">
        <f>SUM(J14:J16)</f>
        <v>85.80000000000001</v>
      </c>
      <c r="K17" s="59">
        <f t="shared" si="2"/>
        <v>130.25800000000004</v>
      </c>
      <c r="L17" s="59">
        <f t="shared" si="2"/>
        <v>161</v>
      </c>
      <c r="M17" s="59">
        <f t="shared" si="2"/>
        <v>107</v>
      </c>
    </row>
    <row r="18" spans="1:13" ht="15" customHeight="1">
      <c r="A18" s="34" t="s">
        <v>22</v>
      </c>
      <c r="B18" s="4"/>
      <c r="C18" s="4"/>
      <c r="D18" s="4"/>
      <c r="E18" s="82">
        <v>1.023000000000001</v>
      </c>
      <c r="F18" s="54">
        <v>-0.635</v>
      </c>
      <c r="G18" s="82">
        <v>4.684000000000001</v>
      </c>
      <c r="H18" s="54"/>
      <c r="I18" s="82"/>
      <c r="J18" s="54"/>
      <c r="K18" s="54">
        <v>12.794</v>
      </c>
      <c r="L18" s="54">
        <v>4</v>
      </c>
      <c r="M18" s="54">
        <v>2</v>
      </c>
    </row>
    <row r="19" spans="1:13" ht="15" customHeight="1">
      <c r="A19" s="35" t="s">
        <v>23</v>
      </c>
      <c r="B19" s="28"/>
      <c r="C19" s="28"/>
      <c r="D19" s="28"/>
      <c r="E19" s="81">
        <v>-10.219</v>
      </c>
      <c r="F19" s="56">
        <v>-9.662999999999998</v>
      </c>
      <c r="G19" s="81">
        <v>-26.250000000000004</v>
      </c>
      <c r="H19" s="56">
        <v>-22.203</v>
      </c>
      <c r="I19" s="81">
        <v>-25.533</v>
      </c>
      <c r="J19" s="56">
        <v>-2.07</v>
      </c>
      <c r="K19" s="56">
        <v>-6.8950000000000005</v>
      </c>
      <c r="L19" s="56">
        <v>-10</v>
      </c>
      <c r="M19" s="56">
        <v>-17</v>
      </c>
    </row>
    <row r="20" spans="1:13" ht="15" customHeight="1">
      <c r="A20" s="13" t="s">
        <v>4</v>
      </c>
      <c r="B20" s="13"/>
      <c r="C20" s="13"/>
      <c r="D20" s="13"/>
      <c r="E20" s="83">
        <f>SUM(E17:E19)</f>
        <v>-1.1090000000000444</v>
      </c>
      <c r="F20" s="59">
        <f aca="true" t="shared" si="3" ref="F20:M20">SUM(F17:F19)</f>
        <v>16.079999999999956</v>
      </c>
      <c r="G20" s="83">
        <f t="shared" si="3"/>
        <v>36.36499999999994</v>
      </c>
      <c r="H20" s="59">
        <f t="shared" si="3"/>
        <v>42.364000000000004</v>
      </c>
      <c r="I20" s="83">
        <f>SUM(I17:I19)</f>
        <v>60.68300000000015</v>
      </c>
      <c r="J20" s="59">
        <f>SUM(J17:J19)</f>
        <v>83.73000000000002</v>
      </c>
      <c r="K20" s="59">
        <f t="shared" si="3"/>
        <v>136.15700000000004</v>
      </c>
      <c r="L20" s="59">
        <f t="shared" si="3"/>
        <v>155</v>
      </c>
      <c r="M20" s="59">
        <f t="shared" si="3"/>
        <v>92</v>
      </c>
    </row>
    <row r="21" spans="1:13" ht="15" customHeight="1">
      <c r="A21" s="34" t="s">
        <v>24</v>
      </c>
      <c r="B21" s="4"/>
      <c r="C21" s="4"/>
      <c r="D21" s="4"/>
      <c r="E21" s="82">
        <v>0.9549999999999987</v>
      </c>
      <c r="F21" s="54">
        <v>-8.841999999999999</v>
      </c>
      <c r="G21" s="82">
        <v>-13.779000000000002</v>
      </c>
      <c r="H21" s="54">
        <v>-19.459</v>
      </c>
      <c r="I21" s="82">
        <v>-25.935000000000002</v>
      </c>
      <c r="J21" s="54">
        <v>-25.94</v>
      </c>
      <c r="K21" s="54">
        <v>-39.84</v>
      </c>
      <c r="L21" s="54">
        <v>-47</v>
      </c>
      <c r="M21" s="54">
        <v>-30</v>
      </c>
    </row>
    <row r="22" spans="1:13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56"/>
    </row>
    <row r="23" spans="1:13" ht="15" customHeight="1">
      <c r="A23" s="38" t="s">
        <v>25</v>
      </c>
      <c r="B23" s="14"/>
      <c r="C23" s="14"/>
      <c r="D23" s="14"/>
      <c r="E23" s="83">
        <f>SUM(E20:E22)</f>
        <v>-0.15400000000004566</v>
      </c>
      <c r="F23" s="59">
        <f aca="true" t="shared" si="4" ref="F23:M23">SUM(F20:F22)</f>
        <v>7.237999999999957</v>
      </c>
      <c r="G23" s="83">
        <f t="shared" si="4"/>
        <v>22.585999999999935</v>
      </c>
      <c r="H23" s="59">
        <f t="shared" si="4"/>
        <v>22.905000000000005</v>
      </c>
      <c r="I23" s="83">
        <f>SUM(I20:I22)</f>
        <v>34.74800000000015</v>
      </c>
      <c r="J23" s="59">
        <f>SUM(J20:J22)</f>
        <v>57.79000000000002</v>
      </c>
      <c r="K23" s="59">
        <f t="shared" si="4"/>
        <v>96.31700000000004</v>
      </c>
      <c r="L23" s="59">
        <f t="shared" si="4"/>
        <v>108</v>
      </c>
      <c r="M23" s="59">
        <f t="shared" si="4"/>
        <v>62</v>
      </c>
    </row>
    <row r="24" spans="1:13" ht="15" customHeight="1">
      <c r="A24" s="34" t="s">
        <v>26</v>
      </c>
      <c r="B24" s="4"/>
      <c r="C24" s="4"/>
      <c r="D24" s="4"/>
      <c r="E24" s="80">
        <f aca="true" t="shared" si="5" ref="E24:M24">E23-E25</f>
        <v>-0.15400000000004566</v>
      </c>
      <c r="F24" s="57">
        <f t="shared" si="5"/>
        <v>7.237999999999957</v>
      </c>
      <c r="G24" s="80">
        <f t="shared" si="5"/>
        <v>22.585999999999935</v>
      </c>
      <c r="H24" s="57">
        <f t="shared" si="5"/>
        <v>22.905000000000005</v>
      </c>
      <c r="I24" s="80">
        <f>I23-I25</f>
        <v>34.74800000000015</v>
      </c>
      <c r="J24" s="57">
        <f>J23-J25</f>
        <v>57.79000000000002</v>
      </c>
      <c r="K24" s="57">
        <f t="shared" si="5"/>
        <v>96.31700000000004</v>
      </c>
      <c r="L24" s="57">
        <f t="shared" si="5"/>
        <v>108</v>
      </c>
      <c r="M24" s="57">
        <f t="shared" si="5"/>
        <v>61</v>
      </c>
    </row>
    <row r="25" spans="1:13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  <c r="M25" s="54">
        <v>1</v>
      </c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2009</v>
      </c>
      <c r="K27" s="66">
        <f t="shared" si="6"/>
        <v>2008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105</v>
      </c>
      <c r="B29" s="73"/>
      <c r="C29" s="68"/>
      <c r="D29" s="68"/>
      <c r="E29" s="86"/>
      <c r="F29" s="86"/>
      <c r="G29" s="86"/>
      <c r="H29" s="86"/>
      <c r="I29" s="86"/>
      <c r="J29" s="86">
        <f>IF(J$5=0,"",J$5)</f>
      </c>
      <c r="K29" s="86">
        <f>IF(K$5=0,"",K$5)</f>
      </c>
      <c r="L29" s="86">
        <f>IF(L$5=0,"",L$5)</f>
      </c>
      <c r="M29" s="86">
        <f>IF(M$5=0,"",M$5)</f>
      </c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5</v>
      </c>
      <c r="B31" s="10"/>
      <c r="C31" s="10"/>
      <c r="D31" s="10"/>
      <c r="E31" s="82"/>
      <c r="F31" s="54"/>
      <c r="G31" s="82">
        <v>1092.9070000000002</v>
      </c>
      <c r="H31" s="54"/>
      <c r="I31" s="82"/>
      <c r="J31" s="54">
        <v>230.8</v>
      </c>
      <c r="K31" s="54">
        <v>33</v>
      </c>
      <c r="L31" s="54">
        <v>23</v>
      </c>
      <c r="M31" s="54"/>
    </row>
    <row r="32" spans="1:13" ht="15" customHeight="1">
      <c r="A32" s="34" t="s">
        <v>27</v>
      </c>
      <c r="B32" s="9"/>
      <c r="C32" s="9"/>
      <c r="D32" s="9"/>
      <c r="E32" s="82"/>
      <c r="F32" s="54"/>
      <c r="G32" s="82">
        <v>8.752</v>
      </c>
      <c r="H32" s="54"/>
      <c r="I32" s="82"/>
      <c r="J32" s="54">
        <v>12.81</v>
      </c>
      <c r="K32" s="54">
        <v>9</v>
      </c>
      <c r="L32" s="54">
        <v>12</v>
      </c>
      <c r="M32" s="54">
        <v>6</v>
      </c>
    </row>
    <row r="33" spans="1:13" ht="15" customHeight="1">
      <c r="A33" s="34" t="s">
        <v>28</v>
      </c>
      <c r="B33" s="9"/>
      <c r="C33" s="9"/>
      <c r="D33" s="9"/>
      <c r="E33" s="82"/>
      <c r="F33" s="54"/>
      <c r="G33" s="82">
        <v>213.493</v>
      </c>
      <c r="H33" s="54"/>
      <c r="I33" s="82"/>
      <c r="J33" s="54">
        <v>223.47</v>
      </c>
      <c r="K33" s="54">
        <v>138</v>
      </c>
      <c r="L33" s="54">
        <v>138</v>
      </c>
      <c r="M33" s="54">
        <v>208</v>
      </c>
    </row>
    <row r="34" spans="1:13" ht="15" customHeight="1">
      <c r="A34" s="34" t="s">
        <v>29</v>
      </c>
      <c r="B34" s="9"/>
      <c r="C34" s="9"/>
      <c r="D34" s="9"/>
      <c r="E34" s="82"/>
      <c r="F34" s="54"/>
      <c r="G34" s="82">
        <v>25.967000000000002</v>
      </c>
      <c r="H34" s="54"/>
      <c r="I34" s="82"/>
      <c r="J34" s="54"/>
      <c r="K34" s="54"/>
      <c r="L34" s="54"/>
      <c r="M34" s="54"/>
    </row>
    <row r="35" spans="1:13" ht="15" customHeight="1">
      <c r="A35" s="35" t="s">
        <v>30</v>
      </c>
      <c r="B35" s="28"/>
      <c r="C35" s="28"/>
      <c r="D35" s="28"/>
      <c r="E35" s="81"/>
      <c r="F35" s="56"/>
      <c r="G35" s="81">
        <v>21.497</v>
      </c>
      <c r="H35" s="56"/>
      <c r="I35" s="81"/>
      <c r="J35" s="56">
        <v>21.18</v>
      </c>
      <c r="K35" s="56">
        <v>22</v>
      </c>
      <c r="L35" s="56">
        <v>22</v>
      </c>
      <c r="M35" s="56">
        <v>20</v>
      </c>
    </row>
    <row r="36" spans="1:13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>SUM(G31:G35)</f>
        <v>1362.6160000000002</v>
      </c>
      <c r="H36" s="155">
        <v>0</v>
      </c>
      <c r="I36" s="109">
        <v>0</v>
      </c>
      <c r="J36" s="59">
        <f>SUM(J31:J35)</f>
        <v>488.26000000000005</v>
      </c>
      <c r="K36" s="59">
        <f>SUM(K31:K35)</f>
        <v>202</v>
      </c>
      <c r="L36" s="59">
        <f>SUM(L31:L35)</f>
        <v>195</v>
      </c>
      <c r="M36" s="59">
        <f>SUM(M31:M35)</f>
        <v>234</v>
      </c>
    </row>
    <row r="37" spans="1:13" ht="15" customHeight="1">
      <c r="A37" s="34" t="s">
        <v>32</v>
      </c>
      <c r="B37" s="4"/>
      <c r="C37" s="4"/>
      <c r="D37" s="4"/>
      <c r="E37" s="82"/>
      <c r="F37" s="54"/>
      <c r="G37" s="82">
        <v>181.567</v>
      </c>
      <c r="H37" s="137"/>
      <c r="I37" s="82"/>
      <c r="J37" s="54">
        <v>179.72</v>
      </c>
      <c r="K37" s="54">
        <v>187</v>
      </c>
      <c r="L37" s="54">
        <v>154</v>
      </c>
      <c r="M37" s="54">
        <v>137</v>
      </c>
    </row>
    <row r="38" spans="1:13" ht="15" customHeight="1">
      <c r="A38" s="34" t="s">
        <v>33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  <c r="M38" s="54"/>
    </row>
    <row r="39" spans="1:13" ht="15" customHeight="1">
      <c r="A39" s="34" t="s">
        <v>34</v>
      </c>
      <c r="B39" s="4"/>
      <c r="C39" s="4"/>
      <c r="D39" s="4"/>
      <c r="E39" s="82"/>
      <c r="F39" s="54"/>
      <c r="G39" s="82">
        <v>399.88199999999995</v>
      </c>
      <c r="H39" s="137"/>
      <c r="I39" s="82"/>
      <c r="J39" s="54">
        <v>360.31</v>
      </c>
      <c r="K39" s="54">
        <v>336</v>
      </c>
      <c r="L39" s="54">
        <v>365</v>
      </c>
      <c r="M39" s="54">
        <v>343</v>
      </c>
    </row>
    <row r="40" spans="1:13" ht="15" customHeight="1">
      <c r="A40" s="34" t="s">
        <v>35</v>
      </c>
      <c r="B40" s="4"/>
      <c r="C40" s="4"/>
      <c r="D40" s="4"/>
      <c r="E40" s="82"/>
      <c r="F40" s="54"/>
      <c r="G40" s="82">
        <v>126.39</v>
      </c>
      <c r="H40" s="137"/>
      <c r="I40" s="82"/>
      <c r="J40" s="54">
        <v>213.43</v>
      </c>
      <c r="K40" s="54">
        <v>221</v>
      </c>
      <c r="L40" s="54">
        <v>178</v>
      </c>
      <c r="M40" s="54">
        <v>163</v>
      </c>
    </row>
    <row r="41" spans="1:13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  <c r="M41" s="56"/>
    </row>
    <row r="42" spans="1:13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 aca="true" t="shared" si="7" ref="G42:M42">SUM(G37:G41)</f>
        <v>707.8389999999999</v>
      </c>
      <c r="H42" s="156">
        <v>0</v>
      </c>
      <c r="I42" s="111">
        <v>0</v>
      </c>
      <c r="J42" s="89">
        <f>SUM(J37:J41)</f>
        <v>753.46</v>
      </c>
      <c r="K42" s="89">
        <f t="shared" si="7"/>
        <v>744</v>
      </c>
      <c r="L42" s="89">
        <f t="shared" si="7"/>
        <v>697</v>
      </c>
      <c r="M42" s="89">
        <f t="shared" si="7"/>
        <v>643</v>
      </c>
    </row>
    <row r="43" spans="1:13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 aca="true" t="shared" si="8" ref="G43:M43">G36+G42</f>
        <v>2070.455</v>
      </c>
      <c r="H43" s="155">
        <v>0</v>
      </c>
      <c r="I43" s="109">
        <v>0</v>
      </c>
      <c r="J43" s="59">
        <f>J36+J42</f>
        <v>1241.72</v>
      </c>
      <c r="K43" s="59">
        <f t="shared" si="8"/>
        <v>946</v>
      </c>
      <c r="L43" s="59">
        <f t="shared" si="8"/>
        <v>892</v>
      </c>
      <c r="M43" s="59">
        <f t="shared" si="8"/>
        <v>877</v>
      </c>
    </row>
    <row r="44" spans="1:13" ht="15" customHeight="1">
      <c r="A44" s="34" t="s">
        <v>39</v>
      </c>
      <c r="B44" s="4"/>
      <c r="C44" s="4"/>
      <c r="D44" s="4"/>
      <c r="E44" s="82"/>
      <c r="F44" s="54"/>
      <c r="G44" s="82">
        <v>1024.901</v>
      </c>
      <c r="H44" s="137"/>
      <c r="I44" s="82"/>
      <c r="J44" s="54">
        <v>551.11</v>
      </c>
      <c r="K44" s="54">
        <v>538</v>
      </c>
      <c r="L44" s="54">
        <v>472</v>
      </c>
      <c r="M44" s="54">
        <v>386</v>
      </c>
    </row>
    <row r="45" spans="1:13" ht="15" customHeight="1">
      <c r="A45" s="34" t="s">
        <v>107</v>
      </c>
      <c r="B45" s="4"/>
      <c r="C45" s="4"/>
      <c r="D45" s="4"/>
      <c r="E45" s="82"/>
      <c r="F45" s="54"/>
      <c r="G45" s="82">
        <v>2.811</v>
      </c>
      <c r="H45" s="137"/>
      <c r="I45" s="82"/>
      <c r="J45" s="54"/>
      <c r="K45" s="54">
        <v>4</v>
      </c>
      <c r="L45" s="54">
        <v>3</v>
      </c>
      <c r="M45" s="54">
        <v>2</v>
      </c>
    </row>
    <row r="46" spans="1:13" ht="15" customHeight="1">
      <c r="A46" s="34" t="s">
        <v>40</v>
      </c>
      <c r="B46" s="4"/>
      <c r="C46" s="4"/>
      <c r="D46" s="4"/>
      <c r="E46" s="82"/>
      <c r="F46" s="54"/>
      <c r="G46" s="82">
        <v>3.9530000000000003</v>
      </c>
      <c r="H46" s="137"/>
      <c r="I46" s="82"/>
      <c r="J46" s="54">
        <v>5.12</v>
      </c>
      <c r="K46" s="54">
        <v>3</v>
      </c>
      <c r="L46" s="54">
        <v>4</v>
      </c>
      <c r="M46" s="54">
        <v>9</v>
      </c>
    </row>
    <row r="47" spans="1:13" ht="15" customHeight="1">
      <c r="A47" s="34" t="s">
        <v>41</v>
      </c>
      <c r="B47" s="4"/>
      <c r="C47" s="4"/>
      <c r="D47" s="4"/>
      <c r="E47" s="82"/>
      <c r="F47" s="54"/>
      <c r="G47" s="82">
        <v>25.195</v>
      </c>
      <c r="H47" s="137"/>
      <c r="I47" s="82"/>
      <c r="J47" s="54">
        <v>23.96</v>
      </c>
      <c r="K47" s="54">
        <v>23</v>
      </c>
      <c r="L47" s="54">
        <v>23</v>
      </c>
      <c r="M47" s="54">
        <v>19</v>
      </c>
    </row>
    <row r="48" spans="1:13" ht="15" customHeight="1">
      <c r="A48" s="34" t="s">
        <v>42</v>
      </c>
      <c r="B48" s="4"/>
      <c r="C48" s="4"/>
      <c r="D48" s="4"/>
      <c r="E48" s="82"/>
      <c r="F48" s="54"/>
      <c r="G48" s="82">
        <v>719.398</v>
      </c>
      <c r="H48" s="137"/>
      <c r="I48" s="82"/>
      <c r="J48" s="54">
        <v>352.16</v>
      </c>
      <c r="K48" s="54">
        <v>100</v>
      </c>
      <c r="L48" s="54">
        <v>128</v>
      </c>
      <c r="M48" s="54">
        <v>202</v>
      </c>
    </row>
    <row r="49" spans="1:13" ht="15" customHeight="1">
      <c r="A49" s="34" t="s">
        <v>43</v>
      </c>
      <c r="B49" s="4"/>
      <c r="C49" s="4"/>
      <c r="D49" s="4"/>
      <c r="E49" s="82"/>
      <c r="F49" s="54"/>
      <c r="G49" s="82">
        <v>294.19700000000006</v>
      </c>
      <c r="H49" s="137"/>
      <c r="I49" s="82"/>
      <c r="J49" s="54">
        <v>309.36</v>
      </c>
      <c r="K49" s="54">
        <v>278</v>
      </c>
      <c r="L49" s="54">
        <v>262</v>
      </c>
      <c r="M49" s="54">
        <v>259</v>
      </c>
    </row>
    <row r="50" spans="1:13" ht="15" customHeight="1">
      <c r="A50" s="34" t="s">
        <v>98</v>
      </c>
      <c r="B50" s="4"/>
      <c r="C50" s="4"/>
      <c r="D50" s="4"/>
      <c r="E50" s="82"/>
      <c r="F50" s="54"/>
      <c r="G50" s="82"/>
      <c r="H50" s="137"/>
      <c r="I50" s="82"/>
      <c r="J50" s="54"/>
      <c r="K50" s="54"/>
      <c r="L50" s="54"/>
      <c r="M50" s="54"/>
    </row>
    <row r="51" spans="1:13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  <c r="M51" s="56"/>
    </row>
    <row r="52" spans="1:13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 aca="true" t="shared" si="9" ref="G52:M52">SUM(G44:G51)</f>
        <v>2070.455</v>
      </c>
      <c r="H52" s="155">
        <v>0</v>
      </c>
      <c r="I52" s="109">
        <v>0</v>
      </c>
      <c r="J52" s="59">
        <f>SUM(J44:J51)</f>
        <v>1241.71</v>
      </c>
      <c r="K52" s="59">
        <f t="shared" si="9"/>
        <v>946</v>
      </c>
      <c r="L52" s="59">
        <f t="shared" si="9"/>
        <v>892</v>
      </c>
      <c r="M52" s="59">
        <f t="shared" si="9"/>
        <v>877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10" ref="G54:M54">G$3</f>
        <v>2010</v>
      </c>
      <c r="H54" s="66">
        <f t="shared" si="10"/>
        <v>2009</v>
      </c>
      <c r="I54" s="66">
        <f t="shared" si="10"/>
        <v>2009</v>
      </c>
      <c r="J54" s="66">
        <f t="shared" si="10"/>
        <v>2009</v>
      </c>
      <c r="K54" s="66">
        <f t="shared" si="10"/>
        <v>2008</v>
      </c>
      <c r="L54" s="66">
        <f t="shared" si="10"/>
        <v>2007</v>
      </c>
      <c r="M54" s="66">
        <f t="shared" si="10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104</v>
      </c>
      <c r="B56" s="73"/>
      <c r="C56" s="68"/>
      <c r="D56" s="68"/>
      <c r="E56" s="86"/>
      <c r="F56" s="86"/>
      <c r="G56" s="86"/>
      <c r="H56" s="86"/>
      <c r="I56" s="86"/>
      <c r="J56" s="86">
        <f>IF(J$5=0,"",J$5)</f>
      </c>
      <c r="K56" s="86">
        <f>IF(K$5=0,"",K$5)</f>
      </c>
      <c r="L56" s="86">
        <f>IF(L$5=0,"",L$5)</f>
      </c>
      <c r="M56" s="86">
        <f>IF(M$5=0,"",M$5)</f>
      </c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46</v>
      </c>
      <c r="B58" s="175"/>
      <c r="C58" s="11"/>
      <c r="D58" s="11"/>
      <c r="E58" s="80"/>
      <c r="F58" s="57"/>
      <c r="G58" s="80"/>
      <c r="H58" s="57"/>
      <c r="I58" s="80"/>
      <c r="J58" s="57">
        <v>89.62</v>
      </c>
      <c r="K58" s="57">
        <v>147.00000000000003</v>
      </c>
      <c r="L58" s="57">
        <v>148</v>
      </c>
      <c r="M58" s="57">
        <v>137</v>
      </c>
    </row>
    <row r="59" spans="1:13" ht="15" customHeight="1">
      <c r="A59" s="177" t="s">
        <v>47</v>
      </c>
      <c r="B59" s="177"/>
      <c r="C59" s="29"/>
      <c r="D59" s="29"/>
      <c r="E59" s="81"/>
      <c r="F59" s="56"/>
      <c r="G59" s="81"/>
      <c r="H59" s="56"/>
      <c r="I59" s="81"/>
      <c r="J59" s="56">
        <v>36.31</v>
      </c>
      <c r="K59" s="56">
        <v>8</v>
      </c>
      <c r="L59" s="56">
        <v>-10</v>
      </c>
      <c r="M59" s="56">
        <v>-17</v>
      </c>
    </row>
    <row r="60" spans="1:13" ht="16.5" customHeight="1">
      <c r="A60" s="179" t="s">
        <v>48</v>
      </c>
      <c r="B60" s="179"/>
      <c r="C60" s="31"/>
      <c r="D60" s="31"/>
      <c r="E60" s="109">
        <v>0</v>
      </c>
      <c r="F60" s="110">
        <v>0</v>
      </c>
      <c r="G60" s="109">
        <v>0</v>
      </c>
      <c r="H60" s="110">
        <v>0</v>
      </c>
      <c r="I60" s="109">
        <v>0</v>
      </c>
      <c r="J60" s="59">
        <f>SUM(J58:J59)</f>
        <v>125.93</v>
      </c>
      <c r="K60" s="59">
        <f>SUM(K58:K59)</f>
        <v>155.00000000000003</v>
      </c>
      <c r="L60" s="59">
        <f>SUM(L58:L59)</f>
        <v>138</v>
      </c>
      <c r="M60" s="59">
        <f>SUM(M58:M59)</f>
        <v>120</v>
      </c>
    </row>
    <row r="61" spans="1:13" ht="15" customHeight="1">
      <c r="A61" s="175" t="s">
        <v>49</v>
      </c>
      <c r="B61" s="175"/>
      <c r="C61" s="4"/>
      <c r="D61" s="4"/>
      <c r="E61" s="82"/>
      <c r="F61" s="54"/>
      <c r="G61" s="82"/>
      <c r="H61" s="54"/>
      <c r="I61" s="82"/>
      <c r="J61" s="54">
        <v>-24.37</v>
      </c>
      <c r="K61" s="54">
        <v>-29</v>
      </c>
      <c r="L61" s="54">
        <v>-40</v>
      </c>
      <c r="M61" s="54">
        <v>-32</v>
      </c>
    </row>
    <row r="62" spans="1:13" ht="15" customHeight="1">
      <c r="A62" s="177" t="s">
        <v>99</v>
      </c>
      <c r="B62" s="177"/>
      <c r="C62" s="28"/>
      <c r="D62" s="28"/>
      <c r="E62" s="81"/>
      <c r="F62" s="56"/>
      <c r="G62" s="81"/>
      <c r="H62" s="56"/>
      <c r="I62" s="81"/>
      <c r="J62" s="56"/>
      <c r="K62" s="56">
        <v>5</v>
      </c>
      <c r="L62" s="56">
        <v>9</v>
      </c>
      <c r="M62" s="56"/>
    </row>
    <row r="63" spans="1:13" s="49" customFormat="1" ht="16.5" customHeight="1">
      <c r="A63" s="166" t="s">
        <v>50</v>
      </c>
      <c r="B63" s="166"/>
      <c r="C63" s="32"/>
      <c r="D63" s="32"/>
      <c r="E63" s="109">
        <v>0</v>
      </c>
      <c r="F63" s="110">
        <v>0</v>
      </c>
      <c r="G63" s="159">
        <v>0</v>
      </c>
      <c r="H63" s="110">
        <v>0</v>
      </c>
      <c r="I63" s="159">
        <v>0</v>
      </c>
      <c r="J63" s="168">
        <f>SUM(J60:J62)</f>
        <v>101.56</v>
      </c>
      <c r="K63" s="59">
        <f>SUM(K60:K62)</f>
        <v>131.00000000000003</v>
      </c>
      <c r="L63" s="59">
        <f>SUM(L60:L62)</f>
        <v>107</v>
      </c>
      <c r="M63" s="59">
        <f>SUM(M60:M62)</f>
        <v>88</v>
      </c>
    </row>
    <row r="64" spans="1:13" ht="15" customHeight="1">
      <c r="A64" s="177" t="s">
        <v>51</v>
      </c>
      <c r="B64" s="177"/>
      <c r="C64" s="33"/>
      <c r="D64" s="33"/>
      <c r="E64" s="81"/>
      <c r="F64" s="56"/>
      <c r="G64" s="81"/>
      <c r="H64" s="56"/>
      <c r="I64" s="81"/>
      <c r="J64" s="56">
        <v>-265.55</v>
      </c>
      <c r="K64" s="56">
        <v>-1</v>
      </c>
      <c r="L64" s="56">
        <v>-37</v>
      </c>
      <c r="M64" s="56"/>
    </row>
    <row r="65" spans="1:13" ht="16.5" customHeight="1">
      <c r="A65" s="179" t="s">
        <v>52</v>
      </c>
      <c r="B65" s="179"/>
      <c r="C65" s="12"/>
      <c r="D65" s="12"/>
      <c r="E65" s="109">
        <v>0</v>
      </c>
      <c r="F65" s="110">
        <v>0</v>
      </c>
      <c r="G65" s="109">
        <v>0</v>
      </c>
      <c r="H65" s="110">
        <v>0</v>
      </c>
      <c r="I65" s="109">
        <v>0</v>
      </c>
      <c r="J65" s="59">
        <f>SUM(J63:J64)</f>
        <v>-163.99</v>
      </c>
      <c r="K65" s="59">
        <f>SUM(K63:K64)</f>
        <v>130.00000000000003</v>
      </c>
      <c r="L65" s="59">
        <f>SUM(L63:L64)</f>
        <v>70</v>
      </c>
      <c r="M65" s="59">
        <f>SUM(M63:M64)</f>
        <v>88</v>
      </c>
    </row>
    <row r="66" spans="1:13" ht="15" customHeight="1">
      <c r="A66" s="175" t="s">
        <v>53</v>
      </c>
      <c r="B66" s="175"/>
      <c r="C66" s="4"/>
      <c r="D66" s="4"/>
      <c r="E66" s="82"/>
      <c r="F66" s="54"/>
      <c r="G66" s="82"/>
      <c r="H66" s="54"/>
      <c r="I66" s="82"/>
      <c r="J66" s="54">
        <v>201.9</v>
      </c>
      <c r="K66" s="54">
        <v>-46</v>
      </c>
      <c r="L66" s="54">
        <v>-32</v>
      </c>
      <c r="M66" s="54">
        <v>14</v>
      </c>
    </row>
    <row r="67" spans="1:13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>
        <v>1</v>
      </c>
      <c r="M67" s="54">
        <v>5</v>
      </c>
    </row>
    <row r="68" spans="1:13" ht="15" customHeight="1">
      <c r="A68" s="175" t="s">
        <v>55</v>
      </c>
      <c r="B68" s="175"/>
      <c r="C68" s="4"/>
      <c r="D68" s="4"/>
      <c r="E68" s="82"/>
      <c r="F68" s="54"/>
      <c r="G68" s="82"/>
      <c r="H68" s="54"/>
      <c r="I68" s="82"/>
      <c r="J68" s="54">
        <v>-42.7</v>
      </c>
      <c r="K68" s="54">
        <v>-43</v>
      </c>
      <c r="L68" s="54">
        <v>-27</v>
      </c>
      <c r="M68" s="54">
        <v>-23</v>
      </c>
    </row>
    <row r="69" spans="1:13" ht="15" customHeight="1">
      <c r="A69" s="177" t="s">
        <v>56</v>
      </c>
      <c r="B69" s="177"/>
      <c r="C69" s="28"/>
      <c r="D69" s="28"/>
      <c r="E69" s="81"/>
      <c r="F69" s="56"/>
      <c r="G69" s="81"/>
      <c r="H69" s="56"/>
      <c r="I69" s="81"/>
      <c r="J69" s="56"/>
      <c r="K69" s="56"/>
      <c r="L69" s="56">
        <v>1</v>
      </c>
      <c r="M69" s="56"/>
    </row>
    <row r="70" spans="1:13" ht="16.5" customHeight="1">
      <c r="A70" s="39" t="s">
        <v>57</v>
      </c>
      <c r="B70" s="39"/>
      <c r="C70" s="26"/>
      <c r="D70" s="26"/>
      <c r="E70" s="151">
        <v>0</v>
      </c>
      <c r="F70" s="152">
        <v>0</v>
      </c>
      <c r="G70" s="151">
        <v>0</v>
      </c>
      <c r="H70" s="152">
        <v>0</v>
      </c>
      <c r="I70" s="151">
        <v>0</v>
      </c>
      <c r="J70" s="58">
        <f>SUM(J66:J69)</f>
        <v>159.2</v>
      </c>
      <c r="K70" s="58">
        <f>SUM(K66:K69)</f>
        <v>-89</v>
      </c>
      <c r="L70" s="58">
        <f>SUM(L66:L69)</f>
        <v>-57</v>
      </c>
      <c r="M70" s="58">
        <f>SUM(M66:M69)</f>
        <v>-4</v>
      </c>
    </row>
    <row r="71" spans="1:13" ht="16.5" customHeight="1">
      <c r="A71" s="179" t="s">
        <v>58</v>
      </c>
      <c r="B71" s="179"/>
      <c r="C71" s="12"/>
      <c r="D71" s="12"/>
      <c r="E71" s="109">
        <v>0</v>
      </c>
      <c r="F71" s="110">
        <v>0</v>
      </c>
      <c r="G71" s="109">
        <v>0</v>
      </c>
      <c r="H71" s="110">
        <v>0</v>
      </c>
      <c r="I71" s="109">
        <v>0</v>
      </c>
      <c r="J71" s="59">
        <f>SUM(J70+J65)</f>
        <v>-4.7900000000000205</v>
      </c>
      <c r="K71" s="59">
        <f>SUM(K70+K65)</f>
        <v>41.00000000000003</v>
      </c>
      <c r="L71" s="59">
        <f>SUM(L70+L65)</f>
        <v>13</v>
      </c>
      <c r="M71" s="59">
        <f>SUM(M70+M65)</f>
        <v>84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1" ref="F73:M73">F$3</f>
        <v>2009</v>
      </c>
      <c r="G73" s="66">
        <f t="shared" si="11"/>
        <v>2010</v>
      </c>
      <c r="H73" s="66">
        <f t="shared" si="11"/>
        <v>2009</v>
      </c>
      <c r="I73" s="66">
        <f t="shared" si="11"/>
        <v>2009</v>
      </c>
      <c r="J73" s="66">
        <f t="shared" si="11"/>
        <v>2009</v>
      </c>
      <c r="K73" s="66">
        <f t="shared" si="11"/>
        <v>2008</v>
      </c>
      <c r="L73" s="66">
        <f t="shared" si="11"/>
        <v>2007</v>
      </c>
      <c r="M73" s="66">
        <f t="shared" si="11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>
        <f>IF(J$5=0,"",J$5)</f>
      </c>
      <c r="K75" s="70">
        <f>IF(K$5=0,"",K$5)</f>
      </c>
      <c r="L75" s="70">
        <f>IF(L$5=0,"",L$5)</f>
      </c>
      <c r="M75" s="70">
        <f>IF(M$5=0,"",M$5)</f>
      </c>
    </row>
    <row r="76" ht="1.5" customHeight="1"/>
    <row r="77" spans="1:13" ht="15" customHeight="1">
      <c r="A77" s="175" t="s">
        <v>60</v>
      </c>
      <c r="B77" s="175"/>
      <c r="C77" s="9"/>
      <c r="D77" s="9"/>
      <c r="E77" s="75">
        <f>IF(E7=0,"-",IF(E14=0,"-",(E14/E7))*100)</f>
        <v>2.16369055981118</v>
      </c>
      <c r="F77" s="61">
        <f>IF(F14=0,"-",IF(F7=0,"-",F14/F7))*100</f>
        <v>8.105334316617489</v>
      </c>
      <c r="G77" s="75">
        <f>IF(G14=0,"-",IF(G7=0,"-",G14/G7))*100</f>
        <v>4.831666271009589</v>
      </c>
      <c r="H77" s="61">
        <f>IF(H14=0,"-",IF(H7=0,"-",H14/H7))*100</f>
        <v>6.320035551239987</v>
      </c>
      <c r="I77" s="75">
        <f>IF(I14=0,"-",IF(I7=0,"-",I14/I7))*100</f>
        <v>6.337473243478476</v>
      </c>
      <c r="J77" s="61">
        <f>IF(J14=0,"-",IF(J7=0,"-",J14/J7)*100)</f>
        <v>6.308823529411765</v>
      </c>
      <c r="K77" s="61">
        <f>IF(K14=0,"-",IF(K7=0,"-",K14/K7)*100)</f>
        <v>8.482332110606725</v>
      </c>
      <c r="L77" s="61">
        <f>IF(L14=0,"-",IF(L7=0,"-",L14/L7)*100)</f>
        <v>10.248249522597073</v>
      </c>
      <c r="M77" s="61">
        <f>IF(M14=0,"-",IF(M7=0,"-",M14/M7)*100)</f>
        <v>7.38950276243094</v>
      </c>
    </row>
    <row r="78" spans="1:13" ht="15" customHeight="1">
      <c r="A78" s="175" t="s">
        <v>61</v>
      </c>
      <c r="B78" s="175"/>
      <c r="C78" s="9"/>
      <c r="D78" s="9"/>
      <c r="E78" s="75">
        <f aca="true" t="shared" si="12" ref="E78:M78">IF(E20=0,"-",IF(E7=0,"-",E20/E7)*100)</f>
        <v>-0.283264411619727</v>
      </c>
      <c r="F78" s="61">
        <f t="shared" si="12"/>
        <v>4.9410029498524946</v>
      </c>
      <c r="G78" s="75">
        <f t="shared" si="12"/>
        <v>2.966612253621889</v>
      </c>
      <c r="H78" s="61">
        <f t="shared" si="12"/>
        <v>4.146731086975248</v>
      </c>
      <c r="I78" s="75">
        <f>IF(I20=0,"-",IF(I7=0,"-",I20/I7)*100)</f>
        <v>4.460620868910697</v>
      </c>
      <c r="J78" s="61">
        <f>IF(J20=0,"-",IF(J7=0,"-",J20/J7)*100)</f>
        <v>6.156617647058825</v>
      </c>
      <c r="K78" s="61">
        <f t="shared" si="12"/>
        <v>8.866471872621107</v>
      </c>
      <c r="L78" s="61">
        <f>IF(L20=0,"-",IF(L7=0,"-",L20/L7)*100)</f>
        <v>9.866327180140038</v>
      </c>
      <c r="M78" s="61">
        <f t="shared" si="12"/>
        <v>6.353591160220995</v>
      </c>
    </row>
    <row r="79" spans="1:13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 t="str">
        <f>IF((I44=0),"-",(I24/((I44+K44)/2)*100))</f>
        <v>-</v>
      </c>
      <c r="J79" s="62">
        <f>IF((J44=0),"-",(J24/((J44+K44)/2)*100))</f>
        <v>10.612334842210615</v>
      </c>
      <c r="K79" s="62">
        <f>IF((K44=0),"-",(K24/((K44+L44)/2)*100))</f>
        <v>19.07267326732674</v>
      </c>
      <c r="L79" s="62">
        <f>IF((L44=0),"-",(L24/((L44+M44)/2)*100))</f>
        <v>25.174825174825177</v>
      </c>
      <c r="M79" s="62">
        <v>16.8</v>
      </c>
    </row>
    <row r="80" spans="1:13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 t="str">
        <f>IF((I44=0),"-",((I17+I18)/((I44+I45+I46+I48+K44+K45+K46+K48)/2)*100))</f>
        <v>-</v>
      </c>
      <c r="J80" s="62">
        <f>IF((J44=0),"-",((J17+J18)/((J44+J45+J46+J48+K44+K45+K46+K48)/2)*100))</f>
        <v>11.046807305312898</v>
      </c>
      <c r="K80" s="62">
        <f>IF((K44=0),"-",((K17+K18)/((K44+K45+K46+K48+L44+L45+L46+L48)/2)*100))</f>
        <v>22.85175718849841</v>
      </c>
      <c r="L80" s="62">
        <f>IF((L44=0),"-",((L17+L18)/((L44+L45+L46+L48+M44+M45+M46+M48)/2)*100))</f>
        <v>27.363184079601986</v>
      </c>
      <c r="M80" s="62">
        <v>19.3</v>
      </c>
    </row>
    <row r="81" spans="1:13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3" ref="G81:M81">IF(G44=0,"-",((G44+G45)/G52*100))</f>
        <v>49.63701215433323</v>
      </c>
      <c r="H81" s="117" t="str">
        <f t="shared" si="13"/>
        <v>-</v>
      </c>
      <c r="I81" s="79" t="str">
        <f t="shared" si="13"/>
        <v>-</v>
      </c>
      <c r="J81" s="107">
        <f t="shared" si="13"/>
        <v>44.383149044462876</v>
      </c>
      <c r="K81" s="107">
        <f t="shared" si="13"/>
        <v>57.2938689217759</v>
      </c>
      <c r="L81" s="107">
        <f t="shared" si="13"/>
        <v>53.25112107623319</v>
      </c>
      <c r="M81" s="107">
        <f t="shared" si="13"/>
        <v>44.241733181299885</v>
      </c>
    </row>
    <row r="82" spans="1:13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14" ref="G82:M82">IF(G48=0,"-",(G48+G46-G40-G38-G34))</f>
        <v>570.994</v>
      </c>
      <c r="H82" s="118" t="str">
        <f t="shared" si="14"/>
        <v>-</v>
      </c>
      <c r="I82" s="76" t="str">
        <f t="shared" si="14"/>
        <v>-</v>
      </c>
      <c r="J82" s="1">
        <f t="shared" si="14"/>
        <v>143.85000000000002</v>
      </c>
      <c r="K82" s="1">
        <f t="shared" si="14"/>
        <v>-118</v>
      </c>
      <c r="L82" s="1">
        <f t="shared" si="14"/>
        <v>-46</v>
      </c>
      <c r="M82" s="1">
        <f t="shared" si="14"/>
        <v>48</v>
      </c>
    </row>
    <row r="83" spans="1:13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15" ref="G83:M83">IF((G44=0),"-",((G48+G46)/(G44+G45)))</f>
        <v>0.7038460191181966</v>
      </c>
      <c r="H83" s="119" t="str">
        <f t="shared" si="15"/>
        <v>-</v>
      </c>
      <c r="I83" s="77" t="str">
        <f t="shared" si="15"/>
        <v>-</v>
      </c>
      <c r="J83" s="3">
        <f>IF((J44=0),"-",((J48+J46)/(J44+J45)))</f>
        <v>0.648291629620221</v>
      </c>
      <c r="K83" s="3">
        <f t="shared" si="15"/>
        <v>0.1900369003690037</v>
      </c>
      <c r="L83" s="3">
        <f t="shared" si="15"/>
        <v>0.27789473684210525</v>
      </c>
      <c r="M83" s="3">
        <f t="shared" si="15"/>
        <v>0.5438144329896907</v>
      </c>
    </row>
    <row r="84" spans="1:13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/>
      <c r="J84" s="24">
        <v>906</v>
      </c>
      <c r="K84" s="24">
        <v>973</v>
      </c>
      <c r="L84" s="24">
        <v>968</v>
      </c>
      <c r="M84" s="24">
        <v>952</v>
      </c>
    </row>
    <row r="85" spans="1:13" ht="15" customHeight="1">
      <c r="A85" s="172" t="s">
        <v>147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>
      <c r="A86" s="173" t="s">
        <v>153</v>
      </c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149"/>
      <c r="M86" s="8"/>
    </row>
    <row r="87" spans="1:13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149"/>
      <c r="M87" s="6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77:B77"/>
    <mergeCell ref="A78:B78"/>
    <mergeCell ref="A79:B79"/>
    <mergeCell ref="A82:B82"/>
    <mergeCell ref="A83:B83"/>
    <mergeCell ref="A81:B81"/>
    <mergeCell ref="A64:B64"/>
    <mergeCell ref="A62:B62"/>
    <mergeCell ref="A80:B80"/>
    <mergeCell ref="A65:B65"/>
    <mergeCell ref="A84:B84"/>
    <mergeCell ref="A67:B67"/>
    <mergeCell ref="A68:B68"/>
    <mergeCell ref="A69:B69"/>
    <mergeCell ref="A71:B71"/>
    <mergeCell ref="A66:B66"/>
    <mergeCell ref="A1:M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76" t="s">
        <v>88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</row>
    <row r="5" spans="1:12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 t="s">
        <v>11</v>
      </c>
      <c r="J5" s="70" t="s">
        <v>11</v>
      </c>
      <c r="K5" s="70"/>
      <c r="L5" s="70"/>
    </row>
    <row r="6" ht="1.5" customHeight="1"/>
    <row r="7" spans="1:15" ht="15" customHeight="1">
      <c r="A7" s="34" t="s">
        <v>14</v>
      </c>
      <c r="B7" s="9"/>
      <c r="C7" s="9"/>
      <c r="D7" s="9"/>
      <c r="E7" s="83">
        <v>1276.596</v>
      </c>
      <c r="F7" s="59">
        <v>1318.257</v>
      </c>
      <c r="G7" s="83">
        <v>3758.36</v>
      </c>
      <c r="H7" s="59">
        <v>3552.9320000000002</v>
      </c>
      <c r="I7" s="83">
        <v>5025.852</v>
      </c>
      <c r="J7" s="59">
        <v>5638.944</v>
      </c>
      <c r="K7" s="59">
        <v>5056.599</v>
      </c>
      <c r="L7" s="59">
        <v>3285</v>
      </c>
      <c r="M7" s="44"/>
      <c r="N7" s="44"/>
      <c r="O7" s="44"/>
    </row>
    <row r="8" spans="1:15" ht="15" customHeight="1">
      <c r="A8" s="34" t="s">
        <v>15</v>
      </c>
      <c r="B8" s="4"/>
      <c r="C8" s="4"/>
      <c r="D8" s="4"/>
      <c r="E8" s="82">
        <v>-1079.315</v>
      </c>
      <c r="F8" s="54">
        <v>-1127.8839999999998</v>
      </c>
      <c r="G8" s="82">
        <v>-3307.7979999999993</v>
      </c>
      <c r="H8" s="54">
        <v>-3231.28</v>
      </c>
      <c r="I8" s="82">
        <v>-4530.801000000001</v>
      </c>
      <c r="J8" s="54">
        <v>-5167.662</v>
      </c>
      <c r="K8" s="54">
        <v>-4509.736</v>
      </c>
      <c r="L8" s="54">
        <v>-2837</v>
      </c>
      <c r="M8" s="44"/>
      <c r="N8" s="44"/>
      <c r="O8" s="44"/>
    </row>
    <row r="9" spans="1:15" ht="15" customHeight="1">
      <c r="A9" s="34" t="s">
        <v>16</v>
      </c>
      <c r="B9" s="4"/>
      <c r="C9" s="4"/>
      <c r="D9" s="4"/>
      <c r="E9" s="82">
        <v>2.444</v>
      </c>
      <c r="F9" s="54">
        <v>4.634000000000001</v>
      </c>
      <c r="G9" s="82">
        <v>7.311000000000001</v>
      </c>
      <c r="H9" s="54">
        <v>12.349</v>
      </c>
      <c r="I9" s="82">
        <v>12.081999999999997</v>
      </c>
      <c r="J9" s="54">
        <v>-6.345000000000001</v>
      </c>
      <c r="K9" s="54">
        <v>46.142</v>
      </c>
      <c r="L9" s="54"/>
      <c r="M9" s="44"/>
      <c r="N9" s="44"/>
      <c r="O9" s="44"/>
    </row>
    <row r="10" spans="1:15" ht="15" customHeight="1">
      <c r="A10" s="34" t="s">
        <v>17</v>
      </c>
      <c r="B10" s="4"/>
      <c r="C10" s="4"/>
      <c r="D10" s="4"/>
      <c r="E10" s="82">
        <v>0.28500000000000003</v>
      </c>
      <c r="F10" s="54">
        <v>1.692</v>
      </c>
      <c r="G10" s="82">
        <v>1.171</v>
      </c>
      <c r="H10" s="54">
        <v>0.444</v>
      </c>
      <c r="I10" s="82">
        <v>0.7070000000000001</v>
      </c>
      <c r="J10" s="54">
        <v>-1.091</v>
      </c>
      <c r="K10" s="54">
        <v>1.063</v>
      </c>
      <c r="L10" s="54"/>
      <c r="M10" s="44"/>
      <c r="N10" s="44"/>
      <c r="O10" s="44"/>
    </row>
    <row r="11" spans="1:15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>
        <v>20</v>
      </c>
      <c r="M11" s="44"/>
      <c r="N11" s="44"/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200.00999999999993</v>
      </c>
      <c r="F12" s="59">
        <f aca="true" t="shared" si="0" ref="F12:L12">SUM(F7:F11)</f>
        <v>196.6990000000003</v>
      </c>
      <c r="G12" s="83">
        <f>SUM(G7:G11)</f>
        <v>459.0440000000008</v>
      </c>
      <c r="H12" s="59">
        <f>SUM(H7:H11)</f>
        <v>334.44500000000005</v>
      </c>
      <c r="I12" s="83">
        <f>SUM(I7:I11)</f>
        <v>507.83999999999855</v>
      </c>
      <c r="J12" s="59">
        <f t="shared" si="0"/>
        <v>463.8460000000001</v>
      </c>
      <c r="K12" s="59">
        <f t="shared" si="0"/>
        <v>594.0680000000003</v>
      </c>
      <c r="L12" s="59">
        <f t="shared" si="0"/>
        <v>468</v>
      </c>
      <c r="M12" s="44"/>
      <c r="N12" s="44"/>
      <c r="O12" s="44"/>
    </row>
    <row r="13" spans="1:15" ht="15" customHeight="1">
      <c r="A13" s="35" t="s">
        <v>92</v>
      </c>
      <c r="B13" s="28"/>
      <c r="C13" s="28"/>
      <c r="D13" s="28"/>
      <c r="E13" s="81">
        <v>-31.222999999999992</v>
      </c>
      <c r="F13" s="56">
        <v>-34.73599999999999</v>
      </c>
      <c r="G13" s="81">
        <v>-96.425</v>
      </c>
      <c r="H13" s="56">
        <v>-104.476</v>
      </c>
      <c r="I13" s="81">
        <v>-160.04000000000002</v>
      </c>
      <c r="J13" s="56">
        <v>-141.215</v>
      </c>
      <c r="K13" s="56">
        <v>-113.174</v>
      </c>
      <c r="L13" s="56">
        <v>-78</v>
      </c>
      <c r="M13" s="44"/>
      <c r="N13" s="44"/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168.78699999999995</v>
      </c>
      <c r="F14" s="59">
        <f aca="true" t="shared" si="1" ref="F14:L14">SUM(F12:F13)</f>
        <v>161.9630000000003</v>
      </c>
      <c r="G14" s="83">
        <f>SUM(G12:G13)</f>
        <v>362.61900000000077</v>
      </c>
      <c r="H14" s="59">
        <f>SUM(H12:H13)</f>
        <v>229.96900000000005</v>
      </c>
      <c r="I14" s="83">
        <f>SUM(I12:I13)</f>
        <v>347.79999999999853</v>
      </c>
      <c r="J14" s="59">
        <f t="shared" si="1"/>
        <v>322.6310000000001</v>
      </c>
      <c r="K14" s="59">
        <f t="shared" si="1"/>
        <v>480.89400000000035</v>
      </c>
      <c r="L14" s="59">
        <f t="shared" si="1"/>
        <v>390</v>
      </c>
      <c r="M14" s="44"/>
      <c r="N14" s="44"/>
      <c r="O14" s="44"/>
    </row>
    <row r="15" spans="1:15" ht="15" customHeight="1">
      <c r="A15" s="34" t="s">
        <v>20</v>
      </c>
      <c r="B15" s="5"/>
      <c r="C15" s="5"/>
      <c r="D15" s="5"/>
      <c r="E15" s="82">
        <v>-1.7560000000000002</v>
      </c>
      <c r="F15" s="54">
        <v>-1.7560000000000002</v>
      </c>
      <c r="G15" s="82">
        <v>-5.2700000000000005</v>
      </c>
      <c r="H15" s="54">
        <v>-5.2700000000000005</v>
      </c>
      <c r="I15" s="82">
        <v>-7.0280000000000005</v>
      </c>
      <c r="J15" s="54">
        <v>-7.027</v>
      </c>
      <c r="K15" s="54">
        <v>-5.2700000000000005</v>
      </c>
      <c r="L15" s="54">
        <v>-6</v>
      </c>
      <c r="M15" s="44"/>
      <c r="N15" s="44"/>
      <c r="O15" s="44"/>
    </row>
    <row r="16" spans="1:15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44"/>
      <c r="N16" s="44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167.03099999999995</v>
      </c>
      <c r="F17" s="59">
        <f aca="true" t="shared" si="2" ref="F17:L17">SUM(F14:F16)</f>
        <v>160.2070000000003</v>
      </c>
      <c r="G17" s="83">
        <f>SUM(G14:G16)</f>
        <v>357.3490000000008</v>
      </c>
      <c r="H17" s="59">
        <f>SUM(H14:H16)</f>
        <v>224.69900000000004</v>
      </c>
      <c r="I17" s="83">
        <f>SUM(I14:I16)</f>
        <v>340.7719999999985</v>
      </c>
      <c r="J17" s="59">
        <f t="shared" si="2"/>
        <v>315.6040000000001</v>
      </c>
      <c r="K17" s="59">
        <f t="shared" si="2"/>
        <v>475.62400000000036</v>
      </c>
      <c r="L17" s="59">
        <f t="shared" si="2"/>
        <v>384</v>
      </c>
      <c r="M17" s="44"/>
      <c r="N17" s="44"/>
      <c r="O17" s="44"/>
    </row>
    <row r="18" spans="1:15" ht="15" customHeight="1">
      <c r="A18" s="34" t="s">
        <v>22</v>
      </c>
      <c r="B18" s="4"/>
      <c r="C18" s="4"/>
      <c r="D18" s="4"/>
      <c r="E18" s="82">
        <v>6.966999999999999</v>
      </c>
      <c r="F18" s="54">
        <v>5.4049999999999985</v>
      </c>
      <c r="G18" s="82">
        <v>26.91</v>
      </c>
      <c r="H18" s="54">
        <v>12.85</v>
      </c>
      <c r="I18" s="82">
        <v>18.274</v>
      </c>
      <c r="J18" s="54">
        <v>9.612</v>
      </c>
      <c r="K18" s="54">
        <v>11.683</v>
      </c>
      <c r="L18" s="54"/>
      <c r="M18" s="44"/>
      <c r="N18" s="44"/>
      <c r="O18" s="44"/>
    </row>
    <row r="19" spans="1:15" ht="15" customHeight="1">
      <c r="A19" s="35" t="s">
        <v>23</v>
      </c>
      <c r="B19" s="28"/>
      <c r="C19" s="28"/>
      <c r="D19" s="28" t="s">
        <v>69</v>
      </c>
      <c r="E19" s="81">
        <v>-25.252000000000006</v>
      </c>
      <c r="F19" s="56">
        <v>-40.855</v>
      </c>
      <c r="G19" s="81">
        <v>-97.29799999999999</v>
      </c>
      <c r="H19" s="56">
        <v>-127.308</v>
      </c>
      <c r="I19" s="81">
        <v>-169.895</v>
      </c>
      <c r="J19" s="56">
        <v>-218.072</v>
      </c>
      <c r="K19" s="56">
        <v>-175.505</v>
      </c>
      <c r="L19" s="56">
        <v>-112</v>
      </c>
      <c r="M19" s="44"/>
      <c r="N19" s="44"/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148.74599999999992</v>
      </c>
      <c r="F20" s="59">
        <f aca="true" t="shared" si="3" ref="F20:L20">SUM(F17:F19)</f>
        <v>124.75700000000032</v>
      </c>
      <c r="G20" s="83">
        <f>SUM(G17:G19)</f>
        <v>286.9610000000008</v>
      </c>
      <c r="H20" s="59">
        <f>SUM(H17:H19)</f>
        <v>110.24100000000003</v>
      </c>
      <c r="I20" s="83">
        <f>SUM(I17:I19)</f>
        <v>189.1509999999985</v>
      </c>
      <c r="J20" s="59">
        <f t="shared" si="3"/>
        <v>107.14400000000012</v>
      </c>
      <c r="K20" s="59">
        <f t="shared" si="3"/>
        <v>311.80200000000036</v>
      </c>
      <c r="L20" s="59">
        <f t="shared" si="3"/>
        <v>272</v>
      </c>
      <c r="M20" s="44"/>
      <c r="N20" s="44"/>
      <c r="O20" s="44"/>
    </row>
    <row r="21" spans="1:15" ht="15" customHeight="1">
      <c r="A21" s="34" t="s">
        <v>24</v>
      </c>
      <c r="B21" s="4"/>
      <c r="C21" s="4"/>
      <c r="D21" s="4"/>
      <c r="E21" s="82">
        <v>-47.969</v>
      </c>
      <c r="F21" s="54">
        <v>-20.104</v>
      </c>
      <c r="G21" s="82">
        <v>-86.092</v>
      </c>
      <c r="H21" s="54">
        <v>-7.876999999999999</v>
      </c>
      <c r="I21" s="82">
        <v>-73.25399999999999</v>
      </c>
      <c r="J21" s="54">
        <v>36.583</v>
      </c>
      <c r="K21" s="54">
        <v>-80.96000000000001</v>
      </c>
      <c r="L21" s="54">
        <v>-73</v>
      </c>
      <c r="M21" s="44"/>
      <c r="N21" s="44"/>
      <c r="O21" s="44"/>
    </row>
    <row r="22" spans="1:15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44"/>
      <c r="N22" s="44"/>
      <c r="O22" s="44"/>
    </row>
    <row r="23" spans="1:15" ht="15" customHeight="1">
      <c r="A23" s="38" t="s">
        <v>25</v>
      </c>
      <c r="B23" s="14"/>
      <c r="C23" s="14"/>
      <c r="D23" s="14"/>
      <c r="E23" s="83">
        <f>SUM(E20:E22)</f>
        <v>100.77699999999993</v>
      </c>
      <c r="F23" s="59">
        <f aca="true" t="shared" si="4" ref="F23:L23">SUM(F20:F22)</f>
        <v>104.65300000000032</v>
      </c>
      <c r="G23" s="83">
        <f>SUM(G20:G22)</f>
        <v>200.86900000000082</v>
      </c>
      <c r="H23" s="59">
        <f>SUM(H20:H22)</f>
        <v>102.36400000000003</v>
      </c>
      <c r="I23" s="83">
        <f>SUM(I20:I22)</f>
        <v>115.89699999999851</v>
      </c>
      <c r="J23" s="59">
        <f t="shared" si="4"/>
        <v>143.72700000000012</v>
      </c>
      <c r="K23" s="59">
        <f t="shared" si="4"/>
        <v>230.84200000000035</v>
      </c>
      <c r="L23" s="59">
        <f t="shared" si="4"/>
        <v>199</v>
      </c>
      <c r="M23" s="44"/>
      <c r="N23" s="44"/>
      <c r="O23" s="44"/>
    </row>
    <row r="24" spans="1:15" ht="15" customHeight="1">
      <c r="A24" s="34" t="s">
        <v>26</v>
      </c>
      <c r="B24" s="4"/>
      <c r="C24" s="4"/>
      <c r="D24" s="4"/>
      <c r="E24" s="80">
        <f aca="true" t="shared" si="5" ref="E24:L24">E23-E25</f>
        <v>98.39399999999993</v>
      </c>
      <c r="F24" s="57">
        <f t="shared" si="5"/>
        <v>86.81300000000032</v>
      </c>
      <c r="G24" s="80">
        <f>G23-G25</f>
        <v>200.69600000000082</v>
      </c>
      <c r="H24" s="57">
        <f>H23-H25</f>
        <v>95.69200000000004</v>
      </c>
      <c r="I24" s="80">
        <f t="shared" si="5"/>
        <v>117.93899999999852</v>
      </c>
      <c r="J24" s="57">
        <f t="shared" si="5"/>
        <v>110.1590000000001</v>
      </c>
      <c r="K24" s="57">
        <f t="shared" si="5"/>
        <v>190.61800000000034</v>
      </c>
      <c r="L24" s="57">
        <f t="shared" si="5"/>
        <v>165</v>
      </c>
      <c r="M24" s="44"/>
      <c r="N24" s="44"/>
      <c r="O24" s="44"/>
    </row>
    <row r="25" spans="1:15" ht="15" customHeight="1">
      <c r="A25" s="34" t="s">
        <v>108</v>
      </c>
      <c r="B25" s="4"/>
      <c r="C25" s="4"/>
      <c r="D25" s="4"/>
      <c r="E25" s="82">
        <v>2.383</v>
      </c>
      <c r="F25" s="54">
        <v>17.840000000000003</v>
      </c>
      <c r="G25" s="82">
        <v>0.17300000000000001</v>
      </c>
      <c r="H25" s="54">
        <v>6.672000000000001</v>
      </c>
      <c r="I25" s="82">
        <v>-2.0420000000000003</v>
      </c>
      <c r="J25" s="54">
        <v>33.568000000000005</v>
      </c>
      <c r="K25" s="54">
        <v>40.224000000000004</v>
      </c>
      <c r="L25" s="54">
        <v>34</v>
      </c>
      <c r="M25" s="44"/>
      <c r="N25" s="44"/>
      <c r="O25" s="4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/>
      <c r="H29" s="86"/>
      <c r="I29" s="86"/>
      <c r="J29" s="86"/>
      <c r="K29" s="86">
        <f t="shared" si="7"/>
      </c>
      <c r="L29" s="86">
        <f t="shared" si="7"/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3187.889</v>
      </c>
      <c r="H31" s="54">
        <v>3422.873</v>
      </c>
      <c r="I31" s="82">
        <v>3422.685</v>
      </c>
      <c r="J31" s="54">
        <v>3537.8390000000004</v>
      </c>
      <c r="K31" s="54">
        <v>3322.1490000000003</v>
      </c>
      <c r="L31" s="54">
        <v>2048</v>
      </c>
    </row>
    <row r="32" spans="1:12" ht="15" customHeight="1">
      <c r="A32" s="34" t="s">
        <v>27</v>
      </c>
      <c r="B32" s="9"/>
      <c r="C32" s="9"/>
      <c r="D32" s="9"/>
      <c r="E32" s="82"/>
      <c r="F32" s="54"/>
      <c r="G32" s="82">
        <v>44.86500000000002</v>
      </c>
      <c r="H32" s="54">
        <v>61.68900000000002</v>
      </c>
      <c r="I32" s="82">
        <v>60.635999999999996</v>
      </c>
      <c r="J32" s="54">
        <v>69.23800000000001</v>
      </c>
      <c r="K32" s="54">
        <v>52.342000000000006</v>
      </c>
      <c r="L32" s="54">
        <v>42</v>
      </c>
    </row>
    <row r="33" spans="1:12" ht="15" customHeight="1">
      <c r="A33" s="34" t="s">
        <v>28</v>
      </c>
      <c r="B33" s="9"/>
      <c r="C33" s="9"/>
      <c r="D33" s="9"/>
      <c r="E33" s="82"/>
      <c r="F33" s="54"/>
      <c r="G33" s="82">
        <v>734.703</v>
      </c>
      <c r="H33" s="54">
        <v>869.665</v>
      </c>
      <c r="I33" s="82">
        <v>839.184</v>
      </c>
      <c r="J33" s="54">
        <v>951.245</v>
      </c>
      <c r="K33" s="54">
        <v>1070.284</v>
      </c>
      <c r="L33" s="54">
        <v>650</v>
      </c>
    </row>
    <row r="34" spans="1:12" ht="15" customHeight="1">
      <c r="A34" s="34" t="s">
        <v>29</v>
      </c>
      <c r="B34" s="9"/>
      <c r="C34" s="9"/>
      <c r="D34" s="9"/>
      <c r="E34" s="82"/>
      <c r="F34" s="54"/>
      <c r="G34" s="82">
        <v>24.12</v>
      </c>
      <c r="H34" s="54">
        <v>43.765</v>
      </c>
      <c r="I34" s="82">
        <v>34.436</v>
      </c>
      <c r="J34" s="54">
        <v>51.760000000000005</v>
      </c>
      <c r="K34" s="54">
        <v>7.529000000000001</v>
      </c>
      <c r="L34" s="54">
        <v>2</v>
      </c>
    </row>
    <row r="35" spans="1:12" ht="15" customHeight="1">
      <c r="A35" s="35" t="s">
        <v>30</v>
      </c>
      <c r="B35" s="28"/>
      <c r="C35" s="28"/>
      <c r="D35" s="28"/>
      <c r="E35" s="81"/>
      <c r="F35" s="56"/>
      <c r="G35" s="81">
        <v>81.262</v>
      </c>
      <c r="H35" s="56">
        <v>117.08500000000001</v>
      </c>
      <c r="I35" s="81">
        <v>103.373</v>
      </c>
      <c r="J35" s="56">
        <v>141.56500000000003</v>
      </c>
      <c r="K35" s="56">
        <v>37.944</v>
      </c>
      <c r="L35" s="56">
        <v>13</v>
      </c>
    </row>
    <row r="36" spans="1:12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4072.8390000000004</v>
      </c>
      <c r="H36" s="116">
        <f t="shared" si="8"/>
        <v>4515.077</v>
      </c>
      <c r="I36" s="83">
        <f t="shared" si="8"/>
        <v>4460.313999999999</v>
      </c>
      <c r="J36" s="59">
        <f t="shared" si="8"/>
        <v>4751.647</v>
      </c>
      <c r="K36" s="59">
        <f t="shared" si="8"/>
        <v>4490.248000000001</v>
      </c>
      <c r="L36" s="59">
        <f t="shared" si="8"/>
        <v>2755</v>
      </c>
    </row>
    <row r="37" spans="1:12" ht="15" customHeight="1">
      <c r="A37" s="34" t="s">
        <v>32</v>
      </c>
      <c r="B37" s="4"/>
      <c r="C37" s="4"/>
      <c r="D37" s="4"/>
      <c r="E37" s="82"/>
      <c r="F37" s="54"/>
      <c r="G37" s="82">
        <v>561.5740000000001</v>
      </c>
      <c r="H37" s="137">
        <v>523.21</v>
      </c>
      <c r="I37" s="82">
        <v>536.5340000000001</v>
      </c>
      <c r="J37" s="54">
        <v>674.01</v>
      </c>
      <c r="K37" s="54">
        <v>822.856</v>
      </c>
      <c r="L37" s="54">
        <v>505</v>
      </c>
    </row>
    <row r="38" spans="1:12" ht="15" customHeight="1">
      <c r="A38" s="34" t="s">
        <v>33</v>
      </c>
      <c r="B38" s="4"/>
      <c r="C38" s="4"/>
      <c r="D38" s="4"/>
      <c r="E38" s="82"/>
      <c r="F38" s="54"/>
      <c r="G38" s="82"/>
      <c r="H38" s="137"/>
      <c r="I38" s="82"/>
      <c r="J38" s="54">
        <v>0.009000000000000001</v>
      </c>
      <c r="K38" s="54"/>
      <c r="L38" s="54"/>
    </row>
    <row r="39" spans="1:12" ht="15" customHeight="1">
      <c r="A39" s="34" t="s">
        <v>34</v>
      </c>
      <c r="B39" s="4"/>
      <c r="C39" s="4"/>
      <c r="D39" s="4"/>
      <c r="E39" s="82"/>
      <c r="F39" s="54"/>
      <c r="G39" s="82">
        <v>823.993</v>
      </c>
      <c r="H39" s="137">
        <v>970.9220000000001</v>
      </c>
      <c r="I39" s="82">
        <v>616.0400000000001</v>
      </c>
      <c r="J39" s="54">
        <v>653.8480000000001</v>
      </c>
      <c r="K39" s="54">
        <v>739.832</v>
      </c>
      <c r="L39" s="54">
        <v>474</v>
      </c>
    </row>
    <row r="40" spans="1:12" ht="15" customHeight="1">
      <c r="A40" s="34" t="s">
        <v>35</v>
      </c>
      <c r="B40" s="4"/>
      <c r="C40" s="4"/>
      <c r="D40" s="4"/>
      <c r="E40" s="82"/>
      <c r="F40" s="54"/>
      <c r="G40" s="82">
        <v>513.861</v>
      </c>
      <c r="H40" s="137">
        <v>368.321</v>
      </c>
      <c r="I40" s="82">
        <v>618.087</v>
      </c>
      <c r="J40" s="54">
        <v>341.24</v>
      </c>
      <c r="K40" s="54">
        <v>355.91900000000004</v>
      </c>
      <c r="L40" s="54">
        <v>132</v>
      </c>
    </row>
    <row r="41" spans="1:12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1899.4279999999999</v>
      </c>
      <c r="H42" s="132">
        <f t="shared" si="9"/>
        <v>1862.453</v>
      </c>
      <c r="I42" s="88">
        <f t="shared" si="9"/>
        <v>1770.661</v>
      </c>
      <c r="J42" s="89">
        <f t="shared" si="9"/>
        <v>1669.1070000000002</v>
      </c>
      <c r="K42" s="89">
        <f t="shared" si="9"/>
        <v>1918.6070000000002</v>
      </c>
      <c r="L42" s="89">
        <f t="shared" si="9"/>
        <v>1111</v>
      </c>
    </row>
    <row r="43" spans="1:12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5972.267</v>
      </c>
      <c r="H43" s="116">
        <f t="shared" si="10"/>
        <v>6377.530000000001</v>
      </c>
      <c r="I43" s="83">
        <f t="shared" si="10"/>
        <v>6230.974999999999</v>
      </c>
      <c r="J43" s="59">
        <f t="shared" si="10"/>
        <v>6420.754</v>
      </c>
      <c r="K43" s="59">
        <f t="shared" si="10"/>
        <v>6408.855000000001</v>
      </c>
      <c r="L43" s="59">
        <f t="shared" si="10"/>
        <v>3866</v>
      </c>
    </row>
    <row r="44" spans="1:12" ht="15" customHeight="1">
      <c r="A44" s="34" t="s">
        <v>39</v>
      </c>
      <c r="B44" s="4"/>
      <c r="C44" s="4"/>
      <c r="D44" s="4"/>
      <c r="E44" s="82"/>
      <c r="F44" s="54"/>
      <c r="G44" s="82">
        <v>2318.998</v>
      </c>
      <c r="H44" s="137">
        <v>2048.1650000000004</v>
      </c>
      <c r="I44" s="82">
        <v>2208.351</v>
      </c>
      <c r="J44" s="54">
        <v>1587.8610000000003</v>
      </c>
      <c r="K44" s="54">
        <v>1284.518</v>
      </c>
      <c r="L44" s="54">
        <v>914</v>
      </c>
    </row>
    <row r="45" spans="1:12" ht="15" customHeight="1">
      <c r="A45" s="34" t="s">
        <v>107</v>
      </c>
      <c r="B45" s="4"/>
      <c r="C45" s="4"/>
      <c r="D45" s="4"/>
      <c r="E45" s="82"/>
      <c r="F45" s="54"/>
      <c r="G45" s="82">
        <v>27.101000000000003</v>
      </c>
      <c r="H45" s="137">
        <v>355.822</v>
      </c>
      <c r="I45" s="82">
        <v>207.901</v>
      </c>
      <c r="J45" s="54">
        <v>375.608</v>
      </c>
      <c r="K45" s="54">
        <v>251.59</v>
      </c>
      <c r="L45" s="54">
        <v>173</v>
      </c>
    </row>
    <row r="46" spans="1:12" ht="15" customHeight="1">
      <c r="A46" s="34" t="s">
        <v>40</v>
      </c>
      <c r="B46" s="4"/>
      <c r="C46" s="4"/>
      <c r="D46" s="4"/>
      <c r="E46" s="82"/>
      <c r="F46" s="54"/>
      <c r="G46" s="82">
        <v>7.784000000000001</v>
      </c>
      <c r="H46" s="137">
        <v>6.79</v>
      </c>
      <c r="I46" s="82">
        <v>7.714</v>
      </c>
      <c r="J46" s="54"/>
      <c r="K46" s="54">
        <v>2</v>
      </c>
      <c r="L46" s="54"/>
    </row>
    <row r="47" spans="1:12" ht="15" customHeight="1">
      <c r="A47" s="34" t="s">
        <v>41</v>
      </c>
      <c r="B47" s="4"/>
      <c r="C47" s="4"/>
      <c r="D47" s="4"/>
      <c r="E47" s="82"/>
      <c r="F47" s="54"/>
      <c r="G47" s="82">
        <v>98.095</v>
      </c>
      <c r="H47" s="137">
        <v>114.30499999999999</v>
      </c>
      <c r="I47" s="82">
        <v>119.45</v>
      </c>
      <c r="J47" s="54">
        <v>156</v>
      </c>
      <c r="K47" s="54">
        <v>122.37700000000001</v>
      </c>
      <c r="L47" s="54">
        <v>65</v>
      </c>
    </row>
    <row r="48" spans="1:12" ht="15" customHeight="1">
      <c r="A48" s="34" t="s">
        <v>42</v>
      </c>
      <c r="B48" s="4"/>
      <c r="C48" s="4"/>
      <c r="D48" s="4"/>
      <c r="E48" s="82"/>
      <c r="F48" s="54"/>
      <c r="G48" s="82">
        <v>2316.501</v>
      </c>
      <c r="H48" s="137">
        <v>2721.223</v>
      </c>
      <c r="I48" s="82">
        <v>2637.09</v>
      </c>
      <c r="J48" s="54">
        <v>3324.589</v>
      </c>
      <c r="K48" s="54">
        <v>2999.0460000000003</v>
      </c>
      <c r="L48" s="54">
        <v>1960</v>
      </c>
    </row>
    <row r="49" spans="1:12" ht="15" customHeight="1">
      <c r="A49" s="34" t="s">
        <v>43</v>
      </c>
      <c r="B49" s="4"/>
      <c r="C49" s="4"/>
      <c r="D49" s="4"/>
      <c r="E49" s="82"/>
      <c r="F49" s="54"/>
      <c r="G49" s="82">
        <v>1190.5200000000002</v>
      </c>
      <c r="H49" s="137">
        <v>1131.2250000000001</v>
      </c>
      <c r="I49" s="82">
        <v>1042.586</v>
      </c>
      <c r="J49" s="54">
        <v>943.94</v>
      </c>
      <c r="K49" s="54">
        <v>1700.1090000000002</v>
      </c>
      <c r="L49" s="54">
        <v>710</v>
      </c>
    </row>
    <row r="50" spans="1:12" ht="15" customHeight="1">
      <c r="A50" s="34" t="s">
        <v>98</v>
      </c>
      <c r="B50" s="4"/>
      <c r="C50" s="4"/>
      <c r="D50" s="4"/>
      <c r="E50" s="82"/>
      <c r="F50" s="54"/>
      <c r="G50" s="82">
        <v>13.268</v>
      </c>
      <c r="H50" s="137"/>
      <c r="I50" s="82">
        <v>7.883</v>
      </c>
      <c r="J50" s="54">
        <v>32.756</v>
      </c>
      <c r="K50" s="54">
        <v>49.215</v>
      </c>
      <c r="L50" s="54">
        <v>44</v>
      </c>
    </row>
    <row r="51" spans="1:12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5972.267000000001</v>
      </c>
      <c r="H52" s="116">
        <f t="shared" si="11"/>
        <v>6377.530000000001</v>
      </c>
      <c r="I52" s="83">
        <f t="shared" si="11"/>
        <v>6230.974999999999</v>
      </c>
      <c r="J52" s="59">
        <f t="shared" si="11"/>
        <v>6420.754</v>
      </c>
      <c r="K52" s="59">
        <f t="shared" si="11"/>
        <v>6408.8550000000005</v>
      </c>
      <c r="L52" s="59">
        <f t="shared" si="11"/>
        <v>3866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>
        <f aca="true" t="shared" si="13" ref="F56:L56">IF(F$5=0,"",F$5)</f>
      </c>
      <c r="G56" s="86"/>
      <c r="H56" s="86"/>
      <c r="I56" s="86"/>
      <c r="J56" s="86"/>
      <c r="K56" s="86">
        <f t="shared" si="13"/>
      </c>
      <c r="L56" s="86">
        <f t="shared" si="13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46</v>
      </c>
      <c r="B58" s="175"/>
      <c r="C58" s="11"/>
      <c r="D58" s="11"/>
      <c r="E58" s="80">
        <v>168.817</v>
      </c>
      <c r="F58" s="57">
        <v>147.488</v>
      </c>
      <c r="G58" s="80">
        <v>347.05400000000003</v>
      </c>
      <c r="H58" s="57">
        <v>179.57500000000002</v>
      </c>
      <c r="I58" s="80">
        <v>209.26000000000002</v>
      </c>
      <c r="J58" s="57">
        <v>164.977</v>
      </c>
      <c r="K58" s="57">
        <v>385.27600000000007</v>
      </c>
      <c r="L58" s="57">
        <v>298</v>
      </c>
    </row>
    <row r="59" spans="1:12" ht="15" customHeight="1">
      <c r="A59" s="177" t="s">
        <v>47</v>
      </c>
      <c r="B59" s="177"/>
      <c r="C59" s="29"/>
      <c r="D59" s="29"/>
      <c r="E59" s="81">
        <v>33.08699999999997</v>
      </c>
      <c r="F59" s="56">
        <v>65.08000000000001</v>
      </c>
      <c r="G59" s="81">
        <v>-257.96700000000004</v>
      </c>
      <c r="H59" s="56">
        <v>15.664000000000016</v>
      </c>
      <c r="I59" s="81">
        <v>300.28200000000004</v>
      </c>
      <c r="J59" s="56">
        <v>183.03100000000003</v>
      </c>
      <c r="K59" s="56">
        <v>-181.175</v>
      </c>
      <c r="L59" s="56">
        <v>-3</v>
      </c>
    </row>
    <row r="60" spans="1:13" ht="16.5" customHeight="1">
      <c r="A60" s="179" t="s">
        <v>48</v>
      </c>
      <c r="B60" s="179"/>
      <c r="C60" s="31"/>
      <c r="D60" s="31"/>
      <c r="E60" s="83">
        <f>SUM(E58:E59)</f>
        <v>201.90399999999997</v>
      </c>
      <c r="F60" s="59">
        <f aca="true" t="shared" si="14" ref="F60:L60">SUM(F58:F59)</f>
        <v>212.568</v>
      </c>
      <c r="G60" s="83">
        <f>SUM(G58:G59)</f>
        <v>89.08699999999999</v>
      </c>
      <c r="H60" s="59">
        <f>SUM(H58:H59)</f>
        <v>195.23900000000003</v>
      </c>
      <c r="I60" s="83">
        <f>SUM(I58:I59)</f>
        <v>509.54200000000003</v>
      </c>
      <c r="J60" s="59">
        <f t="shared" si="14"/>
        <v>348.00800000000004</v>
      </c>
      <c r="K60" s="59">
        <f t="shared" si="14"/>
        <v>204.10100000000006</v>
      </c>
      <c r="L60" s="59">
        <f t="shared" si="14"/>
        <v>295</v>
      </c>
      <c r="M60" s="169"/>
    </row>
    <row r="61" spans="1:12" ht="15" customHeight="1">
      <c r="A61" s="175" t="s">
        <v>49</v>
      </c>
      <c r="B61" s="175"/>
      <c r="C61" s="4"/>
      <c r="D61" s="4"/>
      <c r="E61" s="82">
        <v>-18.662</v>
      </c>
      <c r="F61" s="54">
        <v>-31.940999999999995</v>
      </c>
      <c r="G61" s="82">
        <v>-46.120000000000005</v>
      </c>
      <c r="H61" s="54">
        <v>-67.478</v>
      </c>
      <c r="I61" s="82">
        <v>-84.307</v>
      </c>
      <c r="J61" s="54">
        <v>-205.237</v>
      </c>
      <c r="K61" s="54">
        <v>-224</v>
      </c>
      <c r="L61" s="54">
        <v>-177</v>
      </c>
    </row>
    <row r="62" spans="1:12" ht="15" customHeight="1">
      <c r="A62" s="177" t="s">
        <v>99</v>
      </c>
      <c r="B62" s="177"/>
      <c r="C62" s="28"/>
      <c r="D62" s="28"/>
      <c r="E62" s="81">
        <v>4.245</v>
      </c>
      <c r="F62" s="56">
        <v>3.6020000000000003</v>
      </c>
      <c r="G62" s="81">
        <v>5.48</v>
      </c>
      <c r="H62" s="56">
        <v>13.038</v>
      </c>
      <c r="I62" s="81">
        <v>24.211</v>
      </c>
      <c r="J62" s="56">
        <v>175.709</v>
      </c>
      <c r="K62" s="56">
        <v>31.568</v>
      </c>
      <c r="L62" s="56">
        <v>1</v>
      </c>
    </row>
    <row r="63" spans="1:13" s="49" customFormat="1" ht="16.5" customHeight="1">
      <c r="A63" s="166" t="s">
        <v>50</v>
      </c>
      <c r="B63" s="166"/>
      <c r="C63" s="32"/>
      <c r="D63" s="32"/>
      <c r="E63" s="109">
        <f>SUM(E60:E62)</f>
        <v>187.48699999999997</v>
      </c>
      <c r="F63" s="110">
        <f aca="true" t="shared" si="15" ref="F63:L63">SUM(F60:F62)</f>
        <v>184.229</v>
      </c>
      <c r="G63" s="159">
        <f>SUM(G60:G62)</f>
        <v>48.44699999999999</v>
      </c>
      <c r="H63" s="110">
        <f>SUM(H60:H62)</f>
        <v>140.79900000000004</v>
      </c>
      <c r="I63" s="159">
        <f>SUM(I60:I62)</f>
        <v>449.446</v>
      </c>
      <c r="J63" s="168">
        <f t="shared" si="15"/>
        <v>318.48</v>
      </c>
      <c r="K63" s="59">
        <f t="shared" si="15"/>
        <v>11.669000000000057</v>
      </c>
      <c r="L63" s="59">
        <f t="shared" si="15"/>
        <v>119</v>
      </c>
      <c r="M63" s="59"/>
    </row>
    <row r="64" spans="1:12" ht="15" customHeight="1">
      <c r="A64" s="177" t="s">
        <v>51</v>
      </c>
      <c r="B64" s="177"/>
      <c r="C64" s="33"/>
      <c r="D64" s="33"/>
      <c r="E64" s="81"/>
      <c r="F64" s="138">
        <v>-7.686</v>
      </c>
      <c r="G64" s="81"/>
      <c r="H64" s="138">
        <v>-11.681</v>
      </c>
      <c r="I64" s="81">
        <v>-126.60000000000001</v>
      </c>
      <c r="J64" s="56">
        <v>-34.565999999999995</v>
      </c>
      <c r="K64" s="56">
        <v>-614</v>
      </c>
      <c r="L64" s="56">
        <v>-467</v>
      </c>
    </row>
    <row r="65" spans="1:13" ht="16.5" customHeight="1">
      <c r="A65" s="179" t="s">
        <v>52</v>
      </c>
      <c r="B65" s="179"/>
      <c r="C65" s="12"/>
      <c r="D65" s="12"/>
      <c r="E65" s="83">
        <f>SUM(E63:E64)</f>
        <v>187.48699999999997</v>
      </c>
      <c r="F65" s="59">
        <f aca="true" t="shared" si="16" ref="F65:L65">SUM(F63:F64)</f>
        <v>176.543</v>
      </c>
      <c r="G65" s="83">
        <f>SUM(G63:G64)</f>
        <v>48.44699999999999</v>
      </c>
      <c r="H65" s="59">
        <f>SUM(H63:H64)</f>
        <v>129.11800000000002</v>
      </c>
      <c r="I65" s="83">
        <f>SUM(I63:I64)</f>
        <v>322.846</v>
      </c>
      <c r="J65" s="59">
        <f t="shared" si="16"/>
        <v>283.91400000000004</v>
      </c>
      <c r="K65" s="59">
        <f t="shared" si="16"/>
        <v>-602.3309999999999</v>
      </c>
      <c r="L65" s="59">
        <f t="shared" si="16"/>
        <v>-348</v>
      </c>
      <c r="M65" s="169"/>
    </row>
    <row r="66" spans="1:12" ht="15" customHeight="1">
      <c r="A66" s="175" t="s">
        <v>53</v>
      </c>
      <c r="B66" s="175"/>
      <c r="C66" s="4"/>
      <c r="D66" s="4"/>
      <c r="E66" s="82">
        <v>-60.712</v>
      </c>
      <c r="F66" s="54">
        <v>-259.77</v>
      </c>
      <c r="G66" s="82">
        <v>-99.778</v>
      </c>
      <c r="H66" s="54">
        <v>-495.453</v>
      </c>
      <c r="I66" s="82">
        <v>-607.261</v>
      </c>
      <c r="J66" s="54">
        <v>-521.008</v>
      </c>
      <c r="K66" s="54">
        <v>640.235</v>
      </c>
      <c r="L66" s="54">
        <v>182</v>
      </c>
    </row>
    <row r="67" spans="1:12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>
        <v>592.8240000000001</v>
      </c>
      <c r="J67" s="54">
        <v>88.2</v>
      </c>
      <c r="K67" s="54">
        <v>29.966</v>
      </c>
      <c r="L67" s="54">
        <v>28</v>
      </c>
    </row>
    <row r="68" spans="1:12" ht="15" customHeight="1">
      <c r="A68" s="175" t="s">
        <v>55</v>
      </c>
      <c r="B68" s="175"/>
      <c r="C68" s="4"/>
      <c r="D68" s="4"/>
      <c r="E68" s="82">
        <v>-3.9000000000000004</v>
      </c>
      <c r="F68" s="54"/>
      <c r="G68" s="82">
        <v>-3.9000000000000004</v>
      </c>
      <c r="H68" s="54"/>
      <c r="I68" s="82"/>
      <c r="J68" s="54"/>
      <c r="K68" s="54"/>
      <c r="L68" s="54"/>
    </row>
    <row r="69" spans="1:12" ht="15" customHeight="1">
      <c r="A69" s="177" t="s">
        <v>56</v>
      </c>
      <c r="B69" s="177"/>
      <c r="C69" s="28"/>
      <c r="D69" s="28"/>
      <c r="E69" s="81"/>
      <c r="F69" s="56"/>
      <c r="G69" s="81">
        <v>-32.983000000000004</v>
      </c>
      <c r="H69" s="56">
        <v>400</v>
      </c>
      <c r="I69" s="81">
        <v>-23.136000000000003</v>
      </c>
      <c r="J69" s="56">
        <v>115</v>
      </c>
      <c r="K69" s="56">
        <v>145.695</v>
      </c>
      <c r="L69" s="56"/>
    </row>
    <row r="70" spans="1:13" ht="16.5" customHeight="1">
      <c r="A70" s="39" t="s">
        <v>57</v>
      </c>
      <c r="B70" s="39"/>
      <c r="C70" s="26"/>
      <c r="D70" s="26"/>
      <c r="E70" s="84">
        <f>SUM(E66:E69)</f>
        <v>-64.61200000000001</v>
      </c>
      <c r="F70" s="58">
        <f aca="true" t="shared" si="17" ref="F70:L70">SUM(F66:F69)</f>
        <v>-259.77</v>
      </c>
      <c r="G70" s="84">
        <f>SUM(G66:G69)</f>
        <v>-136.661</v>
      </c>
      <c r="H70" s="58">
        <f>SUM(H66:H69)</f>
        <v>-95.45299999999997</v>
      </c>
      <c r="I70" s="84">
        <f>SUM(I66:I69)</f>
        <v>-37.5729999999999</v>
      </c>
      <c r="J70" s="58">
        <f t="shared" si="17"/>
        <v>-317.80800000000005</v>
      </c>
      <c r="K70" s="58">
        <f t="shared" si="17"/>
        <v>815.896</v>
      </c>
      <c r="L70" s="58">
        <f t="shared" si="17"/>
        <v>210</v>
      </c>
      <c r="M70" s="169"/>
    </row>
    <row r="71" spans="1:13" ht="16.5" customHeight="1">
      <c r="A71" s="179" t="s">
        <v>58</v>
      </c>
      <c r="B71" s="179"/>
      <c r="C71" s="12"/>
      <c r="D71" s="12"/>
      <c r="E71" s="83">
        <f>SUM(E70+E65)</f>
        <v>122.87499999999996</v>
      </c>
      <c r="F71" s="59">
        <f aca="true" t="shared" si="18" ref="F71:L71">SUM(F70+F65)</f>
        <v>-83.22699999999998</v>
      </c>
      <c r="G71" s="83">
        <f>SUM(G70+G65)</f>
        <v>-88.21400000000001</v>
      </c>
      <c r="H71" s="59">
        <f>SUM(H70+H65)</f>
        <v>33.66500000000005</v>
      </c>
      <c r="I71" s="83">
        <f>SUM(I70+I65)</f>
        <v>285.2730000000001</v>
      </c>
      <c r="J71" s="59">
        <f t="shared" si="18"/>
        <v>-33.894000000000005</v>
      </c>
      <c r="K71" s="59">
        <f t="shared" si="18"/>
        <v>213.56500000000005</v>
      </c>
      <c r="L71" s="59">
        <f t="shared" si="18"/>
        <v>-138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>
        <f>IF(K$5=0,"",K$5)</f>
      </c>
      <c r="L75" s="70">
        <f>IF(L$5=0,"",L$5)</f>
      </c>
    </row>
    <row r="76" ht="1.5" customHeight="1"/>
    <row r="77" spans="1:12" ht="15" customHeight="1">
      <c r="A77" s="175" t="s">
        <v>60</v>
      </c>
      <c r="B77" s="175"/>
      <c r="C77" s="9"/>
      <c r="D77" s="9"/>
      <c r="E77" s="75">
        <f>IF(E7=0,"-",IF(E14=0,"-",(E14/E7))*100)</f>
        <v>13.221645689004191</v>
      </c>
      <c r="F77" s="61">
        <f>IF(F14=0,"-",IF(F7=0,"-",F14/F7))*100</f>
        <v>12.28614754179195</v>
      </c>
      <c r="G77" s="113">
        <f>IF(G14=0,"-",IF(G7=0,"-",G14/G7))*100</f>
        <v>9.648330654860118</v>
      </c>
      <c r="H77" s="61">
        <f>IF(H14=0,"-",IF(H7=0,"-",H14/H7))*100</f>
        <v>6.47265413466962</v>
      </c>
      <c r="I77" s="113">
        <f>IF(I14=0,"-",IF(I7=0,"-",I14/I7))*100</f>
        <v>6.920219696083342</v>
      </c>
      <c r="J77" s="61">
        <f>IF(J14=0,"-",IF(J7=0,"-",J14/J7)*100)</f>
        <v>5.721479057071679</v>
      </c>
      <c r="K77" s="61">
        <f>IF(K14=0,"-",IF(K7=0,"-",K14/K7)*100)</f>
        <v>9.510226142116476</v>
      </c>
      <c r="L77" s="61">
        <f>IF(L14=0,"-",IF(L7=0,"-",L14/L7)*100)</f>
        <v>11.87214611872146</v>
      </c>
    </row>
    <row r="78" spans="1:15" ht="15" customHeight="1">
      <c r="A78" s="175" t="s">
        <v>61</v>
      </c>
      <c r="B78" s="175"/>
      <c r="C78" s="9"/>
      <c r="D78" s="9"/>
      <c r="E78" s="75">
        <f aca="true" t="shared" si="20" ref="E78:L78">IF(E20=0,"-",IF(E7=0,"-",E20/E7)*100)</f>
        <v>11.651767669646459</v>
      </c>
      <c r="F78" s="61">
        <f t="shared" si="20"/>
        <v>9.46378437588424</v>
      </c>
      <c r="G78" s="75">
        <f>IF(G20=0,"-",IF(G7=0,"-",G20/G7)*100)</f>
        <v>7.635271767473068</v>
      </c>
      <c r="H78" s="61">
        <f>IF(H20=0,"-",IF(H7=0,"-",H20/H7)*100)</f>
        <v>3.1028176165488115</v>
      </c>
      <c r="I78" s="75">
        <f t="shared" si="20"/>
        <v>3.763560884801194</v>
      </c>
      <c r="J78" s="61">
        <f t="shared" si="20"/>
        <v>1.9000720702315916</v>
      </c>
      <c r="K78" s="61">
        <f>IF(K20=0,"-",IF(K7=0,"-",K20/K7)*100)</f>
        <v>6.166239403203623</v>
      </c>
      <c r="L78" s="61">
        <f t="shared" si="20"/>
        <v>8.280060882800608</v>
      </c>
      <c r="M78" s="16"/>
      <c r="N78" s="16"/>
      <c r="O78" s="16"/>
    </row>
    <row r="79" spans="1:15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6.213509677541639</v>
      </c>
      <c r="J79" s="62">
        <f>IF((J44=0),"-",(J24/((J44+K44)/2)*100))</f>
        <v>7.67022736205773</v>
      </c>
      <c r="K79" s="62">
        <f>IF((K44=0),"-",(K24/((K44+L44)/2)*100))</f>
        <v>17.340590343131176</v>
      </c>
      <c r="L79" s="62">
        <v>17.6</v>
      </c>
      <c r="M79" s="16"/>
      <c r="N79" s="16"/>
      <c r="O79" s="16"/>
    </row>
    <row r="80" spans="1:15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6.938680934425855</v>
      </c>
      <c r="J80" s="62">
        <f>IF((J44=0),"-",((J17+J18)/((J44+J45+J46+J48+K44+K45+K46+K48)/2)*100))</f>
        <v>6.6200301835726325</v>
      </c>
      <c r="K80" s="62">
        <f>IF((K44=0),"-",((K17+K18)/((K44+K45+K46+K48+L44+L45+L46+L48)/2)*100))</f>
        <v>12.85066205142987</v>
      </c>
      <c r="L80" s="62">
        <v>14</v>
      </c>
      <c r="M80" s="16"/>
      <c r="N80" s="16"/>
      <c r="O80" s="16"/>
    </row>
    <row r="81" spans="1:15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21" ref="G81:L81">IF(G44=0,"-",((G44+G45)/G52*100))</f>
        <v>39.28322360671416</v>
      </c>
      <c r="H81" s="117">
        <f t="shared" si="21"/>
        <v>37.69464040153477</v>
      </c>
      <c r="I81" s="79">
        <f t="shared" si="21"/>
        <v>38.77807245254555</v>
      </c>
      <c r="J81" s="107">
        <f t="shared" si="21"/>
        <v>30.58003779618407</v>
      </c>
      <c r="K81" s="107">
        <f t="shared" si="21"/>
        <v>23.96852479889153</v>
      </c>
      <c r="L81" s="107">
        <f t="shared" si="21"/>
        <v>28.116916709777545</v>
      </c>
      <c r="M81" s="16"/>
      <c r="N81" s="16"/>
      <c r="O81" s="16"/>
    </row>
    <row r="82" spans="1:15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22" ref="G82:L82">IF(G48=0,"-",(G48+G46-G40-G38-G34))</f>
        <v>1786.3040000000005</v>
      </c>
      <c r="H82" s="118">
        <f t="shared" si="22"/>
        <v>2315.927</v>
      </c>
      <c r="I82" s="76">
        <f t="shared" si="22"/>
        <v>1992.2810000000002</v>
      </c>
      <c r="J82" s="1">
        <f t="shared" si="22"/>
        <v>2931.58</v>
      </c>
      <c r="K82" s="1">
        <f t="shared" si="22"/>
        <v>2637.5980000000004</v>
      </c>
      <c r="L82" s="1">
        <f t="shared" si="22"/>
        <v>1826</v>
      </c>
      <c r="M82" s="16"/>
      <c r="N82" s="16"/>
      <c r="O82" s="16"/>
    </row>
    <row r="83" spans="1:12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23" ref="G83:L83">IF((G44=0),"-",((G48+G46)/(G44+G45)))</f>
        <v>0.9907020121486775</v>
      </c>
      <c r="H83" s="119">
        <f t="shared" si="23"/>
        <v>1.1347869185648671</v>
      </c>
      <c r="I83" s="77">
        <f t="shared" si="23"/>
        <v>1.0945894716279594</v>
      </c>
      <c r="J83" s="3">
        <f t="shared" si="23"/>
        <v>1.69322204730505</v>
      </c>
      <c r="K83" s="3">
        <f t="shared" si="23"/>
        <v>1.953668622258331</v>
      </c>
      <c r="L83" s="3">
        <f t="shared" si="23"/>
        <v>1.8031278748850046</v>
      </c>
    </row>
    <row r="84" spans="1:12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3604</v>
      </c>
      <c r="J84" s="24">
        <v>4115</v>
      </c>
      <c r="K84" s="24">
        <v>3591</v>
      </c>
      <c r="L84" s="24">
        <v>2123</v>
      </c>
    </row>
    <row r="85" spans="1:12" ht="15" customHeight="1">
      <c r="A85" s="7" t="s">
        <v>154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76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0:B80"/>
    <mergeCell ref="A77:B77"/>
    <mergeCell ref="A81:B81"/>
    <mergeCell ref="A82:B82"/>
    <mergeCell ref="A83:B83"/>
    <mergeCell ref="A84:B8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1:L1"/>
    <mergeCell ref="A58:B58"/>
    <mergeCell ref="A59:B59"/>
    <mergeCell ref="A60:B60"/>
    <mergeCell ref="A61:B6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76" t="s">
        <v>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78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</row>
    <row r="5" spans="1:12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 t="s">
        <v>11</v>
      </c>
      <c r="H5" s="70"/>
      <c r="I5" s="70"/>
      <c r="J5" s="70"/>
      <c r="K5" s="70"/>
      <c r="L5" s="70" t="s">
        <v>122</v>
      </c>
    </row>
    <row r="6" ht="1.5" customHeight="1"/>
    <row r="7" spans="1:12" ht="15" customHeight="1">
      <c r="A7" s="34" t="s">
        <v>14</v>
      </c>
      <c r="B7" s="9"/>
      <c r="C7" s="9"/>
      <c r="D7" s="9"/>
      <c r="E7" s="83">
        <v>231.58499999999998</v>
      </c>
      <c r="F7" s="59">
        <v>209.37900000000008</v>
      </c>
      <c r="G7" s="83">
        <v>546.876</v>
      </c>
      <c r="H7" s="59">
        <v>558.6510000000001</v>
      </c>
      <c r="I7" s="83">
        <v>858.519</v>
      </c>
      <c r="J7" s="59">
        <v>905.6610000000001</v>
      </c>
      <c r="K7" s="59">
        <v>812</v>
      </c>
      <c r="L7" s="59">
        <v>905</v>
      </c>
    </row>
    <row r="8" spans="1:12" ht="15" customHeight="1">
      <c r="A8" s="34" t="s">
        <v>15</v>
      </c>
      <c r="B8" s="4"/>
      <c r="C8" s="4"/>
      <c r="D8" s="4"/>
      <c r="E8" s="82">
        <v>-197.26700000000005</v>
      </c>
      <c r="F8" s="54">
        <v>-178.71900000000008</v>
      </c>
      <c r="G8" s="82">
        <v>-494.939</v>
      </c>
      <c r="H8" s="54">
        <v>-506.18</v>
      </c>
      <c r="I8" s="82">
        <v>-744.559</v>
      </c>
      <c r="J8" s="54">
        <v>-819.912</v>
      </c>
      <c r="K8" s="54">
        <v>-742</v>
      </c>
      <c r="L8" s="54">
        <v>-793</v>
      </c>
    </row>
    <row r="9" spans="1:12" ht="15" customHeight="1">
      <c r="A9" s="34" t="s">
        <v>16</v>
      </c>
      <c r="B9" s="4"/>
      <c r="C9" s="4"/>
      <c r="D9" s="4"/>
      <c r="E9" s="82">
        <v>5.029</v>
      </c>
      <c r="F9" s="54">
        <v>1.06</v>
      </c>
      <c r="G9" s="82">
        <v>8.6</v>
      </c>
      <c r="H9" s="54">
        <v>1.06</v>
      </c>
      <c r="I9" s="82">
        <v>8.058</v>
      </c>
      <c r="J9" s="54"/>
      <c r="K9" s="54"/>
      <c r="L9" s="54"/>
    </row>
    <row r="10" spans="1:12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>
        <v>18</v>
      </c>
      <c r="L11" s="56"/>
    </row>
    <row r="12" spans="1:12" ht="15" customHeight="1">
      <c r="A12" s="13" t="s">
        <v>1</v>
      </c>
      <c r="B12" s="13"/>
      <c r="C12" s="13"/>
      <c r="D12" s="13"/>
      <c r="E12" s="83">
        <f>SUM(E7:E11)</f>
        <v>39.34699999999992</v>
      </c>
      <c r="F12" s="59">
        <f aca="true" t="shared" si="0" ref="F12:L12">SUM(F7:F11)</f>
        <v>31.719999999999995</v>
      </c>
      <c r="G12" s="83">
        <f>SUM(G7:G11)</f>
        <v>60.536999999999956</v>
      </c>
      <c r="H12" s="59">
        <f>SUM(H7:H11)</f>
        <v>53.53100000000006</v>
      </c>
      <c r="I12" s="83">
        <f>SUM(I7:I11)</f>
        <v>122.01800000000003</v>
      </c>
      <c r="J12" s="59">
        <f t="shared" si="0"/>
        <v>85.74900000000002</v>
      </c>
      <c r="K12" s="59">
        <f t="shared" si="0"/>
        <v>88</v>
      </c>
      <c r="L12" s="59">
        <f t="shared" si="0"/>
        <v>112</v>
      </c>
    </row>
    <row r="13" spans="1:12" ht="15" customHeight="1">
      <c r="A13" s="35" t="s">
        <v>92</v>
      </c>
      <c r="B13" s="28"/>
      <c r="C13" s="28"/>
      <c r="D13" s="28"/>
      <c r="E13" s="81">
        <v>-11.954</v>
      </c>
      <c r="F13" s="56">
        <v>-12.183000000000002</v>
      </c>
      <c r="G13" s="81">
        <v>-36.540000000000006</v>
      </c>
      <c r="H13" s="56">
        <v>-36.747</v>
      </c>
      <c r="I13" s="81">
        <v>-48.814</v>
      </c>
      <c r="J13" s="56">
        <v>-46.855000000000004</v>
      </c>
      <c r="K13" s="56">
        <v>-41</v>
      </c>
      <c r="L13" s="56">
        <v>-35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27.392999999999923</v>
      </c>
      <c r="F14" s="59">
        <f aca="true" t="shared" si="1" ref="F14:L14">SUM(F12:F13)</f>
        <v>19.536999999999992</v>
      </c>
      <c r="G14" s="83">
        <f>SUM(G12:G13)</f>
        <v>23.99699999999995</v>
      </c>
      <c r="H14" s="59">
        <f>SUM(H12:H13)</f>
        <v>16.784000000000063</v>
      </c>
      <c r="I14" s="83">
        <f>SUM(I12:I13)</f>
        <v>73.20400000000004</v>
      </c>
      <c r="J14" s="59">
        <f t="shared" si="1"/>
        <v>38.89400000000002</v>
      </c>
      <c r="K14" s="59">
        <f t="shared" si="1"/>
        <v>47</v>
      </c>
      <c r="L14" s="59">
        <f t="shared" si="1"/>
        <v>77</v>
      </c>
    </row>
    <row r="15" spans="1:12" ht="15" customHeight="1">
      <c r="A15" s="34" t="s">
        <v>20</v>
      </c>
      <c r="B15" s="5"/>
      <c r="C15" s="5"/>
      <c r="D15" s="5"/>
      <c r="E15" s="82"/>
      <c r="F15" s="54"/>
      <c r="G15" s="82"/>
      <c r="H15" s="54"/>
      <c r="I15" s="82"/>
      <c r="J15" s="54"/>
      <c r="K15" s="54"/>
      <c r="L15" s="54"/>
    </row>
    <row r="16" spans="1:12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27.392999999999923</v>
      </c>
      <c r="F17" s="59">
        <f aca="true" t="shared" si="2" ref="F17:L17">SUM(F14:F16)</f>
        <v>19.536999999999992</v>
      </c>
      <c r="G17" s="83">
        <f>SUM(G14:G16)</f>
        <v>23.99699999999995</v>
      </c>
      <c r="H17" s="59">
        <f>SUM(H14:H16)</f>
        <v>16.784000000000063</v>
      </c>
      <c r="I17" s="83">
        <f>SUM(I14:I16)</f>
        <v>73.20400000000004</v>
      </c>
      <c r="J17" s="59">
        <f t="shared" si="2"/>
        <v>38.89400000000002</v>
      </c>
      <c r="K17" s="59">
        <f t="shared" si="2"/>
        <v>47</v>
      </c>
      <c r="L17" s="59">
        <f t="shared" si="2"/>
        <v>77</v>
      </c>
    </row>
    <row r="18" spans="1:12" ht="15" customHeight="1">
      <c r="A18" s="34" t="s">
        <v>22</v>
      </c>
      <c r="B18" s="4"/>
      <c r="C18" s="4"/>
      <c r="D18" s="4"/>
      <c r="E18" s="82">
        <v>5.758</v>
      </c>
      <c r="F18" s="54">
        <v>47.866</v>
      </c>
      <c r="G18" s="82">
        <v>10.151</v>
      </c>
      <c r="H18" s="54">
        <v>59.42400000000001</v>
      </c>
      <c r="I18" s="82">
        <v>88.56500000000001</v>
      </c>
      <c r="J18" s="54">
        <v>13.364</v>
      </c>
      <c r="K18" s="54">
        <v>8</v>
      </c>
      <c r="L18" s="54">
        <v>12</v>
      </c>
    </row>
    <row r="19" spans="1:12" ht="15" customHeight="1">
      <c r="A19" s="35" t="s">
        <v>23</v>
      </c>
      <c r="B19" s="28"/>
      <c r="C19" s="28"/>
      <c r="D19" s="28" t="s">
        <v>70</v>
      </c>
      <c r="E19" s="81">
        <v>-4.333000000000004</v>
      </c>
      <c r="F19" s="56">
        <v>-38.783</v>
      </c>
      <c r="G19" s="81">
        <v>-30.8</v>
      </c>
      <c r="H19" s="56">
        <v>-36.058</v>
      </c>
      <c r="I19" s="81">
        <v>-69.82600000000001</v>
      </c>
      <c r="J19" s="56">
        <v>-71.127</v>
      </c>
      <c r="K19" s="56">
        <v>-46</v>
      </c>
      <c r="L19" s="56">
        <v>-44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28.81799999999992</v>
      </c>
      <c r="F20" s="59">
        <f aca="true" t="shared" si="3" ref="F20:L20">SUM(F17:F19)</f>
        <v>28.61999999999999</v>
      </c>
      <c r="G20" s="83">
        <f>SUM(G17:G19)</f>
        <v>3.347999999999953</v>
      </c>
      <c r="H20" s="59">
        <f>SUM(H17:H19)</f>
        <v>40.15000000000007</v>
      </c>
      <c r="I20" s="83">
        <f>SUM(I17:I19)</f>
        <v>91.94300000000005</v>
      </c>
      <c r="J20" s="59">
        <f t="shared" si="3"/>
        <v>-18.86899999999997</v>
      </c>
      <c r="K20" s="59">
        <f t="shared" si="3"/>
        <v>9</v>
      </c>
      <c r="L20" s="59">
        <f t="shared" si="3"/>
        <v>45</v>
      </c>
    </row>
    <row r="21" spans="1:12" ht="15" customHeight="1">
      <c r="A21" s="34" t="s">
        <v>24</v>
      </c>
      <c r="B21" s="4"/>
      <c r="C21" s="4"/>
      <c r="D21" s="4"/>
      <c r="E21" s="82">
        <v>-4.707</v>
      </c>
      <c r="F21" s="54">
        <v>-6.555000000000001</v>
      </c>
      <c r="G21" s="82">
        <v>5.412</v>
      </c>
      <c r="H21" s="54">
        <v>-8.432</v>
      </c>
      <c r="I21" s="82">
        <v>-16.925</v>
      </c>
      <c r="J21" s="54">
        <v>13.727</v>
      </c>
      <c r="K21" s="54">
        <v>3</v>
      </c>
      <c r="L21" s="54">
        <v>-8</v>
      </c>
    </row>
    <row r="22" spans="1:12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2" ht="15" customHeight="1">
      <c r="A23" s="38" t="s">
        <v>25</v>
      </c>
      <c r="B23" s="14"/>
      <c r="C23" s="14"/>
      <c r="D23" s="14"/>
      <c r="E23" s="83">
        <f>SUM(E20:E22)</f>
        <v>24.11099999999992</v>
      </c>
      <c r="F23" s="59">
        <f aca="true" t="shared" si="4" ref="F23:L23">SUM(F20:F22)</f>
        <v>22.06499999999999</v>
      </c>
      <c r="G23" s="83">
        <f>SUM(G20:G22)</f>
        <v>8.759999999999952</v>
      </c>
      <c r="H23" s="59">
        <f>SUM(H20:H22)</f>
        <v>31.718000000000067</v>
      </c>
      <c r="I23" s="83">
        <f>SUM(I20:I22)</f>
        <v>75.01800000000006</v>
      </c>
      <c r="J23" s="59">
        <f t="shared" si="4"/>
        <v>-5.141999999999971</v>
      </c>
      <c r="K23" s="59">
        <f t="shared" si="4"/>
        <v>12</v>
      </c>
      <c r="L23" s="59">
        <f t="shared" si="4"/>
        <v>37</v>
      </c>
    </row>
    <row r="24" spans="1:12" ht="15" customHeight="1">
      <c r="A24" s="34" t="s">
        <v>26</v>
      </c>
      <c r="B24" s="4"/>
      <c r="C24" s="4"/>
      <c r="D24" s="4"/>
      <c r="E24" s="80">
        <f aca="true" t="shared" si="5" ref="E24:L24">E23-E25</f>
        <v>24.11099999999992</v>
      </c>
      <c r="F24" s="57">
        <f t="shared" si="5"/>
        <v>22.06499999999999</v>
      </c>
      <c r="G24" s="80">
        <f>G23-G25</f>
        <v>8.759999999999952</v>
      </c>
      <c r="H24" s="57">
        <f>H23-H25</f>
        <v>31.718000000000067</v>
      </c>
      <c r="I24" s="80">
        <f>I23-I25</f>
        <v>75.01800000000006</v>
      </c>
      <c r="J24" s="57">
        <f t="shared" si="5"/>
        <v>-5.141999999999971</v>
      </c>
      <c r="K24" s="57">
        <f t="shared" si="5"/>
        <v>12</v>
      </c>
      <c r="L24" s="57">
        <f t="shared" si="5"/>
        <v>37</v>
      </c>
    </row>
    <row r="25" spans="1:12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>
        <f aca="true" t="shared" si="7" ref="F29:K29">IF(F$5=0,"",F$5)</f>
      </c>
      <c r="G29" s="86"/>
      <c r="H29" s="86">
        <f t="shared" si="7"/>
      </c>
      <c r="I29" s="86">
        <f t="shared" si="7"/>
      </c>
      <c r="J29" s="86">
        <f t="shared" si="7"/>
      </c>
      <c r="K29" s="86">
        <f t="shared" si="7"/>
      </c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473.259</v>
      </c>
      <c r="H31" s="54">
        <v>476.66</v>
      </c>
      <c r="I31" s="82">
        <v>475.30400000000003</v>
      </c>
      <c r="J31" s="54">
        <v>487.83200000000005</v>
      </c>
      <c r="K31" s="54">
        <v>477</v>
      </c>
      <c r="L31" s="54">
        <v>593</v>
      </c>
    </row>
    <row r="32" spans="1:12" ht="15" customHeight="1">
      <c r="A32" s="34" t="s">
        <v>27</v>
      </c>
      <c r="B32" s="9"/>
      <c r="C32" s="9"/>
      <c r="D32" s="9"/>
      <c r="E32" s="82"/>
      <c r="F32" s="54"/>
      <c r="G32" s="82">
        <v>204.74</v>
      </c>
      <c r="H32" s="54">
        <v>203.04700000000003</v>
      </c>
      <c r="I32" s="82">
        <v>203.11</v>
      </c>
      <c r="J32" s="54">
        <v>203.15200000000002</v>
      </c>
      <c r="K32" s="54">
        <v>201</v>
      </c>
      <c r="L32" s="54">
        <v>14</v>
      </c>
    </row>
    <row r="33" spans="1:12" ht="15" customHeight="1">
      <c r="A33" s="34" t="s">
        <v>28</v>
      </c>
      <c r="B33" s="9"/>
      <c r="C33" s="9"/>
      <c r="D33" s="9"/>
      <c r="E33" s="82"/>
      <c r="F33" s="54"/>
      <c r="G33" s="82">
        <v>224.154</v>
      </c>
      <c r="H33" s="54">
        <v>233.33699999999996</v>
      </c>
      <c r="I33" s="82">
        <v>230.161</v>
      </c>
      <c r="J33" s="54">
        <v>254.26699999999997</v>
      </c>
      <c r="K33" s="54">
        <v>242</v>
      </c>
      <c r="L33" s="54">
        <v>212</v>
      </c>
    </row>
    <row r="34" spans="1:12" ht="15" customHeight="1">
      <c r="A34" s="34" t="s">
        <v>29</v>
      </c>
      <c r="B34" s="9"/>
      <c r="C34" s="9"/>
      <c r="D34" s="9"/>
      <c r="E34" s="82"/>
      <c r="F34" s="54"/>
      <c r="G34" s="82"/>
      <c r="H34" s="54"/>
      <c r="I34" s="82"/>
      <c r="J34" s="54"/>
      <c r="K34" s="54"/>
      <c r="L34" s="54"/>
    </row>
    <row r="35" spans="1:12" ht="15" customHeight="1">
      <c r="A35" s="35" t="s">
        <v>30</v>
      </c>
      <c r="B35" s="28"/>
      <c r="C35" s="28"/>
      <c r="D35" s="28"/>
      <c r="E35" s="81"/>
      <c r="F35" s="56"/>
      <c r="G35" s="81">
        <v>4.545</v>
      </c>
      <c r="H35" s="56">
        <v>7.678</v>
      </c>
      <c r="I35" s="81">
        <v>4.317</v>
      </c>
      <c r="J35" s="56">
        <v>3.5970000000000004</v>
      </c>
      <c r="K35" s="56">
        <v>4</v>
      </c>
      <c r="L35" s="56">
        <v>8</v>
      </c>
    </row>
    <row r="36" spans="1:12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906.698</v>
      </c>
      <c r="H36" s="116">
        <f t="shared" si="8"/>
        <v>920.7220000000001</v>
      </c>
      <c r="I36" s="83">
        <f t="shared" si="8"/>
        <v>912.892</v>
      </c>
      <c r="J36" s="59">
        <f t="shared" si="8"/>
        <v>948.848</v>
      </c>
      <c r="K36" s="59">
        <f t="shared" si="8"/>
        <v>924</v>
      </c>
      <c r="L36" s="59">
        <f t="shared" si="8"/>
        <v>827</v>
      </c>
    </row>
    <row r="37" spans="1:12" ht="15" customHeight="1">
      <c r="A37" s="34" t="s">
        <v>32</v>
      </c>
      <c r="B37" s="4"/>
      <c r="C37" s="4"/>
      <c r="D37" s="4"/>
      <c r="E37" s="82"/>
      <c r="F37" s="54"/>
      <c r="G37" s="82">
        <v>218.504</v>
      </c>
      <c r="H37" s="137">
        <v>205.88000000000002</v>
      </c>
      <c r="I37" s="82">
        <v>177.421</v>
      </c>
      <c r="J37" s="54">
        <v>202.139</v>
      </c>
      <c r="K37" s="54">
        <v>214</v>
      </c>
      <c r="L37" s="54">
        <v>196</v>
      </c>
    </row>
    <row r="38" spans="1:12" ht="15" customHeight="1">
      <c r="A38" s="34" t="s">
        <v>33</v>
      </c>
      <c r="B38" s="4"/>
      <c r="C38" s="4"/>
      <c r="D38" s="4"/>
      <c r="E38" s="82"/>
      <c r="F38" s="54"/>
      <c r="G38" s="82"/>
      <c r="H38" s="137"/>
      <c r="I38" s="82"/>
      <c r="J38" s="54"/>
      <c r="K38" s="54">
        <v>6</v>
      </c>
      <c r="L38" s="54">
        <v>4</v>
      </c>
    </row>
    <row r="39" spans="1:12" ht="15" customHeight="1">
      <c r="A39" s="34" t="s">
        <v>34</v>
      </c>
      <c r="B39" s="4"/>
      <c r="C39" s="4"/>
      <c r="D39" s="4"/>
      <c r="E39" s="82"/>
      <c r="F39" s="54"/>
      <c r="G39" s="82">
        <v>201.72</v>
      </c>
      <c r="H39" s="137">
        <v>185.722</v>
      </c>
      <c r="I39" s="82">
        <v>139.684</v>
      </c>
      <c r="J39" s="54">
        <v>171.194</v>
      </c>
      <c r="K39" s="54">
        <v>116</v>
      </c>
      <c r="L39" s="54">
        <v>144</v>
      </c>
    </row>
    <row r="40" spans="1:12" ht="15" customHeight="1">
      <c r="A40" s="34" t="s">
        <v>35</v>
      </c>
      <c r="B40" s="4"/>
      <c r="C40" s="4"/>
      <c r="D40" s="4"/>
      <c r="E40" s="82"/>
      <c r="F40" s="54"/>
      <c r="G40" s="82"/>
      <c r="H40" s="137"/>
      <c r="I40" s="82"/>
      <c r="J40" s="54">
        <v>1.8840000000000001</v>
      </c>
      <c r="K40" s="54"/>
      <c r="L40" s="54"/>
    </row>
    <row r="41" spans="1:12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420.224</v>
      </c>
      <c r="H42" s="132">
        <f t="shared" si="9"/>
        <v>391.60200000000003</v>
      </c>
      <c r="I42" s="88">
        <f t="shared" si="9"/>
        <v>317.105</v>
      </c>
      <c r="J42" s="89">
        <f t="shared" si="9"/>
        <v>375.217</v>
      </c>
      <c r="K42" s="89">
        <f t="shared" si="9"/>
        <v>336</v>
      </c>
      <c r="L42" s="89">
        <f t="shared" si="9"/>
        <v>344</v>
      </c>
    </row>
    <row r="43" spans="1:12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1326.922</v>
      </c>
      <c r="H43" s="116">
        <f t="shared" si="10"/>
        <v>1312.324</v>
      </c>
      <c r="I43" s="83">
        <f t="shared" si="10"/>
        <v>1229.997</v>
      </c>
      <c r="J43" s="59">
        <f t="shared" si="10"/>
        <v>1324.065</v>
      </c>
      <c r="K43" s="59">
        <f t="shared" si="10"/>
        <v>1260</v>
      </c>
      <c r="L43" s="59">
        <f t="shared" si="10"/>
        <v>1171</v>
      </c>
    </row>
    <row r="44" spans="1:12" ht="15" customHeight="1">
      <c r="A44" s="34" t="s">
        <v>39</v>
      </c>
      <c r="B44" s="4"/>
      <c r="C44" s="4"/>
      <c r="D44" s="4" t="s">
        <v>71</v>
      </c>
      <c r="E44" s="82"/>
      <c r="F44" s="54"/>
      <c r="G44" s="82">
        <v>494.8940000000001</v>
      </c>
      <c r="H44" s="137">
        <v>448.27700000000004</v>
      </c>
      <c r="I44" s="82">
        <v>486.92600000000004</v>
      </c>
      <c r="J44" s="54">
        <v>349.343</v>
      </c>
      <c r="K44" s="54">
        <v>393</v>
      </c>
      <c r="L44" s="54">
        <v>385</v>
      </c>
    </row>
    <row r="45" spans="1:12" ht="15" customHeight="1">
      <c r="A45" s="34" t="s">
        <v>107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40</v>
      </c>
      <c r="B46" s="4"/>
      <c r="C46" s="4"/>
      <c r="D46" s="4"/>
      <c r="E46" s="82"/>
      <c r="F46" s="54"/>
      <c r="G46" s="82">
        <v>21.281000000000002</v>
      </c>
      <c r="H46" s="137">
        <v>40.287</v>
      </c>
      <c r="I46" s="82">
        <v>38.289</v>
      </c>
      <c r="J46" s="54">
        <v>40.331</v>
      </c>
      <c r="K46" s="54">
        <v>43</v>
      </c>
      <c r="L46" s="54">
        <v>39</v>
      </c>
    </row>
    <row r="47" spans="1:12" ht="15" customHeight="1">
      <c r="A47" s="34" t="s">
        <v>41</v>
      </c>
      <c r="B47" s="4"/>
      <c r="C47" s="4"/>
      <c r="D47" s="4"/>
      <c r="E47" s="82"/>
      <c r="F47" s="54"/>
      <c r="G47" s="82">
        <v>80.845</v>
      </c>
      <c r="H47" s="137">
        <v>89.118</v>
      </c>
      <c r="I47" s="82">
        <v>93.73400000000001</v>
      </c>
      <c r="J47" s="54">
        <v>86.818</v>
      </c>
      <c r="K47" s="54">
        <v>132</v>
      </c>
      <c r="L47" s="54">
        <v>90</v>
      </c>
    </row>
    <row r="48" spans="1:12" ht="15" customHeight="1">
      <c r="A48" s="34" t="s">
        <v>42</v>
      </c>
      <c r="B48" s="4"/>
      <c r="C48" s="4"/>
      <c r="D48" s="4"/>
      <c r="E48" s="82"/>
      <c r="F48" s="54"/>
      <c r="G48" s="82">
        <v>592.093</v>
      </c>
      <c r="H48" s="137">
        <v>604.9159999999999</v>
      </c>
      <c r="I48" s="82">
        <v>482.50300000000004</v>
      </c>
      <c r="J48" s="54">
        <v>622.009</v>
      </c>
      <c r="K48" s="54">
        <v>580</v>
      </c>
      <c r="L48" s="54">
        <v>534</v>
      </c>
    </row>
    <row r="49" spans="1:12" ht="15" customHeight="1">
      <c r="A49" s="34" t="s">
        <v>43</v>
      </c>
      <c r="B49" s="4"/>
      <c r="C49" s="4"/>
      <c r="D49" s="4"/>
      <c r="E49" s="82"/>
      <c r="F49" s="54"/>
      <c r="G49" s="82">
        <v>136.95600000000002</v>
      </c>
      <c r="H49" s="137">
        <v>129.726</v>
      </c>
      <c r="I49" s="82">
        <v>127.96800000000002</v>
      </c>
      <c r="J49" s="54">
        <v>225.56400000000002</v>
      </c>
      <c r="K49" s="54">
        <v>112</v>
      </c>
      <c r="L49" s="54">
        <v>123</v>
      </c>
    </row>
    <row r="50" spans="1:12" ht="15" customHeight="1">
      <c r="A50" s="34" t="s">
        <v>98</v>
      </c>
      <c r="B50" s="4"/>
      <c r="C50" s="4"/>
      <c r="D50" s="4"/>
      <c r="E50" s="82"/>
      <c r="F50" s="54"/>
      <c r="G50" s="82">
        <v>0.8530000000000001</v>
      </c>
      <c r="H50" s="137"/>
      <c r="I50" s="82">
        <v>0.5770000000000001</v>
      </c>
      <c r="J50" s="54"/>
      <c r="K50" s="54"/>
      <c r="L50" s="54"/>
    </row>
    <row r="51" spans="1:12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1326.922</v>
      </c>
      <c r="H52" s="116">
        <f t="shared" si="11"/>
        <v>1312.324</v>
      </c>
      <c r="I52" s="83">
        <f t="shared" si="11"/>
        <v>1229.9970000000003</v>
      </c>
      <c r="J52" s="59">
        <f t="shared" si="11"/>
        <v>1324.065</v>
      </c>
      <c r="K52" s="59">
        <f t="shared" si="11"/>
        <v>1260</v>
      </c>
      <c r="L52" s="59">
        <f t="shared" si="11"/>
        <v>1171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>
        <f aca="true" t="shared" si="13" ref="F56:K56">IF(F$5=0,"",F$5)</f>
      </c>
      <c r="G56" s="86"/>
      <c r="H56" s="86">
        <f t="shared" si="13"/>
      </c>
      <c r="I56" s="86"/>
      <c r="J56" s="86">
        <f t="shared" si="13"/>
      </c>
      <c r="K56" s="86">
        <f t="shared" si="13"/>
      </c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46</v>
      </c>
      <c r="B58" s="175"/>
      <c r="C58" s="11"/>
      <c r="D58" s="11"/>
      <c r="E58" s="80">
        <v>31.49599999999999</v>
      </c>
      <c r="F58" s="57">
        <v>23.230000000000004</v>
      </c>
      <c r="G58" s="80">
        <v>8.995999999999999</v>
      </c>
      <c r="H58" s="57">
        <v>2.5209999999999866</v>
      </c>
      <c r="I58" s="80">
        <v>65.91</v>
      </c>
      <c r="J58" s="57">
        <v>24.016000000000005</v>
      </c>
      <c r="K58" s="57">
        <v>13</v>
      </c>
      <c r="L58" s="57"/>
    </row>
    <row r="59" spans="1:12" ht="15" customHeight="1">
      <c r="A59" s="177" t="s">
        <v>47</v>
      </c>
      <c r="B59" s="177"/>
      <c r="C59" s="29"/>
      <c r="D59" s="29"/>
      <c r="E59" s="81">
        <v>-34.15200000000001</v>
      </c>
      <c r="F59" s="56">
        <v>-7.8820000000000014</v>
      </c>
      <c r="G59" s="81">
        <v>-89.61600000000001</v>
      </c>
      <c r="H59" s="56">
        <v>-52.228</v>
      </c>
      <c r="I59" s="81">
        <v>14.662</v>
      </c>
      <c r="J59" s="56">
        <v>-11.749000000000006</v>
      </c>
      <c r="K59" s="56"/>
      <c r="L59" s="56"/>
    </row>
    <row r="60" spans="1:13" ht="16.5" customHeight="1">
      <c r="A60" s="179" t="s">
        <v>48</v>
      </c>
      <c r="B60" s="179"/>
      <c r="C60" s="31"/>
      <c r="D60" s="31"/>
      <c r="E60" s="83">
        <f>SUM(E58:E59)</f>
        <v>-2.6560000000000166</v>
      </c>
      <c r="F60" s="59">
        <f aca="true" t="shared" si="14" ref="F60:K60">SUM(F58:F59)</f>
        <v>15.348000000000003</v>
      </c>
      <c r="G60" s="83">
        <f>SUM(G58:G59)</f>
        <v>-80.62000000000002</v>
      </c>
      <c r="H60" s="59">
        <f>SUM(H58:H59)</f>
        <v>-49.707000000000015</v>
      </c>
      <c r="I60" s="83">
        <f>SUM(I58:I59)</f>
        <v>80.572</v>
      </c>
      <c r="J60" s="59">
        <f t="shared" si="14"/>
        <v>12.267</v>
      </c>
      <c r="K60" s="59">
        <f t="shared" si="14"/>
        <v>13</v>
      </c>
      <c r="L60" s="59" t="s">
        <v>12</v>
      </c>
      <c r="M60" s="169"/>
    </row>
    <row r="61" spans="1:12" ht="15" customHeight="1">
      <c r="A61" s="175" t="s">
        <v>49</v>
      </c>
      <c r="B61" s="175"/>
      <c r="C61" s="4"/>
      <c r="D61" s="4"/>
      <c r="E61" s="82">
        <v>-13.708999999999996</v>
      </c>
      <c r="F61" s="54">
        <v>-11.11</v>
      </c>
      <c r="G61" s="82">
        <v>-44.293</v>
      </c>
      <c r="H61" s="54">
        <v>-29.330000000000002</v>
      </c>
      <c r="I61" s="82">
        <v>-32.048</v>
      </c>
      <c r="J61" s="54">
        <v>-47.618</v>
      </c>
      <c r="K61" s="54">
        <v>-57</v>
      </c>
      <c r="L61" s="54"/>
    </row>
    <row r="62" spans="1:12" ht="15" customHeight="1">
      <c r="A62" s="177" t="s">
        <v>99</v>
      </c>
      <c r="B62" s="177"/>
      <c r="C62" s="28"/>
      <c r="D62" s="28"/>
      <c r="E62" s="81">
        <v>11.207</v>
      </c>
      <c r="F62" s="56">
        <v>0.93</v>
      </c>
      <c r="G62" s="81">
        <v>11.22</v>
      </c>
      <c r="H62" s="56">
        <v>0.93</v>
      </c>
      <c r="I62" s="81">
        <v>0.08600000000000001</v>
      </c>
      <c r="J62" s="56">
        <v>1.967</v>
      </c>
      <c r="K62" s="56"/>
      <c r="L62" s="56"/>
    </row>
    <row r="63" spans="1:13" s="49" customFormat="1" ht="16.5" customHeight="1">
      <c r="A63" s="166" t="s">
        <v>50</v>
      </c>
      <c r="B63" s="166"/>
      <c r="C63" s="32"/>
      <c r="D63" s="32"/>
      <c r="E63" s="83">
        <f>SUM(E60:E62)</f>
        <v>-5.158000000000012</v>
      </c>
      <c r="F63" s="59">
        <f aca="true" t="shared" si="15" ref="F63:K63">SUM(F60:F62)</f>
        <v>5.168000000000003</v>
      </c>
      <c r="G63" s="83">
        <f>SUM(G60:G62)</f>
        <v>-113.69300000000001</v>
      </c>
      <c r="H63" s="59">
        <f>SUM(H60:H62)</f>
        <v>-78.10700000000001</v>
      </c>
      <c r="I63" s="83">
        <f>SUM(I60:I62)</f>
        <v>48.61</v>
      </c>
      <c r="J63" s="168">
        <f t="shared" si="15"/>
        <v>-33.384</v>
      </c>
      <c r="K63" s="59">
        <f t="shared" si="15"/>
        <v>-44</v>
      </c>
      <c r="L63" s="59" t="s">
        <v>12</v>
      </c>
      <c r="M63" s="59"/>
    </row>
    <row r="64" spans="1:12" ht="15" customHeight="1">
      <c r="A64" s="177" t="s">
        <v>51</v>
      </c>
      <c r="B64" s="177"/>
      <c r="C64" s="33"/>
      <c r="D64" s="33"/>
      <c r="E64" s="81"/>
      <c r="F64" s="56"/>
      <c r="G64" s="81"/>
      <c r="H64" s="56"/>
      <c r="I64" s="81"/>
      <c r="J64" s="56"/>
      <c r="K64" s="56">
        <v>-7</v>
      </c>
      <c r="L64" s="56"/>
    </row>
    <row r="65" spans="1:13" ht="16.5" customHeight="1">
      <c r="A65" s="179" t="s">
        <v>52</v>
      </c>
      <c r="B65" s="179"/>
      <c r="C65" s="12"/>
      <c r="D65" s="12"/>
      <c r="E65" s="83">
        <f>SUM(E63:E64)</f>
        <v>-5.158000000000012</v>
      </c>
      <c r="F65" s="59">
        <f aca="true" t="shared" si="16" ref="F65:K65">SUM(F63:F64)</f>
        <v>5.168000000000003</v>
      </c>
      <c r="G65" s="83">
        <f>SUM(G63:G64)</f>
        <v>-113.69300000000001</v>
      </c>
      <c r="H65" s="59">
        <f>SUM(H63:H64)</f>
        <v>-78.10700000000001</v>
      </c>
      <c r="I65" s="83">
        <f>SUM(I63:I64)</f>
        <v>48.61</v>
      </c>
      <c r="J65" s="59">
        <f t="shared" si="16"/>
        <v>-33.384</v>
      </c>
      <c r="K65" s="59">
        <f t="shared" si="16"/>
        <v>-51</v>
      </c>
      <c r="L65" s="59" t="s">
        <v>12</v>
      </c>
      <c r="M65" s="169"/>
    </row>
    <row r="66" spans="1:12" ht="15" customHeight="1">
      <c r="A66" s="175" t="s">
        <v>53</v>
      </c>
      <c r="B66" s="175"/>
      <c r="C66" s="4"/>
      <c r="D66" s="4"/>
      <c r="E66" s="82">
        <v>5.158000000000001</v>
      </c>
      <c r="F66" s="54">
        <v>15.911999999999999</v>
      </c>
      <c r="G66" s="82">
        <v>113.69300000000001</v>
      </c>
      <c r="H66" s="54">
        <v>6.093</v>
      </c>
      <c r="I66" s="82">
        <v>-120.62400000000001</v>
      </c>
      <c r="J66" s="54">
        <v>35.38000000000001</v>
      </c>
      <c r="K66" s="54">
        <v>30</v>
      </c>
      <c r="L66" s="54"/>
    </row>
    <row r="67" spans="1:12" ht="15" customHeight="1">
      <c r="A67" s="175" t="s">
        <v>54</v>
      </c>
      <c r="B67" s="175"/>
      <c r="C67" s="4"/>
      <c r="D67" s="4"/>
      <c r="E67" s="82"/>
      <c r="F67" s="54">
        <v>-16.382999999999996</v>
      </c>
      <c r="G67" s="82"/>
      <c r="H67" s="54">
        <v>70.13000000000001</v>
      </c>
      <c r="I67" s="82">
        <v>70.13000000000001</v>
      </c>
      <c r="J67" s="54"/>
      <c r="K67" s="54"/>
      <c r="L67" s="54"/>
    </row>
    <row r="68" spans="1:12" ht="15" customHeight="1">
      <c r="A68" s="175" t="s">
        <v>55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/>
    </row>
    <row r="69" spans="1:12" ht="15" customHeight="1">
      <c r="A69" s="177" t="s">
        <v>56</v>
      </c>
      <c r="B69" s="177"/>
      <c r="C69" s="28"/>
      <c r="D69" s="28"/>
      <c r="E69" s="81"/>
      <c r="F69" s="56"/>
      <c r="G69" s="81"/>
      <c r="H69" s="56"/>
      <c r="I69" s="81"/>
      <c r="J69" s="56"/>
      <c r="K69" s="56"/>
      <c r="L69" s="56"/>
    </row>
    <row r="70" spans="1:13" ht="16.5" customHeight="1">
      <c r="A70" s="39" t="s">
        <v>57</v>
      </c>
      <c r="B70" s="39"/>
      <c r="C70" s="26"/>
      <c r="D70" s="26"/>
      <c r="E70" s="84">
        <f>SUM(E66:E69)</f>
        <v>5.158000000000001</v>
      </c>
      <c r="F70" s="58">
        <f aca="true" t="shared" si="17" ref="F70:K70">SUM(F66:F69)</f>
        <v>-0.47099999999999653</v>
      </c>
      <c r="G70" s="84">
        <f>SUM(G66:G69)</f>
        <v>113.69300000000001</v>
      </c>
      <c r="H70" s="58">
        <f>SUM(H66:H69)</f>
        <v>76.22300000000001</v>
      </c>
      <c r="I70" s="84">
        <f>SUM(I66:I69)</f>
        <v>-50.494</v>
      </c>
      <c r="J70" s="58">
        <f t="shared" si="17"/>
        <v>35.38000000000001</v>
      </c>
      <c r="K70" s="58">
        <f t="shared" si="17"/>
        <v>30</v>
      </c>
      <c r="L70" s="58" t="s">
        <v>12</v>
      </c>
      <c r="M70" s="169"/>
    </row>
    <row r="71" spans="1:13" ht="16.5" customHeight="1">
      <c r="A71" s="179" t="s">
        <v>58</v>
      </c>
      <c r="B71" s="179"/>
      <c r="C71" s="12"/>
      <c r="D71" s="12"/>
      <c r="E71" s="83">
        <f>SUM(E70+E65)</f>
        <v>-1.0658141036401503E-14</v>
      </c>
      <c r="F71" s="59">
        <f aca="true" t="shared" si="18" ref="F71:K71">SUM(F70+F65)</f>
        <v>4.697000000000006</v>
      </c>
      <c r="G71" s="83">
        <f>SUM(G70+G65)</f>
        <v>0</v>
      </c>
      <c r="H71" s="59">
        <f>SUM(H70+H65)</f>
        <v>-1.8840000000000003</v>
      </c>
      <c r="I71" s="83">
        <f>SUM(I70+I65)</f>
        <v>-1.8840000000000003</v>
      </c>
      <c r="J71" s="59">
        <f t="shared" si="18"/>
        <v>1.9960000000000093</v>
      </c>
      <c r="K71" s="59">
        <f t="shared" si="18"/>
        <v>-21</v>
      </c>
      <c r="L71" s="59" t="s">
        <v>12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75" t="s">
        <v>60</v>
      </c>
      <c r="B77" s="175"/>
      <c r="C77" s="9"/>
      <c r="D77" s="9"/>
      <c r="E77" s="75">
        <f>IF(E7=0,"-",IF(E14=0,"-",(E14/E7))*100)</f>
        <v>11.828486300926192</v>
      </c>
      <c r="F77" s="61">
        <f>IF(F14=0,"-",IF(F7=0,"-",F14/F7))*100</f>
        <v>9.330926215140957</v>
      </c>
      <c r="G77" s="113">
        <f>IF(G14=0,"-",IF(G7=0,"-",G14/G7))*100</f>
        <v>4.388014833344296</v>
      </c>
      <c r="H77" s="61">
        <f>IF(H14=0,"-",IF(H7=0,"-",H14/H7))*100</f>
        <v>3.004380194432671</v>
      </c>
      <c r="I77" s="113">
        <f>IF(I14=0,"-",IF(I7=0,"-",I14/I7))*100</f>
        <v>8.526776926311477</v>
      </c>
      <c r="J77" s="61">
        <f>IF(J14=0,"-",IF(J7=0,"-",J14/J7)*100)</f>
        <v>4.294542880835104</v>
      </c>
      <c r="K77" s="61">
        <f>IF(K14=0,"-",IF(K7=0,"-",K14/K7)*100)</f>
        <v>5.788177339901478</v>
      </c>
      <c r="L77" s="61">
        <f>IF(L14=0,"-",IF(L7=0,"-",L14/L7)*100)</f>
        <v>8.508287292817679</v>
      </c>
    </row>
    <row r="78" spans="1:13" ht="15" customHeight="1">
      <c r="A78" s="175" t="s">
        <v>61</v>
      </c>
      <c r="B78" s="175"/>
      <c r="C78" s="9"/>
      <c r="D78" s="9"/>
      <c r="E78" s="75">
        <f aca="true" t="shared" si="20" ref="E78:L78">IF(E20=0,"-",IF(E7=0,"-",E20/E7)*100)</f>
        <v>12.443811127663675</v>
      </c>
      <c r="F78" s="61">
        <f t="shared" si="20"/>
        <v>13.668992592380317</v>
      </c>
      <c r="G78" s="75">
        <f>IF(G20=0,"-",IF(G7=0,"-",G20/G7)*100)</f>
        <v>0.6122045948258752</v>
      </c>
      <c r="H78" s="61">
        <f>IF(H20=0,"-",IF(H7=0,"-",H20/H7)*100)</f>
        <v>7.186955720118654</v>
      </c>
      <c r="I78" s="75">
        <f t="shared" si="20"/>
        <v>10.709489248345122</v>
      </c>
      <c r="J78" s="61">
        <f t="shared" si="20"/>
        <v>-2.0834506509610073</v>
      </c>
      <c r="K78" s="61">
        <f>IF(K20=0,"-",IF(K7=0,"-",K20/K7)*100)</f>
        <v>1.1083743842364533</v>
      </c>
      <c r="L78" s="61">
        <f t="shared" si="20"/>
        <v>4.972375690607735</v>
      </c>
      <c r="M78" s="16"/>
    </row>
    <row r="79" spans="1:13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17.941117032916456</v>
      </c>
      <c r="J79" s="62">
        <f>IF((J44=0),"-",(J24/((J44+K44)/2)*100))</f>
        <v>-1.3853434328874847</v>
      </c>
      <c r="K79" s="62">
        <f>IF((K44=0),"-",(K24/((K44+L44)/2)*100))</f>
        <v>3.0848329048843186</v>
      </c>
      <c r="L79" s="62" t="s">
        <v>12</v>
      </c>
      <c r="M79" s="16"/>
    </row>
    <row r="80" spans="1:13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16.021483598354173</v>
      </c>
      <c r="J80" s="62">
        <f>IF((J44=0),"-",((J17+J18)/((J44+J45+J46+J48+K44+K45+K46+K48)/2)*100))</f>
        <v>5.154454616426732</v>
      </c>
      <c r="K80" s="62">
        <f>IF((K44=0),"-",((K17+K18)/((K44+K45+K46+K48+L44+L45+L46+L48)/2)*100))</f>
        <v>5.572441742654509</v>
      </c>
      <c r="L80" s="62" t="s">
        <v>12</v>
      </c>
      <c r="M80" s="16"/>
    </row>
    <row r="81" spans="1:13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21" ref="G81:L81">IF(G44=0,"-",((G44+G45)/G52*100))</f>
        <v>37.29638968982352</v>
      </c>
      <c r="H81" s="117">
        <f t="shared" si="21"/>
        <v>34.159018656978</v>
      </c>
      <c r="I81" s="79">
        <f t="shared" si="21"/>
        <v>39.587576229860716</v>
      </c>
      <c r="J81" s="107">
        <f t="shared" si="21"/>
        <v>26.384127667448347</v>
      </c>
      <c r="K81" s="107">
        <f t="shared" si="21"/>
        <v>31.19047619047619</v>
      </c>
      <c r="L81" s="107">
        <f t="shared" si="21"/>
        <v>32.87788215200683</v>
      </c>
      <c r="M81" s="16"/>
    </row>
    <row r="82" spans="1:13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22" ref="G82:L82">IF(G48=0,"-",(G48+G46-G40-G38-G34))</f>
        <v>613.3739999999999</v>
      </c>
      <c r="H82" s="118">
        <f t="shared" si="22"/>
        <v>645.203</v>
      </c>
      <c r="I82" s="76">
        <f t="shared" si="22"/>
        <v>520.792</v>
      </c>
      <c r="J82" s="1">
        <f t="shared" si="22"/>
        <v>660.456</v>
      </c>
      <c r="K82" s="1">
        <f t="shared" si="22"/>
        <v>617</v>
      </c>
      <c r="L82" s="1">
        <f t="shared" si="22"/>
        <v>569</v>
      </c>
      <c r="M82" s="16"/>
    </row>
    <row r="83" spans="1:12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23" ref="G83:L83">IF((G44=0),"-",((G48+G46)/(G44+G45)))</f>
        <v>1.2394048018363524</v>
      </c>
      <c r="H83" s="119">
        <f t="shared" si="23"/>
        <v>1.4392953464041205</v>
      </c>
      <c r="I83" s="77">
        <f t="shared" si="23"/>
        <v>1.0695506093328349</v>
      </c>
      <c r="J83" s="3">
        <f t="shared" si="23"/>
        <v>1.8959589858677575</v>
      </c>
      <c r="K83" s="3">
        <f t="shared" si="23"/>
        <v>1.5852417302798982</v>
      </c>
      <c r="L83" s="3">
        <f t="shared" si="23"/>
        <v>1.4883116883116883</v>
      </c>
    </row>
    <row r="84" spans="1:12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717</v>
      </c>
      <c r="J84" s="24">
        <v>781</v>
      </c>
      <c r="K84" s="24">
        <v>799</v>
      </c>
      <c r="L84" s="24">
        <v>821</v>
      </c>
    </row>
    <row r="85" spans="1:12" ht="15" customHeight="1">
      <c r="A85" s="7" t="s">
        <v>133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155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75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139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0:B80"/>
    <mergeCell ref="A77:B77"/>
    <mergeCell ref="A81:B81"/>
    <mergeCell ref="A82:B82"/>
    <mergeCell ref="A83:B83"/>
    <mergeCell ref="A84:B8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1:L1"/>
    <mergeCell ref="A58:B58"/>
    <mergeCell ref="A59:B59"/>
    <mergeCell ref="A60:B60"/>
    <mergeCell ref="A61:B6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76" t="s">
        <v>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</row>
    <row r="5" spans="1:12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 t="s">
        <v>11</v>
      </c>
      <c r="H5" s="70"/>
      <c r="I5" s="70"/>
      <c r="J5" s="70"/>
      <c r="K5" s="70"/>
      <c r="L5" s="70"/>
    </row>
    <row r="6" ht="1.5" customHeight="1"/>
    <row r="7" spans="1:12" ht="15" customHeight="1">
      <c r="A7" s="34" t="s">
        <v>14</v>
      </c>
      <c r="B7" s="9"/>
      <c r="C7" s="9"/>
      <c r="D7" s="9"/>
      <c r="E7" s="83">
        <v>1880.7480000000005</v>
      </c>
      <c r="F7" s="59">
        <v>1825</v>
      </c>
      <c r="G7" s="83">
        <v>4829.7480000000005</v>
      </c>
      <c r="H7" s="59">
        <v>5417</v>
      </c>
      <c r="I7" s="83">
        <v>7019</v>
      </c>
      <c r="J7" s="59">
        <v>9840</v>
      </c>
      <c r="K7" s="59">
        <v>9280</v>
      </c>
      <c r="L7" s="59">
        <v>7609</v>
      </c>
    </row>
    <row r="8" spans="1:12" ht="15" customHeight="1">
      <c r="A8" s="34" t="s">
        <v>15</v>
      </c>
      <c r="B8" s="4"/>
      <c r="C8" s="4"/>
      <c r="D8" s="4"/>
      <c r="E8" s="82">
        <v>-1621.0020000000004</v>
      </c>
      <c r="F8" s="54">
        <v>-1617.3970000000002</v>
      </c>
      <c r="G8" s="82">
        <v>-4419.002</v>
      </c>
      <c r="H8" s="54">
        <v>-4990.397</v>
      </c>
      <c r="I8" s="82">
        <v>-6534</v>
      </c>
      <c r="J8" s="54">
        <v>-8331.2</v>
      </c>
      <c r="K8" s="54">
        <v>-7764</v>
      </c>
      <c r="L8" s="54">
        <v>-6470</v>
      </c>
    </row>
    <row r="9" spans="1:12" ht="15" customHeight="1">
      <c r="A9" s="34" t="s">
        <v>16</v>
      </c>
      <c r="B9" s="4"/>
      <c r="C9" s="4"/>
      <c r="D9" s="4"/>
      <c r="E9" s="82">
        <v>-12.75200000000001</v>
      </c>
      <c r="F9" s="54">
        <v>-42</v>
      </c>
      <c r="G9" s="82">
        <v>42.24799999999999</v>
      </c>
      <c r="H9" s="54">
        <v>-39</v>
      </c>
      <c r="I9" s="82">
        <v>-6</v>
      </c>
      <c r="J9" s="54">
        <v>-121</v>
      </c>
      <c r="K9" s="54">
        <v>-4</v>
      </c>
      <c r="L9" s="54">
        <v>-39</v>
      </c>
    </row>
    <row r="10" spans="1:12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</row>
    <row r="12" spans="1:12" ht="15" customHeight="1">
      <c r="A12" s="13" t="s">
        <v>1</v>
      </c>
      <c r="B12" s="13"/>
      <c r="C12" s="13"/>
      <c r="D12" s="13"/>
      <c r="E12" s="83">
        <f>SUM(E7:E11)</f>
        <v>246.99400000000009</v>
      </c>
      <c r="F12" s="59">
        <f aca="true" t="shared" si="0" ref="F12:L12">SUM(F7:F11)</f>
        <v>165.60299999999984</v>
      </c>
      <c r="G12" s="83">
        <f>SUM(G7:G11)</f>
        <v>452.9940000000001</v>
      </c>
      <c r="H12" s="59">
        <f>SUM(H7:H11)</f>
        <v>387.60300000000007</v>
      </c>
      <c r="I12" s="83">
        <f>SUM(I7:I11)</f>
        <v>479</v>
      </c>
      <c r="J12" s="59">
        <f t="shared" si="0"/>
        <v>1387.7999999999993</v>
      </c>
      <c r="K12" s="59">
        <f t="shared" si="0"/>
        <v>1512</v>
      </c>
      <c r="L12" s="59">
        <f t="shared" si="0"/>
        <v>1100</v>
      </c>
    </row>
    <row r="13" spans="1:12" ht="15" customHeight="1">
      <c r="A13" s="35" t="s">
        <v>92</v>
      </c>
      <c r="B13" s="28"/>
      <c r="C13" s="28"/>
      <c r="D13" s="28"/>
      <c r="E13" s="81">
        <v>-40.604</v>
      </c>
      <c r="F13" s="56">
        <v>-52.48400000000001</v>
      </c>
      <c r="G13" s="81">
        <v>-127.604</v>
      </c>
      <c r="H13" s="56">
        <v>-159.484</v>
      </c>
      <c r="I13" s="81">
        <v>-214</v>
      </c>
      <c r="J13" s="56">
        <v>-215.387</v>
      </c>
      <c r="K13" s="56">
        <v>-194</v>
      </c>
      <c r="L13" s="56">
        <v>-197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206.3900000000001</v>
      </c>
      <c r="F14" s="59">
        <f aca="true" t="shared" si="1" ref="F14:L14">SUM(F12:F13)</f>
        <v>113.11899999999983</v>
      </c>
      <c r="G14" s="83">
        <f>SUM(G12:G13)</f>
        <v>325.3900000000001</v>
      </c>
      <c r="H14" s="59">
        <f>SUM(H12:H13)</f>
        <v>228.11900000000006</v>
      </c>
      <c r="I14" s="83">
        <f>SUM(I12:I13)</f>
        <v>265</v>
      </c>
      <c r="J14" s="59">
        <f t="shared" si="1"/>
        <v>1172.4129999999993</v>
      </c>
      <c r="K14" s="59">
        <f t="shared" si="1"/>
        <v>1318</v>
      </c>
      <c r="L14" s="59">
        <f t="shared" si="1"/>
        <v>903</v>
      </c>
    </row>
    <row r="15" spans="1:12" ht="15" customHeight="1">
      <c r="A15" s="34" t="s">
        <v>20</v>
      </c>
      <c r="B15" s="5"/>
      <c r="C15" s="5"/>
      <c r="D15" s="5"/>
      <c r="E15" s="82">
        <v>-1.521</v>
      </c>
      <c r="F15" s="54">
        <v>-3.1189999999999998</v>
      </c>
      <c r="G15" s="82">
        <v>-6.521</v>
      </c>
      <c r="H15" s="54">
        <v>-8.119</v>
      </c>
      <c r="I15" s="82">
        <v>-11</v>
      </c>
      <c r="J15" s="54">
        <v>-9.64</v>
      </c>
      <c r="K15" s="54">
        <v>-9</v>
      </c>
      <c r="L15" s="54">
        <v>-9</v>
      </c>
    </row>
    <row r="16" spans="1:12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204.8690000000001</v>
      </c>
      <c r="F17" s="59">
        <f aca="true" t="shared" si="2" ref="F17:L17">SUM(F14:F16)</f>
        <v>109.99999999999983</v>
      </c>
      <c r="G17" s="83">
        <f>SUM(G14:G16)</f>
        <v>318.8690000000001</v>
      </c>
      <c r="H17" s="59">
        <f>SUM(H14:H16)</f>
        <v>220.00000000000006</v>
      </c>
      <c r="I17" s="83">
        <f>SUM(I14:I16)</f>
        <v>254</v>
      </c>
      <c r="J17" s="59">
        <f t="shared" si="2"/>
        <v>1162.7729999999992</v>
      </c>
      <c r="K17" s="59">
        <f t="shared" si="2"/>
        <v>1309</v>
      </c>
      <c r="L17" s="59">
        <f t="shared" si="2"/>
        <v>894</v>
      </c>
    </row>
    <row r="18" spans="1:12" ht="15" customHeight="1">
      <c r="A18" s="34" t="s">
        <v>22</v>
      </c>
      <c r="B18" s="4"/>
      <c r="C18" s="4"/>
      <c r="D18" s="4"/>
      <c r="E18" s="82">
        <v>2</v>
      </c>
      <c r="F18" s="54">
        <v>3</v>
      </c>
      <c r="G18" s="82">
        <v>5</v>
      </c>
      <c r="H18" s="54">
        <v>9</v>
      </c>
      <c r="I18" s="82">
        <v>13</v>
      </c>
      <c r="J18" s="54">
        <v>22</v>
      </c>
      <c r="K18" s="54">
        <v>20</v>
      </c>
      <c r="L18" s="54">
        <v>11</v>
      </c>
    </row>
    <row r="19" spans="1:12" ht="15" customHeight="1">
      <c r="A19" s="35" t="s">
        <v>23</v>
      </c>
      <c r="B19" s="28"/>
      <c r="C19" s="28"/>
      <c r="D19" s="28"/>
      <c r="E19" s="81">
        <v>-48.146000000000015</v>
      </c>
      <c r="F19" s="56">
        <v>-37</v>
      </c>
      <c r="G19" s="81">
        <v>-133.14600000000002</v>
      </c>
      <c r="H19" s="56">
        <v>-108</v>
      </c>
      <c r="I19" s="81">
        <v>-148</v>
      </c>
      <c r="J19" s="56">
        <v>-195</v>
      </c>
      <c r="K19" s="56">
        <v>-154</v>
      </c>
      <c r="L19" s="56">
        <v>-108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158.7230000000001</v>
      </c>
      <c r="F20" s="59">
        <f aca="true" t="shared" si="3" ref="F20:L20">SUM(F17:F19)</f>
        <v>75.99999999999983</v>
      </c>
      <c r="G20" s="83">
        <f>SUM(G17:G19)</f>
        <v>190.72300000000007</v>
      </c>
      <c r="H20" s="59">
        <f>SUM(H17:H19)</f>
        <v>121.00000000000006</v>
      </c>
      <c r="I20" s="83">
        <f>SUM(I17:I19)</f>
        <v>119</v>
      </c>
      <c r="J20" s="59">
        <f t="shared" si="3"/>
        <v>989.7729999999992</v>
      </c>
      <c r="K20" s="59">
        <f t="shared" si="3"/>
        <v>1175</v>
      </c>
      <c r="L20" s="59">
        <f t="shared" si="3"/>
        <v>797</v>
      </c>
    </row>
    <row r="21" spans="1:12" ht="15" customHeight="1">
      <c r="A21" s="34" t="s">
        <v>24</v>
      </c>
      <c r="B21" s="4"/>
      <c r="C21" s="4"/>
      <c r="D21" s="4"/>
      <c r="E21" s="82">
        <v>-45</v>
      </c>
      <c r="F21" s="54">
        <v>-39</v>
      </c>
      <c r="G21" s="82">
        <v>-78</v>
      </c>
      <c r="H21" s="54">
        <v>-92</v>
      </c>
      <c r="I21" s="82">
        <v>-85</v>
      </c>
      <c r="J21" s="54">
        <v>-267</v>
      </c>
      <c r="K21" s="54">
        <v>-274</v>
      </c>
      <c r="L21" s="54">
        <v>-212</v>
      </c>
    </row>
    <row r="22" spans="1:12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2" ht="15" customHeight="1">
      <c r="A23" s="38" t="s">
        <v>25</v>
      </c>
      <c r="B23" s="14"/>
      <c r="C23" s="14"/>
      <c r="D23" s="14"/>
      <c r="E23" s="83">
        <f>SUM(E20:E22)</f>
        <v>113.7230000000001</v>
      </c>
      <c r="F23" s="59">
        <f aca="true" t="shared" si="4" ref="F23:L23">SUM(F20:F22)</f>
        <v>36.99999999999983</v>
      </c>
      <c r="G23" s="83">
        <f>SUM(G20:G22)</f>
        <v>112.72300000000007</v>
      </c>
      <c r="H23" s="59">
        <f>SUM(H20:H22)</f>
        <v>29.000000000000057</v>
      </c>
      <c r="I23" s="83">
        <f>SUM(I20:I22)</f>
        <v>34</v>
      </c>
      <c r="J23" s="59">
        <f t="shared" si="4"/>
        <v>722.7729999999992</v>
      </c>
      <c r="K23" s="59">
        <f t="shared" si="4"/>
        <v>901</v>
      </c>
      <c r="L23" s="59">
        <f t="shared" si="4"/>
        <v>585</v>
      </c>
    </row>
    <row r="24" spans="1:12" ht="15" customHeight="1">
      <c r="A24" s="34" t="s">
        <v>26</v>
      </c>
      <c r="B24" s="4"/>
      <c r="C24" s="4"/>
      <c r="D24" s="4"/>
      <c r="E24" s="80">
        <f aca="true" t="shared" si="5" ref="E24:L24">E23-E25</f>
        <v>113.7230000000001</v>
      </c>
      <c r="F24" s="57">
        <f t="shared" si="5"/>
        <v>36.99999999999983</v>
      </c>
      <c r="G24" s="80">
        <f>G23-G25</f>
        <v>112.72300000000007</v>
      </c>
      <c r="H24" s="57">
        <f>H23-H25</f>
        <v>29.000000000000057</v>
      </c>
      <c r="I24" s="80">
        <f>I23-I25</f>
        <v>34</v>
      </c>
      <c r="J24" s="57">
        <f t="shared" si="5"/>
        <v>722.7729999999992</v>
      </c>
      <c r="K24" s="57">
        <f t="shared" si="5"/>
        <v>901</v>
      </c>
      <c r="L24" s="57">
        <f t="shared" si="5"/>
        <v>585</v>
      </c>
    </row>
    <row r="25" spans="1:12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66" t="s">
        <v>135</v>
      </c>
      <c r="F28" s="66" t="s">
        <v>135</v>
      </c>
      <c r="G28" s="66" t="s">
        <v>136</v>
      </c>
      <c r="H28" s="66" t="s">
        <v>136</v>
      </c>
      <c r="I28" s="85"/>
      <c r="J28" s="85"/>
      <c r="K28" s="85"/>
      <c r="L28" s="85"/>
    </row>
    <row r="29" spans="1:12" s="22" customFormat="1" ht="15" customHeight="1">
      <c r="A29" s="64" t="s">
        <v>105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2722</v>
      </c>
      <c r="H31" s="54">
        <v>2861</v>
      </c>
      <c r="I31" s="82">
        <v>2922</v>
      </c>
      <c r="J31" s="54">
        <v>2972</v>
      </c>
      <c r="K31" s="54">
        <v>2713</v>
      </c>
      <c r="L31" s="54">
        <v>2616</v>
      </c>
    </row>
    <row r="32" spans="1:12" ht="15" customHeight="1">
      <c r="A32" s="34" t="s">
        <v>27</v>
      </c>
      <c r="B32" s="9"/>
      <c r="C32" s="9"/>
      <c r="D32" s="9"/>
      <c r="E32" s="82"/>
      <c r="F32" s="54"/>
      <c r="G32" s="82">
        <v>49</v>
      </c>
      <c r="H32" s="54">
        <v>61</v>
      </c>
      <c r="I32" s="82">
        <v>61</v>
      </c>
      <c r="J32" s="54">
        <v>74</v>
      </c>
      <c r="K32" s="54">
        <v>66</v>
      </c>
      <c r="L32" s="54">
        <v>74</v>
      </c>
    </row>
    <row r="33" spans="1:12" ht="15" customHeight="1">
      <c r="A33" s="34" t="s">
        <v>28</v>
      </c>
      <c r="B33" s="9"/>
      <c r="C33" s="9"/>
      <c r="D33" s="9"/>
      <c r="E33" s="82"/>
      <c r="F33" s="54"/>
      <c r="G33" s="82">
        <v>1166</v>
      </c>
      <c r="H33" s="54">
        <v>1559</v>
      </c>
      <c r="I33" s="82">
        <v>1336</v>
      </c>
      <c r="J33" s="54">
        <v>1704</v>
      </c>
      <c r="K33" s="54">
        <v>1425</v>
      </c>
      <c r="L33" s="54">
        <v>1391</v>
      </c>
    </row>
    <row r="34" spans="1:12" ht="15" customHeight="1">
      <c r="A34" s="34" t="s">
        <v>29</v>
      </c>
      <c r="B34" s="9"/>
      <c r="C34" s="9"/>
      <c r="D34" s="9"/>
      <c r="E34" s="82"/>
      <c r="F34" s="54"/>
      <c r="G34" s="82">
        <v>25</v>
      </c>
      <c r="H34" s="54">
        <v>7</v>
      </c>
      <c r="I34" s="82">
        <v>25</v>
      </c>
      <c r="J34" s="54">
        <v>7</v>
      </c>
      <c r="K34" s="54">
        <v>7</v>
      </c>
      <c r="L34" s="54">
        <v>6</v>
      </c>
    </row>
    <row r="35" spans="1:12" ht="15" customHeight="1">
      <c r="A35" s="35" t="s">
        <v>30</v>
      </c>
      <c r="B35" s="28"/>
      <c r="C35" s="28"/>
      <c r="D35" s="28"/>
      <c r="E35" s="81"/>
      <c r="F35" s="56"/>
      <c r="G35" s="81">
        <v>389</v>
      </c>
      <c r="H35" s="56">
        <v>362</v>
      </c>
      <c r="I35" s="81">
        <v>454</v>
      </c>
      <c r="J35" s="56">
        <v>392</v>
      </c>
      <c r="K35" s="56">
        <v>352</v>
      </c>
      <c r="L35" s="56">
        <v>325</v>
      </c>
    </row>
    <row r="36" spans="1:12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 aca="true" t="shared" si="7" ref="G36:L36">SUM(G31:G35)</f>
        <v>4351</v>
      </c>
      <c r="H36" s="116">
        <f t="shared" si="7"/>
        <v>4850</v>
      </c>
      <c r="I36" s="83">
        <f t="shared" si="7"/>
        <v>4798</v>
      </c>
      <c r="J36" s="59">
        <f t="shared" si="7"/>
        <v>5149</v>
      </c>
      <c r="K36" s="59">
        <f t="shared" si="7"/>
        <v>4563</v>
      </c>
      <c r="L36" s="59">
        <f t="shared" si="7"/>
        <v>4412</v>
      </c>
    </row>
    <row r="37" spans="1:12" ht="15" customHeight="1">
      <c r="A37" s="34" t="s">
        <v>32</v>
      </c>
      <c r="B37" s="4"/>
      <c r="C37" s="4"/>
      <c r="D37" s="4"/>
      <c r="E37" s="82"/>
      <c r="F37" s="54"/>
      <c r="G37" s="82">
        <v>1200</v>
      </c>
      <c r="H37" s="137">
        <v>1001</v>
      </c>
      <c r="I37" s="82">
        <v>896</v>
      </c>
      <c r="J37" s="54">
        <v>1645</v>
      </c>
      <c r="K37" s="54">
        <v>1278</v>
      </c>
      <c r="L37" s="54">
        <v>1083</v>
      </c>
    </row>
    <row r="38" spans="1:12" ht="15" customHeight="1">
      <c r="A38" s="34" t="s">
        <v>33</v>
      </c>
      <c r="B38" s="4"/>
      <c r="C38" s="4"/>
      <c r="D38" s="4"/>
      <c r="E38" s="82"/>
      <c r="F38" s="54"/>
      <c r="G38" s="82">
        <v>35</v>
      </c>
      <c r="H38" s="137">
        <v>56</v>
      </c>
      <c r="I38" s="82">
        <v>3</v>
      </c>
      <c r="J38" s="54">
        <v>34</v>
      </c>
      <c r="K38" s="54">
        <v>10</v>
      </c>
      <c r="L38" s="54">
        <v>1</v>
      </c>
    </row>
    <row r="39" spans="1:12" ht="15" customHeight="1">
      <c r="A39" s="34" t="s">
        <v>34</v>
      </c>
      <c r="B39" s="4"/>
      <c r="C39" s="4"/>
      <c r="D39" s="4"/>
      <c r="E39" s="82"/>
      <c r="F39" s="54"/>
      <c r="G39" s="82">
        <v>1477</v>
      </c>
      <c r="H39" s="137">
        <v>1608</v>
      </c>
      <c r="I39" s="82">
        <v>1280</v>
      </c>
      <c r="J39" s="54">
        <v>1539</v>
      </c>
      <c r="K39" s="54">
        <v>1478</v>
      </c>
      <c r="L39" s="54">
        <v>1382</v>
      </c>
    </row>
    <row r="40" spans="1:12" ht="15" customHeight="1">
      <c r="A40" s="34" t="s">
        <v>35</v>
      </c>
      <c r="B40" s="4"/>
      <c r="C40" s="4"/>
      <c r="D40" s="4"/>
      <c r="E40" s="82"/>
      <c r="F40" s="54"/>
      <c r="G40" s="82">
        <v>212</v>
      </c>
      <c r="H40" s="137">
        <v>266</v>
      </c>
      <c r="I40" s="82">
        <v>248</v>
      </c>
      <c r="J40" s="54">
        <v>258</v>
      </c>
      <c r="K40" s="54">
        <v>371</v>
      </c>
      <c r="L40" s="54">
        <v>199</v>
      </c>
    </row>
    <row r="41" spans="1:12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>
        <v>217</v>
      </c>
      <c r="J41" s="56"/>
      <c r="K41" s="56"/>
      <c r="L41" s="56"/>
    </row>
    <row r="42" spans="1:12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 aca="true" t="shared" si="8" ref="G42:L42">SUM(G37:G41)</f>
        <v>2924</v>
      </c>
      <c r="H42" s="132">
        <f t="shared" si="8"/>
        <v>2931</v>
      </c>
      <c r="I42" s="88">
        <f t="shared" si="8"/>
        <v>2644</v>
      </c>
      <c r="J42" s="89">
        <f t="shared" si="8"/>
        <v>3476</v>
      </c>
      <c r="K42" s="89">
        <f t="shared" si="8"/>
        <v>3137</v>
      </c>
      <c r="L42" s="89">
        <f t="shared" si="8"/>
        <v>2665</v>
      </c>
    </row>
    <row r="43" spans="1:12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 aca="true" t="shared" si="9" ref="G43:L43">G36+G42</f>
        <v>7275</v>
      </c>
      <c r="H43" s="116">
        <f t="shared" si="9"/>
        <v>7781</v>
      </c>
      <c r="I43" s="83">
        <f t="shared" si="9"/>
        <v>7442</v>
      </c>
      <c r="J43" s="59">
        <f t="shared" si="9"/>
        <v>8625</v>
      </c>
      <c r="K43" s="59">
        <f t="shared" si="9"/>
        <v>7700</v>
      </c>
      <c r="L43" s="59">
        <f t="shared" si="9"/>
        <v>7077</v>
      </c>
    </row>
    <row r="44" spans="1:12" ht="15" customHeight="1">
      <c r="A44" s="34" t="s">
        <v>39</v>
      </c>
      <c r="B44" s="4"/>
      <c r="C44" s="4"/>
      <c r="D44" s="4"/>
      <c r="E44" s="82"/>
      <c r="F44" s="54"/>
      <c r="G44" s="82">
        <v>2882.305</v>
      </c>
      <c r="H44" s="137">
        <v>2969</v>
      </c>
      <c r="I44" s="82">
        <v>3003</v>
      </c>
      <c r="J44" s="54">
        <v>3345.773</v>
      </c>
      <c r="K44" s="54">
        <v>2969</v>
      </c>
      <c r="L44" s="54">
        <v>2190</v>
      </c>
    </row>
    <row r="45" spans="1:12" ht="15" customHeight="1">
      <c r="A45" s="34" t="s">
        <v>107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40</v>
      </c>
      <c r="B46" s="4"/>
      <c r="C46" s="4"/>
      <c r="D46" s="4"/>
      <c r="E46" s="82"/>
      <c r="F46" s="54"/>
      <c r="G46" s="82">
        <v>124</v>
      </c>
      <c r="H46" s="137">
        <v>108</v>
      </c>
      <c r="I46" s="82">
        <v>133</v>
      </c>
      <c r="J46" s="54">
        <v>116</v>
      </c>
      <c r="K46" s="54">
        <v>109</v>
      </c>
      <c r="L46" s="54">
        <v>106</v>
      </c>
    </row>
    <row r="47" spans="1:12" ht="15" customHeight="1">
      <c r="A47" s="34" t="s">
        <v>41</v>
      </c>
      <c r="B47" s="4"/>
      <c r="C47" s="4"/>
      <c r="D47" s="4"/>
      <c r="E47" s="82"/>
      <c r="F47" s="54"/>
      <c r="G47" s="82">
        <v>403</v>
      </c>
      <c r="H47" s="137">
        <v>456</v>
      </c>
      <c r="I47" s="82">
        <v>518</v>
      </c>
      <c r="J47" s="54">
        <v>511</v>
      </c>
      <c r="K47" s="54">
        <v>419</v>
      </c>
      <c r="L47" s="54">
        <v>439</v>
      </c>
    </row>
    <row r="48" spans="1:12" ht="15" customHeight="1">
      <c r="A48" s="34" t="s">
        <v>42</v>
      </c>
      <c r="B48" s="4"/>
      <c r="C48" s="4"/>
      <c r="D48" s="4"/>
      <c r="E48" s="82"/>
      <c r="F48" s="54"/>
      <c r="G48" s="82">
        <v>2253</v>
      </c>
      <c r="H48" s="137">
        <v>2821</v>
      </c>
      <c r="I48" s="82">
        <v>2565</v>
      </c>
      <c r="J48" s="54">
        <v>2957</v>
      </c>
      <c r="K48" s="54">
        <v>2516</v>
      </c>
      <c r="L48" s="54">
        <v>2702</v>
      </c>
    </row>
    <row r="49" spans="1:12" ht="15" customHeight="1">
      <c r="A49" s="34" t="s">
        <v>43</v>
      </c>
      <c r="B49" s="4"/>
      <c r="C49" s="4"/>
      <c r="D49" s="4"/>
      <c r="E49" s="82"/>
      <c r="F49" s="54"/>
      <c r="G49" s="82">
        <v>1613</v>
      </c>
      <c r="H49" s="137">
        <v>1427</v>
      </c>
      <c r="I49" s="82">
        <v>1223</v>
      </c>
      <c r="J49" s="54">
        <v>1695.227</v>
      </c>
      <c r="K49" s="54">
        <v>1687</v>
      </c>
      <c r="L49" s="54">
        <v>1640</v>
      </c>
    </row>
    <row r="50" spans="1:12" ht="15" customHeight="1">
      <c r="A50" s="34" t="s">
        <v>98</v>
      </c>
      <c r="B50" s="4"/>
      <c r="C50" s="4"/>
      <c r="D50" s="4"/>
      <c r="E50" s="82"/>
      <c r="F50" s="54"/>
      <c r="G50" s="82"/>
      <c r="H50" s="137"/>
      <c r="I50" s="82"/>
      <c r="J50" s="54"/>
      <c r="K50" s="54"/>
      <c r="L50" s="54"/>
    </row>
    <row r="51" spans="1:12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 aca="true" t="shared" si="10" ref="G52:L52">SUM(G44:G51)</f>
        <v>7275.305</v>
      </c>
      <c r="H52" s="116">
        <f t="shared" si="10"/>
        <v>7781</v>
      </c>
      <c r="I52" s="83">
        <f t="shared" si="10"/>
        <v>7442</v>
      </c>
      <c r="J52" s="59">
        <f t="shared" si="10"/>
        <v>8625</v>
      </c>
      <c r="K52" s="59">
        <f t="shared" si="10"/>
        <v>7700</v>
      </c>
      <c r="L52" s="59">
        <f t="shared" si="10"/>
        <v>7077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1" ref="F54:L54">F$3</f>
        <v>2009</v>
      </c>
      <c r="G54" s="66">
        <f t="shared" si="11"/>
        <v>2010</v>
      </c>
      <c r="H54" s="66">
        <f t="shared" si="11"/>
        <v>2009</v>
      </c>
      <c r="I54" s="66">
        <f t="shared" si="11"/>
        <v>2009</v>
      </c>
      <c r="J54" s="66">
        <f t="shared" si="11"/>
        <v>2008</v>
      </c>
      <c r="K54" s="66">
        <f t="shared" si="11"/>
        <v>2007</v>
      </c>
      <c r="L54" s="66">
        <f t="shared" si="11"/>
        <v>2006</v>
      </c>
    </row>
    <row r="55" spans="1:12" ht="12.75" customHeight="1">
      <c r="A55" s="67"/>
      <c r="B55" s="67"/>
      <c r="C55" s="65"/>
      <c r="D55" s="65"/>
      <c r="E55" s="66" t="s">
        <v>135</v>
      </c>
      <c r="F55" s="66" t="s">
        <v>135</v>
      </c>
      <c r="G55" s="66" t="s">
        <v>136</v>
      </c>
      <c r="H55" s="66" t="s">
        <v>136</v>
      </c>
      <c r="I55" s="85"/>
      <c r="J55" s="85"/>
      <c r="K55" s="85"/>
      <c r="L55" s="85"/>
    </row>
    <row r="56" spans="1:12" s="22" customFormat="1" ht="15" customHeight="1">
      <c r="A56" s="74" t="s">
        <v>104</v>
      </c>
      <c r="B56" s="73"/>
      <c r="C56" s="68"/>
      <c r="D56" s="68"/>
      <c r="E56" s="86"/>
      <c r="F56" s="86"/>
      <c r="G56" s="86"/>
      <c r="H56" s="86"/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46</v>
      </c>
      <c r="B58" s="175"/>
      <c r="C58" s="11"/>
      <c r="D58" s="11"/>
      <c r="E58" s="80">
        <v>264</v>
      </c>
      <c r="F58" s="57">
        <v>153</v>
      </c>
      <c r="G58" s="80">
        <v>275</v>
      </c>
      <c r="H58" s="57">
        <v>117</v>
      </c>
      <c r="I58" s="80">
        <v>136</v>
      </c>
      <c r="J58" s="57">
        <v>797.3</v>
      </c>
      <c r="K58" s="57">
        <v>1092</v>
      </c>
      <c r="L58" s="57">
        <v>883</v>
      </c>
    </row>
    <row r="59" spans="1:12" ht="15" customHeight="1">
      <c r="A59" s="177" t="s">
        <v>47</v>
      </c>
      <c r="B59" s="177"/>
      <c r="C59" s="29"/>
      <c r="D59" s="29"/>
      <c r="E59" s="81">
        <v>-92</v>
      </c>
      <c r="F59" s="56">
        <v>176</v>
      </c>
      <c r="G59" s="81">
        <v>-208</v>
      </c>
      <c r="H59" s="56">
        <v>357</v>
      </c>
      <c r="I59" s="81">
        <v>583</v>
      </c>
      <c r="J59" s="56">
        <v>-124</v>
      </c>
      <c r="K59" s="56">
        <v>-217</v>
      </c>
      <c r="L59" s="56">
        <v>-105</v>
      </c>
    </row>
    <row r="60" spans="1:13" ht="16.5" customHeight="1">
      <c r="A60" s="179" t="s">
        <v>48</v>
      </c>
      <c r="B60" s="179"/>
      <c r="C60" s="31"/>
      <c r="D60" s="31"/>
      <c r="E60" s="83">
        <f>SUM(E58:E59)</f>
        <v>172</v>
      </c>
      <c r="F60" s="59">
        <f aca="true" t="shared" si="12" ref="F60:L60">SUM(F58:F59)</f>
        <v>329</v>
      </c>
      <c r="G60" s="83">
        <f>SUM(G58:G59)</f>
        <v>67</v>
      </c>
      <c r="H60" s="59">
        <f>SUM(H58:H59)</f>
        <v>474</v>
      </c>
      <c r="I60" s="83">
        <f>SUM(I58:I59)</f>
        <v>719</v>
      </c>
      <c r="J60" s="59">
        <f t="shared" si="12"/>
        <v>673.3</v>
      </c>
      <c r="K60" s="59">
        <f t="shared" si="12"/>
        <v>875</v>
      </c>
      <c r="L60" s="59">
        <f t="shared" si="12"/>
        <v>778</v>
      </c>
      <c r="M60" s="169"/>
    </row>
    <row r="61" spans="1:12" ht="15" customHeight="1">
      <c r="A61" s="175" t="s">
        <v>49</v>
      </c>
      <c r="B61" s="175"/>
      <c r="C61" s="4"/>
      <c r="D61" s="4"/>
      <c r="E61" s="82">
        <v>-36</v>
      </c>
      <c r="F61" s="54">
        <v>-27</v>
      </c>
      <c r="G61" s="82">
        <v>-81</v>
      </c>
      <c r="H61" s="54">
        <v>-134</v>
      </c>
      <c r="I61" s="82">
        <v>-182</v>
      </c>
      <c r="J61" s="54">
        <v>-301</v>
      </c>
      <c r="K61" s="54">
        <v>-195</v>
      </c>
      <c r="L61" s="54">
        <v>-146</v>
      </c>
    </row>
    <row r="62" spans="1:12" ht="15" customHeight="1">
      <c r="A62" s="177" t="s">
        <v>99</v>
      </c>
      <c r="B62" s="177"/>
      <c r="C62" s="28"/>
      <c r="D62" s="28"/>
      <c r="E62" s="81">
        <v>-7</v>
      </c>
      <c r="F62" s="56">
        <v>6</v>
      </c>
      <c r="G62" s="81">
        <v>303</v>
      </c>
      <c r="H62" s="56">
        <v>18</v>
      </c>
      <c r="I62" s="81">
        <v>24</v>
      </c>
      <c r="J62" s="56">
        <v>64</v>
      </c>
      <c r="K62" s="56">
        <v>18</v>
      </c>
      <c r="L62" s="56">
        <v>96</v>
      </c>
    </row>
    <row r="63" spans="1:13" s="49" customFormat="1" ht="16.5" customHeight="1">
      <c r="A63" s="166" t="s">
        <v>50</v>
      </c>
      <c r="B63" s="166"/>
      <c r="C63" s="32"/>
      <c r="D63" s="32"/>
      <c r="E63" s="109">
        <f>SUM(E60:E62)</f>
        <v>129</v>
      </c>
      <c r="F63" s="110">
        <f aca="true" t="shared" si="13" ref="F63:L63">SUM(F60:F62)</f>
        <v>308</v>
      </c>
      <c r="G63" s="159">
        <f>SUM(G60:G62)</f>
        <v>289</v>
      </c>
      <c r="H63" s="110">
        <f>SUM(H60:H62)</f>
        <v>358</v>
      </c>
      <c r="I63" s="159">
        <f>SUM(I60:I62)</f>
        <v>561</v>
      </c>
      <c r="J63" s="168">
        <f t="shared" si="13"/>
        <v>436.29999999999995</v>
      </c>
      <c r="K63" s="59">
        <f t="shared" si="13"/>
        <v>698</v>
      </c>
      <c r="L63" s="59">
        <f t="shared" si="13"/>
        <v>728</v>
      </c>
      <c r="M63" s="59"/>
    </row>
    <row r="64" spans="1:12" ht="15" customHeight="1">
      <c r="A64" s="177" t="s">
        <v>51</v>
      </c>
      <c r="B64" s="177"/>
      <c r="C64" s="33"/>
      <c r="D64" s="33"/>
      <c r="E64" s="81"/>
      <c r="F64" s="56">
        <v>14</v>
      </c>
      <c r="G64" s="81">
        <v>4</v>
      </c>
      <c r="H64" s="56">
        <v>1</v>
      </c>
      <c r="I64" s="81">
        <v>-30</v>
      </c>
      <c r="J64" s="56">
        <v>-181</v>
      </c>
      <c r="K64" s="56">
        <v>-48</v>
      </c>
      <c r="L64" s="56">
        <v>-373</v>
      </c>
    </row>
    <row r="65" spans="1:13" ht="16.5" customHeight="1">
      <c r="A65" s="179" t="s">
        <v>52</v>
      </c>
      <c r="B65" s="179"/>
      <c r="C65" s="12"/>
      <c r="D65" s="12"/>
      <c r="E65" s="83">
        <f>SUM(E63:E64)</f>
        <v>129</v>
      </c>
      <c r="F65" s="59">
        <f aca="true" t="shared" si="14" ref="F65:L65">SUM(F63:F64)</f>
        <v>322</v>
      </c>
      <c r="G65" s="83">
        <f>SUM(G63:G64)</f>
        <v>293</v>
      </c>
      <c r="H65" s="59">
        <f>SUM(H63:H64)</f>
        <v>359</v>
      </c>
      <c r="I65" s="83">
        <f>SUM(I63:I64)</f>
        <v>531</v>
      </c>
      <c r="J65" s="59">
        <f t="shared" si="14"/>
        <v>255.29999999999995</v>
      </c>
      <c r="K65" s="59">
        <f t="shared" si="14"/>
        <v>650</v>
      </c>
      <c r="L65" s="59">
        <f t="shared" si="14"/>
        <v>355</v>
      </c>
      <c r="M65" s="169"/>
    </row>
    <row r="66" spans="1:12" ht="15" customHeight="1">
      <c r="A66" s="175" t="s">
        <v>53</v>
      </c>
      <c r="B66" s="175"/>
      <c r="C66" s="4"/>
      <c r="D66" s="4"/>
      <c r="E66" s="82">
        <v>-193</v>
      </c>
      <c r="F66" s="54">
        <v>-363</v>
      </c>
      <c r="G66" s="82">
        <v>-313</v>
      </c>
      <c r="H66" s="54">
        <v>-145</v>
      </c>
      <c r="I66" s="82">
        <v>-340</v>
      </c>
      <c r="J66" s="54">
        <v>351</v>
      </c>
      <c r="K66" s="54">
        <v>-231</v>
      </c>
      <c r="L66" s="54">
        <v>707</v>
      </c>
    </row>
    <row r="67" spans="1:12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55</v>
      </c>
      <c r="B68" s="175"/>
      <c r="C68" s="4"/>
      <c r="D68" s="4"/>
      <c r="E68" s="82"/>
      <c r="F68" s="54"/>
      <c r="G68" s="82"/>
      <c r="H68" s="54">
        <v>-206</v>
      </c>
      <c r="I68" s="82">
        <v>-206</v>
      </c>
      <c r="J68" s="54">
        <v>-413</v>
      </c>
      <c r="K68" s="54">
        <v>-256</v>
      </c>
      <c r="L68" s="54">
        <v>-1196</v>
      </c>
    </row>
    <row r="69" spans="1:12" ht="15" customHeight="1">
      <c r="A69" s="177" t="s">
        <v>56</v>
      </c>
      <c r="B69" s="177"/>
      <c r="C69" s="28"/>
      <c r="D69" s="28"/>
      <c r="E69" s="81"/>
      <c r="F69" s="56"/>
      <c r="G69" s="81">
        <v>6</v>
      </c>
      <c r="H69" s="56"/>
      <c r="I69" s="81">
        <v>5</v>
      </c>
      <c r="J69" s="56">
        <v>-334</v>
      </c>
      <c r="K69" s="56"/>
      <c r="L69" s="56">
        <v>94</v>
      </c>
    </row>
    <row r="70" spans="1:13" ht="16.5" customHeight="1">
      <c r="A70" s="39" t="s">
        <v>57</v>
      </c>
      <c r="B70" s="39"/>
      <c r="C70" s="26"/>
      <c r="D70" s="26"/>
      <c r="E70" s="84">
        <f>SUM(E66:E69)</f>
        <v>-193</v>
      </c>
      <c r="F70" s="58">
        <f aca="true" t="shared" si="15" ref="F70:L70">SUM(F66:F69)</f>
        <v>-363</v>
      </c>
      <c r="G70" s="84">
        <f>SUM(G66:G69)</f>
        <v>-307</v>
      </c>
      <c r="H70" s="58">
        <f>SUM(H66:H69)</f>
        <v>-351</v>
      </c>
      <c r="I70" s="84">
        <f>SUM(I66:I69)</f>
        <v>-541</v>
      </c>
      <c r="J70" s="58">
        <f t="shared" si="15"/>
        <v>-396</v>
      </c>
      <c r="K70" s="58">
        <f t="shared" si="15"/>
        <v>-487</v>
      </c>
      <c r="L70" s="58">
        <f t="shared" si="15"/>
        <v>-395</v>
      </c>
      <c r="M70" s="169"/>
    </row>
    <row r="71" spans="1:13" ht="16.5" customHeight="1">
      <c r="A71" s="179" t="s">
        <v>58</v>
      </c>
      <c r="B71" s="179"/>
      <c r="C71" s="12"/>
      <c r="D71" s="12"/>
      <c r="E71" s="83">
        <f>SUM(E70+E65)</f>
        <v>-64</v>
      </c>
      <c r="F71" s="59">
        <f aca="true" t="shared" si="16" ref="F71:L71">SUM(F70+F65)</f>
        <v>-41</v>
      </c>
      <c r="G71" s="83">
        <f>SUM(G70+G65)</f>
        <v>-14</v>
      </c>
      <c r="H71" s="59">
        <f>SUM(H70+H65)</f>
        <v>8</v>
      </c>
      <c r="I71" s="83">
        <f>SUM(I70+I65)</f>
        <v>-10</v>
      </c>
      <c r="J71" s="59">
        <f t="shared" si="16"/>
        <v>-140.70000000000005</v>
      </c>
      <c r="K71" s="59">
        <f t="shared" si="16"/>
        <v>163</v>
      </c>
      <c r="L71" s="59">
        <f t="shared" si="16"/>
        <v>-40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7" ref="F73:L73">F$3</f>
        <v>2009</v>
      </c>
      <c r="G73" s="66">
        <f t="shared" si="17"/>
        <v>2010</v>
      </c>
      <c r="H73" s="66">
        <f t="shared" si="17"/>
        <v>2009</v>
      </c>
      <c r="I73" s="66">
        <f t="shared" si="17"/>
        <v>2009</v>
      </c>
      <c r="J73" s="66">
        <f t="shared" si="17"/>
        <v>2008</v>
      </c>
      <c r="K73" s="66">
        <f t="shared" si="17"/>
        <v>2007</v>
      </c>
      <c r="L73" s="66">
        <f t="shared" si="17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 aca="true" t="shared" si="18" ref="F75:L75">IF(F$5=0,"",F$5)</f>
      </c>
      <c r="G75" s="70"/>
      <c r="H75" s="70">
        <f t="shared" si="18"/>
      </c>
      <c r="I75" s="70"/>
      <c r="J75" s="70">
        <f t="shared" si="18"/>
      </c>
      <c r="K75" s="70">
        <f t="shared" si="18"/>
      </c>
      <c r="L75" s="70">
        <f t="shared" si="18"/>
      </c>
    </row>
    <row r="76" ht="1.5" customHeight="1"/>
    <row r="77" spans="1:12" ht="15" customHeight="1">
      <c r="A77" s="175" t="s">
        <v>60</v>
      </c>
      <c r="B77" s="175"/>
      <c r="C77" s="9"/>
      <c r="D77" s="9"/>
      <c r="E77" s="75">
        <f>IF(E7=0,"-",IF(E14=0,"-",(E14/E7))*100)</f>
        <v>10.973825307803068</v>
      </c>
      <c r="F77" s="61">
        <f>IF(F14=0,"-",IF(F7=0,"-",F14/F7))*100</f>
        <v>6.198301369863005</v>
      </c>
      <c r="G77" s="113">
        <f>IF(G14=0,"-",IF(G7=0,"-",G14/G7))*100</f>
        <v>6.737204508392572</v>
      </c>
      <c r="H77" s="61">
        <f>IF(H14=0,"-",IF(H7=0,"-",H14/H7))*100</f>
        <v>4.2111685434742485</v>
      </c>
      <c r="I77" s="113">
        <f>IF(I14=0,"-",IF(I7=0,"-",I14/I7))*100</f>
        <v>3.775466590682433</v>
      </c>
      <c r="J77" s="61">
        <f>IF(J14=0,"-",IF(J7=0,"-",J14/J7)*100)</f>
        <v>11.914766260162594</v>
      </c>
      <c r="K77" s="61">
        <f>IF(K14=0,"-",IF(K7=0,"-",K14/K7)*100)</f>
        <v>14.202586206896553</v>
      </c>
      <c r="L77" s="61">
        <f>IF(L14=0,"-",IF(L7=0,"-",L14/L7)*100)</f>
        <v>11.86752529898804</v>
      </c>
    </row>
    <row r="78" spans="1:15" ht="15" customHeight="1">
      <c r="A78" s="175" t="s">
        <v>61</v>
      </c>
      <c r="B78" s="175"/>
      <c r="C78" s="9"/>
      <c r="D78" s="9"/>
      <c r="E78" s="75">
        <f aca="true" t="shared" si="19" ref="E78:L78">IF(E20=0,"-",IF(E7=0,"-",E20/E7)*100)</f>
        <v>8.439354980039859</v>
      </c>
      <c r="F78" s="61">
        <f t="shared" si="19"/>
        <v>4.1643835616438265</v>
      </c>
      <c r="G78" s="75">
        <f>IF(G20=0,"-",IF(G7=0,"-",G20/G7)*100)</f>
        <v>3.948922386840888</v>
      </c>
      <c r="H78" s="61">
        <f>IF(H20=0,"-",IF(H7=0,"-",H20/H7)*100)</f>
        <v>2.2337086948495486</v>
      </c>
      <c r="I78" s="75">
        <f t="shared" si="19"/>
        <v>1.6953982048724887</v>
      </c>
      <c r="J78" s="61">
        <f t="shared" si="19"/>
        <v>10.058668699186985</v>
      </c>
      <c r="K78" s="61">
        <f>IF(K20=0,"-",IF(K7=0,"-",K20/K7)*100)</f>
        <v>12.661637931034484</v>
      </c>
      <c r="L78" s="61">
        <f t="shared" si="19"/>
        <v>10.474438165330529</v>
      </c>
      <c r="M78" s="16"/>
      <c r="N78" s="16"/>
      <c r="O78" s="16"/>
    </row>
    <row r="79" spans="1:15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1.071073103416991</v>
      </c>
      <c r="J79" s="62">
        <f>IF((J44=0),"-",(J24/((J44+K44)/2)*100))</f>
        <v>22.89149586216319</v>
      </c>
      <c r="K79" s="62">
        <f>IF((K44=0),"-",(K24/((K44+L44)/2)*100))</f>
        <v>34.92924985462299</v>
      </c>
      <c r="L79" s="62">
        <v>23.2</v>
      </c>
      <c r="M79" s="16"/>
      <c r="N79" s="16"/>
      <c r="O79" s="16"/>
    </row>
    <row r="80" spans="1:15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4.406023116109518</v>
      </c>
      <c r="J80" s="62">
        <f>IF((J44=0),"-",((J17+J18)/((J44+J45+J46+J48+K44+K45+K46+K48)/2)*100))</f>
        <v>19.725220812879744</v>
      </c>
      <c r="K80" s="62">
        <f>IF((K44=0),"-",((K17+K18)/((K44+K45+K46+K48+L44+L45+L46+L48)/2)*100))</f>
        <v>25.094410876132933</v>
      </c>
      <c r="L80" s="62">
        <v>18.2</v>
      </c>
      <c r="M80" s="16"/>
      <c r="N80" s="16"/>
      <c r="O80" s="16"/>
    </row>
    <row r="81" spans="1:15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20" ref="G81:L81">IF(G44=0,"-",((G44+G45)/G52*100))</f>
        <v>39.61765176855128</v>
      </c>
      <c r="H81" s="117">
        <f t="shared" si="20"/>
        <v>38.15704922246498</v>
      </c>
      <c r="I81" s="79">
        <f t="shared" si="20"/>
        <v>40.352055898951896</v>
      </c>
      <c r="J81" s="107">
        <f t="shared" si="20"/>
        <v>38.79157101449275</v>
      </c>
      <c r="K81" s="107">
        <f t="shared" si="20"/>
        <v>38.55844155844156</v>
      </c>
      <c r="L81" s="107">
        <f t="shared" si="20"/>
        <v>30.945315811784656</v>
      </c>
      <c r="M81" s="16"/>
      <c r="N81" s="16"/>
      <c r="O81" s="16"/>
    </row>
    <row r="82" spans="1:15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v>2104</v>
      </c>
      <c r="H82" s="118">
        <f>IF(H48=0,"-",(H48+H46-H40-H38-H34))</f>
        <v>2600</v>
      </c>
      <c r="I82" s="76">
        <f>IF(I48=0,"-",(I48+I46-I40-I38-I34))</f>
        <v>2422</v>
      </c>
      <c r="J82" s="1">
        <f>IF(J48=0,"-",(J48+J46-J40-J38-J34))</f>
        <v>2774</v>
      </c>
      <c r="K82" s="1">
        <f>IF(K48=0,"-",(K48+K46-K40-K38-K34))</f>
        <v>2237</v>
      </c>
      <c r="L82" s="1">
        <f>IF(L48=0,"-",(L48+L46-L40-L38-L34))</f>
        <v>2602</v>
      </c>
      <c r="M82" s="16"/>
      <c r="N82" s="16"/>
      <c r="O82" s="16"/>
    </row>
    <row r="83" spans="1:12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21" ref="G83:L83">IF((G44=0),"-",((G48+G46)/(G44+G45)))</f>
        <v>0.824687186123606</v>
      </c>
      <c r="H83" s="119">
        <f t="shared" si="21"/>
        <v>0.986527450319973</v>
      </c>
      <c r="I83" s="77">
        <f t="shared" si="21"/>
        <v>0.8984348984348984</v>
      </c>
      <c r="J83" s="3">
        <f t="shared" si="21"/>
        <v>0.9184723530257431</v>
      </c>
      <c r="K83" s="3">
        <f t="shared" si="21"/>
        <v>0.8841360727517683</v>
      </c>
      <c r="L83" s="3">
        <f t="shared" si="21"/>
        <v>1.2821917808219179</v>
      </c>
    </row>
    <row r="84" spans="1:12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4586</v>
      </c>
      <c r="J84" s="24">
        <v>5389</v>
      </c>
      <c r="K84" s="24">
        <v>5013</v>
      </c>
      <c r="L84" s="24">
        <v>4689</v>
      </c>
    </row>
    <row r="85" spans="1:13" ht="15" customHeight="1">
      <c r="A85" s="7" t="s">
        <v>157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46"/>
    </row>
    <row r="86" spans="1:12" ht="15">
      <c r="A86" s="148"/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8"/>
    </row>
    <row r="87" spans="1:12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77:B77"/>
    <mergeCell ref="A78:B78"/>
    <mergeCell ref="A79:B79"/>
    <mergeCell ref="A69:B69"/>
    <mergeCell ref="A1:L1"/>
    <mergeCell ref="A58:B58"/>
    <mergeCell ref="A59:B59"/>
    <mergeCell ref="A60:B60"/>
    <mergeCell ref="A61:B61"/>
    <mergeCell ref="A71:B71"/>
    <mergeCell ref="A62:B62"/>
    <mergeCell ref="A84:B84"/>
    <mergeCell ref="A80:B80"/>
    <mergeCell ref="A82:B82"/>
    <mergeCell ref="A83:B83"/>
    <mergeCell ref="A64:B64"/>
    <mergeCell ref="A65:B65"/>
    <mergeCell ref="A66:B66"/>
    <mergeCell ref="A67:B67"/>
    <mergeCell ref="A68:B68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76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</row>
    <row r="5" spans="1:12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/>
      <c r="J5" s="70" t="s">
        <v>11</v>
      </c>
      <c r="K5" s="70" t="s">
        <v>69</v>
      </c>
      <c r="L5" s="70" t="s">
        <v>69</v>
      </c>
    </row>
    <row r="6" ht="1.5" customHeight="1"/>
    <row r="7" spans="1:15" ht="15" customHeight="1">
      <c r="A7" s="34" t="s">
        <v>14</v>
      </c>
      <c r="B7" s="9"/>
      <c r="C7" s="9"/>
      <c r="D7" s="9"/>
      <c r="E7" s="83">
        <v>230.671</v>
      </c>
      <c r="F7" s="59">
        <v>242.21899999999994</v>
      </c>
      <c r="G7" s="83">
        <v>684.547</v>
      </c>
      <c r="H7" s="59">
        <v>875.485</v>
      </c>
      <c r="I7" s="83">
        <v>1085.106</v>
      </c>
      <c r="J7" s="59">
        <v>1023.6750000000001</v>
      </c>
      <c r="K7" s="59">
        <v>698</v>
      </c>
      <c r="L7" s="59">
        <v>614</v>
      </c>
      <c r="M7" s="44"/>
      <c r="N7" s="44"/>
      <c r="O7" s="44"/>
    </row>
    <row r="8" spans="1:15" ht="15" customHeight="1">
      <c r="A8" s="34" t="s">
        <v>15</v>
      </c>
      <c r="B8" s="4"/>
      <c r="C8" s="4"/>
      <c r="D8" s="4"/>
      <c r="E8" s="82">
        <v>-176.38400000000004</v>
      </c>
      <c r="F8" s="54">
        <v>-202.49799999999996</v>
      </c>
      <c r="G8" s="82">
        <v>-523.529</v>
      </c>
      <c r="H8" s="54">
        <v>-708.39</v>
      </c>
      <c r="I8" s="82">
        <v>-901.9820000000001</v>
      </c>
      <c r="J8" s="54">
        <v>-740.2310000000001</v>
      </c>
      <c r="K8" s="54">
        <v>-575</v>
      </c>
      <c r="L8" s="54">
        <v>-500</v>
      </c>
      <c r="M8" s="44"/>
      <c r="N8" s="44"/>
      <c r="O8" s="44"/>
    </row>
    <row r="9" spans="1:15" ht="15" customHeight="1">
      <c r="A9" s="34" t="s">
        <v>16</v>
      </c>
      <c r="B9" s="4"/>
      <c r="C9" s="4"/>
      <c r="D9" s="4"/>
      <c r="E9" s="82">
        <v>-17.97</v>
      </c>
      <c r="F9" s="54">
        <v>-3.1699999999999946</v>
      </c>
      <c r="G9" s="82">
        <v>-56.762</v>
      </c>
      <c r="H9" s="54">
        <v>-38.908</v>
      </c>
      <c r="I9" s="82">
        <v>-39.501</v>
      </c>
      <c r="J9" s="54">
        <v>-108.352</v>
      </c>
      <c r="K9" s="54"/>
      <c r="L9" s="54"/>
      <c r="M9" s="44"/>
      <c r="N9" s="44"/>
      <c r="O9" s="44"/>
    </row>
    <row r="10" spans="1:15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44"/>
      <c r="N10" s="44"/>
      <c r="O10" s="44"/>
    </row>
    <row r="11" spans="1:15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  <c r="M11" s="44"/>
      <c r="N11" s="44"/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36.31699999999995</v>
      </c>
      <c r="F12" s="59">
        <f aca="true" t="shared" si="0" ref="F12:L12">SUM(F7:F11)</f>
        <v>36.55099999999998</v>
      </c>
      <c r="G12" s="83">
        <f>SUM(G7:G11)</f>
        <v>104.25600000000003</v>
      </c>
      <c r="H12" s="59">
        <f>SUM(H7:H11)</f>
        <v>128.187</v>
      </c>
      <c r="I12" s="83">
        <f>SUM(I7:I11)</f>
        <v>143.6229999999999</v>
      </c>
      <c r="J12" s="59">
        <f t="shared" si="0"/>
        <v>175.09199999999996</v>
      </c>
      <c r="K12" s="59">
        <f t="shared" si="0"/>
        <v>123</v>
      </c>
      <c r="L12" s="59">
        <f t="shared" si="0"/>
        <v>114</v>
      </c>
      <c r="M12" s="44"/>
      <c r="N12" s="44"/>
      <c r="O12" s="44"/>
    </row>
    <row r="13" spans="1:15" ht="15" customHeight="1">
      <c r="A13" s="35" t="s">
        <v>92</v>
      </c>
      <c r="B13" s="28"/>
      <c r="C13" s="28"/>
      <c r="D13" s="28"/>
      <c r="E13" s="81">
        <v>-4.086</v>
      </c>
      <c r="F13" s="56">
        <v>-3.630999999999999</v>
      </c>
      <c r="G13" s="81">
        <v>-12.434000000000001</v>
      </c>
      <c r="H13" s="56">
        <v>-11.804000000000002</v>
      </c>
      <c r="I13" s="81">
        <v>-15.918</v>
      </c>
      <c r="J13" s="56">
        <v>-7.864000000000001</v>
      </c>
      <c r="K13" s="56">
        <v>-5</v>
      </c>
      <c r="L13" s="56">
        <v>-7</v>
      </c>
      <c r="M13" s="44"/>
      <c r="N13" s="44"/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32.23099999999995</v>
      </c>
      <c r="F14" s="59">
        <f aca="true" t="shared" si="1" ref="F14:L14">SUM(F12:F13)</f>
        <v>32.91999999999998</v>
      </c>
      <c r="G14" s="83">
        <f>SUM(G12:G13)</f>
        <v>91.82200000000003</v>
      </c>
      <c r="H14" s="59">
        <f>SUM(H12:H13)</f>
        <v>116.38300000000001</v>
      </c>
      <c r="I14" s="83">
        <f>SUM(I12:I13)</f>
        <v>127.7049999999999</v>
      </c>
      <c r="J14" s="59">
        <f t="shared" si="1"/>
        <v>167.22799999999995</v>
      </c>
      <c r="K14" s="59">
        <f t="shared" si="1"/>
        <v>118</v>
      </c>
      <c r="L14" s="59">
        <f t="shared" si="1"/>
        <v>107</v>
      </c>
      <c r="M14" s="44"/>
      <c r="N14" s="44"/>
      <c r="O14" s="44"/>
    </row>
    <row r="15" spans="1:15" ht="15" customHeight="1">
      <c r="A15" s="34" t="s">
        <v>20</v>
      </c>
      <c r="B15" s="5"/>
      <c r="C15" s="5"/>
      <c r="D15" s="5"/>
      <c r="E15" s="82">
        <v>-1.846</v>
      </c>
      <c r="F15" s="54">
        <v>-1.8350000000000009</v>
      </c>
      <c r="G15" s="82">
        <v>-5.589</v>
      </c>
      <c r="H15" s="54">
        <v>-5.917000000000001</v>
      </c>
      <c r="I15" s="82">
        <v>-7.763000000000001</v>
      </c>
      <c r="J15" s="54">
        <v>-2.4890000000000003</v>
      </c>
      <c r="K15" s="54"/>
      <c r="L15" s="54"/>
      <c r="M15" s="44"/>
      <c r="N15" s="44"/>
      <c r="O15" s="44"/>
    </row>
    <row r="16" spans="1:15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44"/>
      <c r="N16" s="44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30.384999999999952</v>
      </c>
      <c r="F17" s="59">
        <f aca="true" t="shared" si="2" ref="F17:L17">SUM(F14:F16)</f>
        <v>31.08499999999998</v>
      </c>
      <c r="G17" s="83">
        <f>SUM(G14:G16)</f>
        <v>86.23300000000003</v>
      </c>
      <c r="H17" s="59">
        <f>SUM(H14:H16)</f>
        <v>110.46600000000001</v>
      </c>
      <c r="I17" s="83">
        <f>SUM(I14:I16)</f>
        <v>119.9419999999999</v>
      </c>
      <c r="J17" s="59">
        <f t="shared" si="2"/>
        <v>164.73899999999995</v>
      </c>
      <c r="K17" s="59">
        <f t="shared" si="2"/>
        <v>118</v>
      </c>
      <c r="L17" s="59">
        <f t="shared" si="2"/>
        <v>107</v>
      </c>
      <c r="M17" s="44"/>
      <c r="N17" s="44"/>
      <c r="O17" s="44"/>
    </row>
    <row r="18" spans="1:15" ht="15" customHeight="1">
      <c r="A18" s="34" t="s">
        <v>22</v>
      </c>
      <c r="B18" s="4"/>
      <c r="C18" s="4"/>
      <c r="D18" s="4"/>
      <c r="E18" s="82">
        <v>0.139</v>
      </c>
      <c r="F18" s="54">
        <v>0.15100000000000002</v>
      </c>
      <c r="G18" s="82">
        <v>0.31600000000000006</v>
      </c>
      <c r="H18" s="54">
        <v>0.6000000000000001</v>
      </c>
      <c r="I18" s="82">
        <v>1.368</v>
      </c>
      <c r="J18" s="54">
        <v>22.477</v>
      </c>
      <c r="K18" s="54">
        <v>1</v>
      </c>
      <c r="L18" s="54">
        <v>2</v>
      </c>
      <c r="M18" s="44"/>
      <c r="N18" s="44"/>
      <c r="O18" s="44"/>
    </row>
    <row r="19" spans="1:15" ht="15" customHeight="1">
      <c r="A19" s="35" t="s">
        <v>23</v>
      </c>
      <c r="B19" s="28"/>
      <c r="C19" s="28"/>
      <c r="D19" s="28"/>
      <c r="E19" s="81">
        <v>-0.31099999999999905</v>
      </c>
      <c r="F19" s="56">
        <v>-7.519999999999999</v>
      </c>
      <c r="G19" s="81">
        <v>-19.483</v>
      </c>
      <c r="H19" s="56">
        <v>-32.417</v>
      </c>
      <c r="I19" s="81">
        <v>-36.621</v>
      </c>
      <c r="J19" s="56">
        <v>-72.557</v>
      </c>
      <c r="K19" s="56">
        <v>-44</v>
      </c>
      <c r="L19" s="56">
        <v>-36</v>
      </c>
      <c r="M19" s="44"/>
      <c r="N19" s="44"/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30.21299999999995</v>
      </c>
      <c r="F20" s="59">
        <f aca="true" t="shared" si="3" ref="F20:L20">SUM(F17:F19)</f>
        <v>23.71599999999998</v>
      </c>
      <c r="G20" s="83">
        <f>SUM(G17:G19)</f>
        <v>67.06600000000003</v>
      </c>
      <c r="H20" s="59">
        <f>SUM(H17:H19)</f>
        <v>78.649</v>
      </c>
      <c r="I20" s="83">
        <f>SUM(I17:I19)</f>
        <v>84.68899999999988</v>
      </c>
      <c r="J20" s="59">
        <f t="shared" si="3"/>
        <v>114.65899999999995</v>
      </c>
      <c r="K20" s="59">
        <f t="shared" si="3"/>
        <v>75</v>
      </c>
      <c r="L20" s="59">
        <f t="shared" si="3"/>
        <v>73</v>
      </c>
      <c r="M20" s="44"/>
      <c r="N20" s="44"/>
      <c r="O20" s="44"/>
    </row>
    <row r="21" spans="1:15" ht="15" customHeight="1">
      <c r="A21" s="34" t="s">
        <v>24</v>
      </c>
      <c r="B21" s="4"/>
      <c r="C21" s="4"/>
      <c r="D21" s="4"/>
      <c r="E21" s="82">
        <v>-4.966000000000001</v>
      </c>
      <c r="F21" s="54">
        <v>-8.777000000000003</v>
      </c>
      <c r="G21" s="82">
        <v>-20.498</v>
      </c>
      <c r="H21" s="54">
        <v>-31.731</v>
      </c>
      <c r="I21" s="82">
        <v>-42.17400000000001</v>
      </c>
      <c r="J21" s="54">
        <v>-44.012</v>
      </c>
      <c r="K21" s="54">
        <v>-28</v>
      </c>
      <c r="L21" s="54">
        <v>-25</v>
      </c>
      <c r="M21" s="44"/>
      <c r="N21" s="44"/>
      <c r="O21" s="44"/>
    </row>
    <row r="22" spans="1:15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44"/>
      <c r="N22" s="44"/>
      <c r="O22" s="44"/>
    </row>
    <row r="23" spans="1:15" ht="15" customHeight="1">
      <c r="A23" s="38" t="s">
        <v>25</v>
      </c>
      <c r="B23" s="14"/>
      <c r="C23" s="14"/>
      <c r="D23" s="14"/>
      <c r="E23" s="83">
        <f>SUM(E20:E22)</f>
        <v>25.24699999999995</v>
      </c>
      <c r="F23" s="59">
        <f aca="true" t="shared" si="4" ref="F23:L23">SUM(F20:F22)</f>
        <v>14.938999999999977</v>
      </c>
      <c r="G23" s="83">
        <f>SUM(G20:G22)</f>
        <v>46.568000000000026</v>
      </c>
      <c r="H23" s="59">
        <f>SUM(H20:H22)</f>
        <v>46.918</v>
      </c>
      <c r="I23" s="83">
        <f>SUM(I20:I22)</f>
        <v>42.51499999999987</v>
      </c>
      <c r="J23" s="59">
        <f t="shared" si="4"/>
        <v>70.64699999999995</v>
      </c>
      <c r="K23" s="59">
        <f t="shared" si="4"/>
        <v>47</v>
      </c>
      <c r="L23" s="59">
        <f t="shared" si="4"/>
        <v>48</v>
      </c>
      <c r="M23" s="44"/>
      <c r="N23" s="44"/>
      <c r="O23" s="44"/>
    </row>
    <row r="24" spans="1:15" ht="15" customHeight="1">
      <c r="A24" s="34" t="s">
        <v>26</v>
      </c>
      <c r="B24" s="4"/>
      <c r="C24" s="4"/>
      <c r="D24" s="4"/>
      <c r="E24" s="80">
        <f aca="true" t="shared" si="5" ref="E24:L24">E23-E25</f>
        <v>25.24699999999995</v>
      </c>
      <c r="F24" s="57">
        <f t="shared" si="5"/>
        <v>14.938999999999977</v>
      </c>
      <c r="G24" s="80">
        <f>G23-G25</f>
        <v>46.568000000000026</v>
      </c>
      <c r="H24" s="57">
        <f>H23-H25</f>
        <v>46.918</v>
      </c>
      <c r="I24" s="80">
        <f>I23-I25</f>
        <v>42.51499999999987</v>
      </c>
      <c r="J24" s="57">
        <f t="shared" si="5"/>
        <v>70.64699999999995</v>
      </c>
      <c r="K24" s="57">
        <f t="shared" si="5"/>
        <v>47</v>
      </c>
      <c r="L24" s="57">
        <f t="shared" si="5"/>
        <v>48</v>
      </c>
      <c r="M24" s="44"/>
      <c r="N24" s="44"/>
      <c r="O24" s="44"/>
    </row>
    <row r="25" spans="1:12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>
        <f>IF(I$5=0,"",I$5)</f>
      </c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968.388</v>
      </c>
      <c r="H31" s="54">
        <v>975.519</v>
      </c>
      <c r="I31" s="82">
        <v>975.1460000000001</v>
      </c>
      <c r="J31" s="54">
        <v>938.571</v>
      </c>
      <c r="K31" s="54">
        <v>842.2850000000001</v>
      </c>
      <c r="L31" s="54"/>
    </row>
    <row r="32" spans="1:12" ht="15" customHeight="1">
      <c r="A32" s="34" t="s">
        <v>27</v>
      </c>
      <c r="B32" s="9"/>
      <c r="C32" s="9"/>
      <c r="D32" s="9"/>
      <c r="E32" s="82"/>
      <c r="F32" s="54"/>
      <c r="G32" s="82">
        <v>24.322000000000003</v>
      </c>
      <c r="H32" s="54">
        <v>32.676</v>
      </c>
      <c r="I32" s="82">
        <v>32.33700000000001</v>
      </c>
      <c r="J32" s="54">
        <v>39.725</v>
      </c>
      <c r="K32" s="54"/>
      <c r="L32" s="54"/>
    </row>
    <row r="33" spans="1:12" ht="15" customHeight="1">
      <c r="A33" s="34" t="s">
        <v>28</v>
      </c>
      <c r="B33" s="9"/>
      <c r="C33" s="9"/>
      <c r="D33" s="9"/>
      <c r="E33" s="82"/>
      <c r="F33" s="54"/>
      <c r="G33" s="82">
        <v>108.58600000000001</v>
      </c>
      <c r="H33" s="54">
        <v>121.186</v>
      </c>
      <c r="I33" s="82">
        <v>123.51599999999999</v>
      </c>
      <c r="J33" s="54">
        <v>133.404</v>
      </c>
      <c r="K33" s="54">
        <v>71.933</v>
      </c>
      <c r="L33" s="54"/>
    </row>
    <row r="34" spans="1:12" ht="15" customHeight="1">
      <c r="A34" s="34" t="s">
        <v>29</v>
      </c>
      <c r="B34" s="9"/>
      <c r="C34" s="9"/>
      <c r="D34" s="9"/>
      <c r="E34" s="82"/>
      <c r="F34" s="54"/>
      <c r="G34" s="82"/>
      <c r="H34" s="54"/>
      <c r="I34" s="82"/>
      <c r="J34" s="54"/>
      <c r="K34" s="54"/>
      <c r="L34" s="54"/>
    </row>
    <row r="35" spans="1:12" ht="15" customHeight="1">
      <c r="A35" s="35" t="s">
        <v>30</v>
      </c>
      <c r="B35" s="28"/>
      <c r="C35" s="28"/>
      <c r="D35" s="28"/>
      <c r="E35" s="81"/>
      <c r="F35" s="56"/>
      <c r="G35" s="81">
        <v>7.353000000000001</v>
      </c>
      <c r="H35" s="138">
        <v>22.297</v>
      </c>
      <c r="I35" s="81">
        <v>36.705</v>
      </c>
      <c r="J35" s="56">
        <v>22.626</v>
      </c>
      <c r="K35" s="56">
        <v>10.582</v>
      </c>
      <c r="L35" s="56"/>
    </row>
    <row r="36" spans="1:12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>SUM(G31:G35)</f>
        <v>1108.6490000000001</v>
      </c>
      <c r="H36" s="116">
        <f>SUM(H31:H35)</f>
        <v>1151.678</v>
      </c>
      <c r="I36" s="83">
        <f>SUM(I31:I35)</f>
        <v>1167.704</v>
      </c>
      <c r="J36" s="59">
        <f>SUM(J31:J35)</f>
        <v>1134.326</v>
      </c>
      <c r="K36" s="59">
        <f>SUM(K31:K35)</f>
        <v>924.8000000000001</v>
      </c>
      <c r="L36" s="59" t="s">
        <v>12</v>
      </c>
    </row>
    <row r="37" spans="1:12" ht="15" customHeight="1">
      <c r="A37" s="34" t="s">
        <v>32</v>
      </c>
      <c r="B37" s="4"/>
      <c r="C37" s="4"/>
      <c r="D37" s="4"/>
      <c r="E37" s="82"/>
      <c r="F37" s="54"/>
      <c r="G37" s="82">
        <v>106.924</v>
      </c>
      <c r="H37" s="137">
        <v>120.65</v>
      </c>
      <c r="I37" s="82">
        <v>113.515</v>
      </c>
      <c r="J37" s="54">
        <v>166.106</v>
      </c>
      <c r="K37" s="54">
        <v>112.768</v>
      </c>
      <c r="L37" s="54"/>
    </row>
    <row r="38" spans="1:12" ht="15" customHeight="1">
      <c r="A38" s="34" t="s">
        <v>33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</row>
    <row r="39" spans="1:12" ht="15" customHeight="1">
      <c r="A39" s="34" t="s">
        <v>34</v>
      </c>
      <c r="B39" s="4"/>
      <c r="C39" s="4"/>
      <c r="D39" s="4"/>
      <c r="E39" s="82"/>
      <c r="F39" s="54"/>
      <c r="G39" s="82">
        <v>150.09300000000002</v>
      </c>
      <c r="H39" s="137">
        <v>164.92</v>
      </c>
      <c r="I39" s="82">
        <v>130.835</v>
      </c>
      <c r="J39" s="54">
        <v>185.168</v>
      </c>
      <c r="K39" s="54">
        <v>139.909</v>
      </c>
      <c r="L39" s="54"/>
    </row>
    <row r="40" spans="1:12" ht="15" customHeight="1">
      <c r="A40" s="34" t="s">
        <v>35</v>
      </c>
      <c r="B40" s="4"/>
      <c r="C40" s="4"/>
      <c r="D40" s="4"/>
      <c r="E40" s="82"/>
      <c r="F40" s="54"/>
      <c r="G40" s="82">
        <v>45.068000000000005</v>
      </c>
      <c r="H40" s="137">
        <v>93.982</v>
      </c>
      <c r="I40" s="82">
        <v>86.52900000000001</v>
      </c>
      <c r="J40" s="54">
        <v>26.990000000000002</v>
      </c>
      <c r="K40" s="54">
        <v>43.804</v>
      </c>
      <c r="L40" s="54"/>
    </row>
    <row r="41" spans="1:12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>SUM(G37:G41)</f>
        <v>302.08500000000004</v>
      </c>
      <c r="H42" s="132">
        <f>SUM(H37:H41)</f>
        <v>379.552</v>
      </c>
      <c r="I42" s="88">
        <f>SUM(I37:I41)</f>
        <v>330.879</v>
      </c>
      <c r="J42" s="89">
        <f>SUM(J37:J41)</f>
        <v>378.264</v>
      </c>
      <c r="K42" s="89">
        <f>SUM(K37:K41)</f>
        <v>296.481</v>
      </c>
      <c r="L42" s="89" t="s">
        <v>12</v>
      </c>
    </row>
    <row r="43" spans="1:12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>G36+G42</f>
        <v>1410.7340000000002</v>
      </c>
      <c r="H43" s="116">
        <f>H36+H42</f>
        <v>1531.23</v>
      </c>
      <c r="I43" s="83">
        <f>I36+I42</f>
        <v>1498.583</v>
      </c>
      <c r="J43" s="59">
        <f>J36+J42</f>
        <v>1512.5900000000001</v>
      </c>
      <c r="K43" s="59">
        <f>K36+K42</f>
        <v>1221.281</v>
      </c>
      <c r="L43" s="59" t="s">
        <v>12</v>
      </c>
    </row>
    <row r="44" spans="1:12" ht="15" customHeight="1">
      <c r="A44" s="34" t="s">
        <v>39</v>
      </c>
      <c r="B44" s="4"/>
      <c r="C44" s="4"/>
      <c r="D44" s="4"/>
      <c r="E44" s="82"/>
      <c r="F44" s="54"/>
      <c r="G44" s="82">
        <v>684.644</v>
      </c>
      <c r="H44" s="137">
        <v>652.289</v>
      </c>
      <c r="I44" s="82">
        <v>678.2730000000001</v>
      </c>
      <c r="J44" s="54">
        <v>591.9830000000001</v>
      </c>
      <c r="K44" s="54">
        <v>530.063</v>
      </c>
      <c r="L44" s="54"/>
    </row>
    <row r="45" spans="1:12" ht="15" customHeight="1">
      <c r="A45" s="34" t="s">
        <v>107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40</v>
      </c>
      <c r="B46" s="4"/>
      <c r="C46" s="4"/>
      <c r="D46" s="4"/>
      <c r="E46" s="82"/>
      <c r="F46" s="54"/>
      <c r="G46" s="82"/>
      <c r="H46" s="137"/>
      <c r="I46" s="82"/>
      <c r="J46" s="54"/>
      <c r="K46" s="54"/>
      <c r="L46" s="54"/>
    </row>
    <row r="47" spans="1:12" ht="15" customHeight="1">
      <c r="A47" s="34" t="s">
        <v>41</v>
      </c>
      <c r="B47" s="4"/>
      <c r="C47" s="4"/>
      <c r="D47" s="4"/>
      <c r="E47" s="82"/>
      <c r="F47" s="54"/>
      <c r="G47" s="82">
        <v>11.006</v>
      </c>
      <c r="H47" s="137">
        <v>53.842999999999996</v>
      </c>
      <c r="I47" s="82">
        <v>56.977000000000004</v>
      </c>
      <c r="J47" s="54">
        <v>11.648</v>
      </c>
      <c r="K47" s="54">
        <v>10.772</v>
      </c>
      <c r="L47" s="54"/>
    </row>
    <row r="48" spans="1:12" ht="15" customHeight="1">
      <c r="A48" s="34" t="s">
        <v>42</v>
      </c>
      <c r="B48" s="4"/>
      <c r="C48" s="4"/>
      <c r="D48" s="4"/>
      <c r="E48" s="82"/>
      <c r="F48" s="54"/>
      <c r="G48" s="82">
        <v>577.046</v>
      </c>
      <c r="H48" s="137">
        <v>694.3620000000001</v>
      </c>
      <c r="I48" s="82">
        <v>639.2470000000001</v>
      </c>
      <c r="J48" s="54">
        <v>733.288</v>
      </c>
      <c r="K48" s="54">
        <v>570.3770000000001</v>
      </c>
      <c r="L48" s="54"/>
    </row>
    <row r="49" spans="1:12" ht="15" customHeight="1">
      <c r="A49" s="34" t="s">
        <v>43</v>
      </c>
      <c r="B49" s="4"/>
      <c r="C49" s="4"/>
      <c r="D49" s="4"/>
      <c r="E49" s="82"/>
      <c r="F49" s="54"/>
      <c r="G49" s="82">
        <v>136.178</v>
      </c>
      <c r="H49" s="137">
        <v>128.315</v>
      </c>
      <c r="I49" s="82">
        <v>122.22600000000001</v>
      </c>
      <c r="J49" s="54">
        <v>174.07600000000002</v>
      </c>
      <c r="K49" s="54">
        <v>107.934</v>
      </c>
      <c r="L49" s="54"/>
    </row>
    <row r="50" spans="1:12" ht="15" customHeight="1">
      <c r="A50" s="34" t="s">
        <v>98</v>
      </c>
      <c r="B50" s="4"/>
      <c r="C50" s="4"/>
      <c r="D50" s="4"/>
      <c r="E50" s="82"/>
      <c r="F50" s="54"/>
      <c r="G50" s="82">
        <v>1.86</v>
      </c>
      <c r="H50" s="137">
        <v>2.4210000000000003</v>
      </c>
      <c r="I50" s="82">
        <v>1.86</v>
      </c>
      <c r="J50" s="54">
        <v>1.595</v>
      </c>
      <c r="K50" s="54">
        <v>2.1350000000000002</v>
      </c>
      <c r="L50" s="54"/>
    </row>
    <row r="51" spans="1:12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>SUM(G44:G51)</f>
        <v>1410.7339999999997</v>
      </c>
      <c r="H52" s="116">
        <f>SUM(H44:H51)</f>
        <v>1531.2300000000002</v>
      </c>
      <c r="I52" s="83">
        <f>SUM(I44:I51)</f>
        <v>1498.5830000000003</v>
      </c>
      <c r="J52" s="59">
        <f>SUM(J44:J51)</f>
        <v>1512.5900000000001</v>
      </c>
      <c r="K52" s="59">
        <f>SUM(K44:K51)</f>
        <v>1221.281</v>
      </c>
      <c r="L52" s="59" t="s">
        <v>12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>
        <f>IF(H$5=0,"",H$5)</f>
      </c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46</v>
      </c>
      <c r="B58" s="175"/>
      <c r="C58" s="11"/>
      <c r="D58" s="11"/>
      <c r="E58" s="80">
        <v>20.62299999999999</v>
      </c>
      <c r="F58" s="57">
        <v>14.176000000000002</v>
      </c>
      <c r="G58" s="80">
        <v>57.623000000000005</v>
      </c>
      <c r="H58" s="57">
        <v>67.151</v>
      </c>
      <c r="I58" s="80">
        <v>57.009</v>
      </c>
      <c r="J58" s="57">
        <v>69.012</v>
      </c>
      <c r="K58" s="57"/>
      <c r="L58" s="57"/>
    </row>
    <row r="59" spans="1:12" ht="15" customHeight="1">
      <c r="A59" s="177" t="s">
        <v>47</v>
      </c>
      <c r="B59" s="177"/>
      <c r="C59" s="29"/>
      <c r="D59" s="29"/>
      <c r="E59" s="81">
        <v>20.773999999999997</v>
      </c>
      <c r="F59" s="56">
        <v>14.485</v>
      </c>
      <c r="G59" s="81">
        <v>-14.013000000000002</v>
      </c>
      <c r="H59" s="56">
        <v>40.206</v>
      </c>
      <c r="I59" s="81">
        <v>96.76100000000002</v>
      </c>
      <c r="J59" s="56">
        <v>-11</v>
      </c>
      <c r="K59" s="56"/>
      <c r="L59" s="56"/>
    </row>
    <row r="60" spans="1:13" ht="16.5" customHeight="1">
      <c r="A60" s="179" t="s">
        <v>48</v>
      </c>
      <c r="B60" s="179"/>
      <c r="C60" s="31"/>
      <c r="D60" s="31"/>
      <c r="E60" s="83">
        <f aca="true" t="shared" si="8" ref="E60:J60">SUM(E58:E59)</f>
        <v>41.39699999999999</v>
      </c>
      <c r="F60" s="59">
        <f t="shared" si="8"/>
        <v>28.661</v>
      </c>
      <c r="G60" s="83">
        <f t="shared" si="8"/>
        <v>43.61</v>
      </c>
      <c r="H60" s="59">
        <f t="shared" si="8"/>
        <v>107.357</v>
      </c>
      <c r="I60" s="83">
        <f t="shared" si="8"/>
        <v>153.77000000000004</v>
      </c>
      <c r="J60" s="59">
        <f t="shared" si="8"/>
        <v>58.012</v>
      </c>
      <c r="K60" s="59" t="s">
        <v>12</v>
      </c>
      <c r="L60" s="59" t="s">
        <v>12</v>
      </c>
      <c r="M60" s="169"/>
    </row>
    <row r="61" spans="1:12" ht="15" customHeight="1">
      <c r="A61" s="175" t="s">
        <v>49</v>
      </c>
      <c r="B61" s="175"/>
      <c r="C61" s="4"/>
      <c r="D61" s="4"/>
      <c r="E61" s="82">
        <v>-3.5720000000000027</v>
      </c>
      <c r="F61" s="54">
        <v>-1.1669999999999998</v>
      </c>
      <c r="G61" s="82">
        <v>-50.21</v>
      </c>
      <c r="H61" s="54">
        <v>-7.668</v>
      </c>
      <c r="I61" s="82">
        <v>-10.236</v>
      </c>
      <c r="J61" s="54">
        <v>-41</v>
      </c>
      <c r="K61" s="54"/>
      <c r="L61" s="54"/>
    </row>
    <row r="62" spans="1:12" ht="15" customHeight="1">
      <c r="A62" s="177" t="s">
        <v>99</v>
      </c>
      <c r="B62" s="177"/>
      <c r="C62" s="28"/>
      <c r="D62" s="28"/>
      <c r="E62" s="81"/>
      <c r="F62" s="56"/>
      <c r="G62" s="81"/>
      <c r="H62" s="56"/>
      <c r="I62" s="81"/>
      <c r="J62" s="56"/>
      <c r="K62" s="56"/>
      <c r="L62" s="56"/>
    </row>
    <row r="63" spans="1:13" s="49" customFormat="1" ht="16.5" customHeight="1">
      <c r="A63" s="166" t="s">
        <v>50</v>
      </c>
      <c r="B63" s="166"/>
      <c r="C63" s="32"/>
      <c r="D63" s="32"/>
      <c r="E63" s="83">
        <f aca="true" t="shared" si="9" ref="E63:J63">SUM(E60:E62)</f>
        <v>37.82499999999999</v>
      </c>
      <c r="F63" s="59">
        <f t="shared" si="9"/>
        <v>27.494</v>
      </c>
      <c r="G63" s="83">
        <f t="shared" si="9"/>
        <v>-6.600000000000001</v>
      </c>
      <c r="H63" s="59">
        <f t="shared" si="9"/>
        <v>99.689</v>
      </c>
      <c r="I63" s="83">
        <f t="shared" si="9"/>
        <v>143.53400000000005</v>
      </c>
      <c r="J63" s="168">
        <f t="shared" si="9"/>
        <v>17.012</v>
      </c>
      <c r="K63" s="59" t="s">
        <v>12</v>
      </c>
      <c r="L63" s="59" t="s">
        <v>12</v>
      </c>
      <c r="M63" s="59"/>
    </row>
    <row r="64" spans="1:12" ht="15" customHeight="1">
      <c r="A64" s="177" t="s">
        <v>51</v>
      </c>
      <c r="B64" s="177"/>
      <c r="C64" s="33"/>
      <c r="D64" s="33"/>
      <c r="E64" s="81"/>
      <c r="F64" s="56"/>
      <c r="G64" s="81"/>
      <c r="H64" s="56"/>
      <c r="I64" s="81"/>
      <c r="J64" s="56">
        <v>-172.71300000000002</v>
      </c>
      <c r="K64" s="56"/>
      <c r="L64" s="56"/>
    </row>
    <row r="65" spans="1:13" ht="16.5" customHeight="1">
      <c r="A65" s="179" t="s">
        <v>52</v>
      </c>
      <c r="B65" s="179"/>
      <c r="C65" s="12"/>
      <c r="D65" s="12"/>
      <c r="E65" s="83">
        <f aca="true" t="shared" si="10" ref="E65:J65">SUM(E63:E64)</f>
        <v>37.82499999999999</v>
      </c>
      <c r="F65" s="59">
        <f t="shared" si="10"/>
        <v>27.494</v>
      </c>
      <c r="G65" s="83">
        <f t="shared" si="10"/>
        <v>-6.600000000000001</v>
      </c>
      <c r="H65" s="59">
        <f t="shared" si="10"/>
        <v>99.689</v>
      </c>
      <c r="I65" s="83">
        <f t="shared" si="10"/>
        <v>143.53400000000005</v>
      </c>
      <c r="J65" s="59">
        <f t="shared" si="10"/>
        <v>-155.70100000000002</v>
      </c>
      <c r="K65" s="59" t="s">
        <v>12</v>
      </c>
      <c r="L65" s="59" t="s">
        <v>12</v>
      </c>
      <c r="M65" s="169"/>
    </row>
    <row r="66" spans="1:12" ht="15" customHeight="1">
      <c r="A66" s="175" t="s">
        <v>53</v>
      </c>
      <c r="B66" s="175"/>
      <c r="C66" s="4"/>
      <c r="D66" s="4"/>
      <c r="E66" s="82">
        <v>1.4070000000000036</v>
      </c>
      <c r="F66" s="54">
        <v>-5.643000000000001</v>
      </c>
      <c r="G66" s="82">
        <v>-43.494</v>
      </c>
      <c r="H66" s="54">
        <v>-22.862000000000002</v>
      </c>
      <c r="I66" s="82">
        <v>-89.256</v>
      </c>
      <c r="J66" s="54">
        <v>121</v>
      </c>
      <c r="K66" s="54"/>
      <c r="L66" s="54"/>
    </row>
    <row r="67" spans="1:12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55</v>
      </c>
      <c r="B68" s="175"/>
      <c r="C68" s="4"/>
      <c r="D68" s="4"/>
      <c r="E68" s="82">
        <v>-14.740000000000002</v>
      </c>
      <c r="F68" s="54"/>
      <c r="G68" s="82">
        <v>-33.664</v>
      </c>
      <c r="H68" s="54"/>
      <c r="I68" s="82">
        <v>-24.321</v>
      </c>
      <c r="J68" s="54"/>
      <c r="K68" s="54"/>
      <c r="L68" s="54"/>
    </row>
    <row r="69" spans="1:12" ht="15" customHeight="1">
      <c r="A69" s="177" t="s">
        <v>56</v>
      </c>
      <c r="B69" s="177"/>
      <c r="C69" s="28"/>
      <c r="D69" s="28"/>
      <c r="E69" s="81">
        <v>20</v>
      </c>
      <c r="F69" s="56"/>
      <c r="G69" s="81">
        <v>45.677</v>
      </c>
      <c r="H69" s="56"/>
      <c r="I69" s="81">
        <v>33</v>
      </c>
      <c r="J69" s="56">
        <v>18</v>
      </c>
      <c r="K69" s="56"/>
      <c r="L69" s="56"/>
    </row>
    <row r="70" spans="1:13" ht="16.5" customHeight="1">
      <c r="A70" s="39" t="s">
        <v>57</v>
      </c>
      <c r="B70" s="39"/>
      <c r="C70" s="26"/>
      <c r="D70" s="26"/>
      <c r="E70" s="84">
        <f aca="true" t="shared" si="11" ref="E70:J70">SUM(E66:E69)</f>
        <v>6.667000000000002</v>
      </c>
      <c r="F70" s="58">
        <f t="shared" si="11"/>
        <v>-5.643000000000001</v>
      </c>
      <c r="G70" s="84">
        <f t="shared" si="11"/>
        <v>-31.481</v>
      </c>
      <c r="H70" s="58">
        <f t="shared" si="11"/>
        <v>-22.862000000000002</v>
      </c>
      <c r="I70" s="84">
        <f t="shared" si="11"/>
        <v>-80.577</v>
      </c>
      <c r="J70" s="58">
        <f t="shared" si="11"/>
        <v>139</v>
      </c>
      <c r="K70" s="58" t="s">
        <v>12</v>
      </c>
      <c r="L70" s="58" t="s">
        <v>12</v>
      </c>
      <c r="M70" s="169"/>
    </row>
    <row r="71" spans="1:13" ht="16.5" customHeight="1">
      <c r="A71" s="179" t="s">
        <v>58</v>
      </c>
      <c r="B71" s="179"/>
      <c r="C71" s="12"/>
      <c r="D71" s="12"/>
      <c r="E71" s="83">
        <f aca="true" t="shared" si="12" ref="E71:J71">SUM(E70+E65)</f>
        <v>44.49199999999999</v>
      </c>
      <c r="F71" s="59">
        <f t="shared" si="12"/>
        <v>21.851</v>
      </c>
      <c r="G71" s="83">
        <f t="shared" si="12"/>
        <v>-38.081</v>
      </c>
      <c r="H71" s="59">
        <f t="shared" si="12"/>
        <v>76.827</v>
      </c>
      <c r="I71" s="83">
        <f t="shared" si="12"/>
        <v>62.95700000000005</v>
      </c>
      <c r="J71" s="59">
        <f t="shared" si="12"/>
        <v>-16.701000000000022</v>
      </c>
      <c r="K71" s="59" t="s">
        <v>12</v>
      </c>
      <c r="L71" s="59" t="s">
        <v>12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L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2009</v>
      </c>
      <c r="J73" s="66">
        <f t="shared" si="13"/>
        <v>2008</v>
      </c>
      <c r="K73" s="66">
        <f t="shared" si="13"/>
        <v>2007</v>
      </c>
      <c r="L73" s="66">
        <f t="shared" si="13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75" t="s">
        <v>60</v>
      </c>
      <c r="B77" s="175"/>
      <c r="C77" s="9"/>
      <c r="D77" s="9"/>
      <c r="E77" s="75">
        <f>IF(E7=0,"-",IF(E14=0,"-",(E14/E7))*100)</f>
        <v>13.972714385423373</v>
      </c>
      <c r="F77" s="61">
        <f>IF(F14=0,"-",IF(F7=0,"-",F14/F7))*100</f>
        <v>13.591006485866092</v>
      </c>
      <c r="G77" s="113">
        <f>IF(G14=0,"-",IF(G7=0,"-",G14/G7))*100</f>
        <v>13.41354209426088</v>
      </c>
      <c r="H77" s="61">
        <f>IF(H14=0,"-",IF(H7=0,"-",H14/H7))*100</f>
        <v>13.293545863150142</v>
      </c>
      <c r="I77" s="113">
        <f>IF(I14=0,"-",IF(I7=0,"-",I14/I7))*100</f>
        <v>11.768896310590845</v>
      </c>
      <c r="J77" s="61">
        <f>IF(J14=0,"-",IF(J7=0,"-",J14/J7)*100)</f>
        <v>16.33604415463892</v>
      </c>
      <c r="K77" s="61">
        <f>IF(K14=0,"-",IF(K7=0,"-",K14/K7)*100)</f>
        <v>16.9054441260745</v>
      </c>
      <c r="L77" s="61">
        <f>IF(L14=0,"-",IF(L7=0,"-",L14/L7)*100)</f>
        <v>17.42671009771987</v>
      </c>
    </row>
    <row r="78" spans="1:13" ht="15" customHeight="1">
      <c r="A78" s="175" t="s">
        <v>61</v>
      </c>
      <c r="B78" s="175"/>
      <c r="C78" s="9"/>
      <c r="D78" s="9"/>
      <c r="E78" s="75">
        <f aca="true" t="shared" si="14" ref="E78:L78">IF(E20=0,"-",IF(E7=0,"-",E20/E7)*100)</f>
        <v>13.09787532893166</v>
      </c>
      <c r="F78" s="61">
        <f t="shared" si="14"/>
        <v>9.791139423414343</v>
      </c>
      <c r="G78" s="75">
        <f>IF(G20=0,"-",IF(G7=0,"-",G20/G7)*100)</f>
        <v>9.797135916160618</v>
      </c>
      <c r="H78" s="61">
        <f>IF(H20=0,"-",IF(H7=0,"-",H20/H7)*100)</f>
        <v>8.983477729487085</v>
      </c>
      <c r="I78" s="75">
        <f t="shared" si="14"/>
        <v>7.804675303610881</v>
      </c>
      <c r="J78" s="61">
        <f t="shared" si="14"/>
        <v>11.200722885681486</v>
      </c>
      <c r="K78" s="61">
        <f>IF(K20=0,"-",IF(K7=0,"-",K20/K7)*100)</f>
        <v>10.744985673352435</v>
      </c>
      <c r="L78" s="61">
        <f t="shared" si="14"/>
        <v>11.889250814332247</v>
      </c>
      <c r="M78" s="16"/>
    </row>
    <row r="79" spans="1:13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6.693926263682259</v>
      </c>
      <c r="J79" s="62">
        <f>IF((J44=0),"-",(J24/((J44+K44)/2)*100))</f>
        <v>12.592531856982681</v>
      </c>
      <c r="K79" s="62" t="s">
        <v>12</v>
      </c>
      <c r="L79" s="62" t="str">
        <f>IF((L44=0),"-",(L24/((L44+#REF!)/2)*100))</f>
        <v>-</v>
      </c>
      <c r="M79" s="16"/>
    </row>
    <row r="80" spans="1:13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9.180445975485755</v>
      </c>
      <c r="J80" s="62">
        <f>IF((J44=0),"-",((J17+J18)/((J44+J45+J46+J48+K44+K45+K46+K48)/2)*100))</f>
        <v>15.4359690828792</v>
      </c>
      <c r="K80" s="62" t="s">
        <v>12</v>
      </c>
      <c r="L80" s="62" t="str">
        <f>IF((L44=0),"-",((L17+L18)/((L44+L45+L46+L48+#REF!+#REF!+#REF!+#REF!)/2)*100))</f>
        <v>-</v>
      </c>
      <c r="M80" s="16"/>
    </row>
    <row r="81" spans="1:13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5" ref="G81:L81">IF(G44=0,"-",((G44+G45)/G52*100))</f>
        <v>48.53104837623536</v>
      </c>
      <c r="H81" s="117">
        <f t="shared" si="15"/>
        <v>42.59902170150794</v>
      </c>
      <c r="I81" s="79">
        <f t="shared" si="15"/>
        <v>45.26095651692298</v>
      </c>
      <c r="J81" s="107">
        <f t="shared" si="15"/>
        <v>39.13704308503957</v>
      </c>
      <c r="K81" s="107">
        <f t="shared" si="15"/>
        <v>43.40221455995795</v>
      </c>
      <c r="L81" s="107" t="str">
        <f t="shared" si="15"/>
        <v>-</v>
      </c>
      <c r="M81" s="16"/>
    </row>
    <row r="82" spans="1:13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16" ref="G82:L82">IF(G48=0,"-",(G48+G46-G40-G38-G34))</f>
        <v>531.9780000000001</v>
      </c>
      <c r="H82" s="118">
        <f t="shared" si="16"/>
        <v>600.3800000000001</v>
      </c>
      <c r="I82" s="76">
        <f t="shared" si="16"/>
        <v>552.7180000000001</v>
      </c>
      <c r="J82" s="1">
        <f t="shared" si="16"/>
        <v>706.298</v>
      </c>
      <c r="K82" s="1">
        <f t="shared" si="16"/>
        <v>526.5730000000001</v>
      </c>
      <c r="L82" s="1" t="str">
        <f t="shared" si="16"/>
        <v>-</v>
      </c>
      <c r="M82" s="16"/>
    </row>
    <row r="83" spans="1:12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17" ref="G83:L83">IF((G44=0),"-",((G48+G46)/(G44+G45)))</f>
        <v>0.8428409509175572</v>
      </c>
      <c r="H83" s="119">
        <f t="shared" si="17"/>
        <v>1.0645005511360763</v>
      </c>
      <c r="I83" s="77">
        <f t="shared" si="17"/>
        <v>0.9424626956992243</v>
      </c>
      <c r="J83" s="3">
        <f t="shared" si="17"/>
        <v>1.2386977328740858</v>
      </c>
      <c r="K83" s="3">
        <f t="shared" si="17"/>
        <v>1.0760551104302698</v>
      </c>
      <c r="L83" s="3" t="str">
        <f t="shared" si="17"/>
        <v>-</v>
      </c>
    </row>
    <row r="84" spans="1:12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591</v>
      </c>
      <c r="J84" s="24">
        <v>727</v>
      </c>
      <c r="K84" s="24">
        <v>534</v>
      </c>
      <c r="L84" s="24">
        <v>495</v>
      </c>
    </row>
    <row r="85" spans="1:12" ht="15" customHeight="1">
      <c r="A85" s="147" t="s">
        <v>114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ht="15">
      <c r="A86" s="7" t="s">
        <v>113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L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76" t="s">
        <v>91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80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/>
      <c r="J5" s="70" t="s">
        <v>127</v>
      </c>
      <c r="K5" s="70" t="s">
        <v>69</v>
      </c>
      <c r="L5" s="70"/>
      <c r="M5" s="70" t="s">
        <v>70</v>
      </c>
    </row>
    <row r="6" ht="1.5" customHeight="1"/>
    <row r="7" spans="1:15" ht="15" customHeight="1">
      <c r="A7" s="34" t="s">
        <v>14</v>
      </c>
      <c r="B7" s="9"/>
      <c r="C7" s="9"/>
      <c r="D7" s="9"/>
      <c r="E7" s="91">
        <v>25.319000000000003</v>
      </c>
      <c r="F7" s="92">
        <v>30.262000000000008</v>
      </c>
      <c r="G7" s="91">
        <v>85.60900000000001</v>
      </c>
      <c r="H7" s="92">
        <v>88.76100000000001</v>
      </c>
      <c r="I7" s="91">
        <v>127.83000000000001</v>
      </c>
      <c r="J7" s="92">
        <v>106.248</v>
      </c>
      <c r="K7" s="92">
        <v>102.998</v>
      </c>
      <c r="L7" s="92">
        <v>37.5</v>
      </c>
      <c r="M7" s="92">
        <v>53</v>
      </c>
      <c r="N7" s="43"/>
      <c r="O7" s="43"/>
    </row>
    <row r="8" spans="1:15" ht="15" customHeight="1">
      <c r="A8" s="34" t="s">
        <v>15</v>
      </c>
      <c r="B8" s="4"/>
      <c r="C8" s="4"/>
      <c r="D8" s="4"/>
      <c r="E8" s="93">
        <v>-22.308</v>
      </c>
      <c r="F8" s="94">
        <v>-27.029000000000003</v>
      </c>
      <c r="G8" s="93">
        <v>-73.627</v>
      </c>
      <c r="H8" s="94">
        <v>-78.60000000000001</v>
      </c>
      <c r="I8" s="93">
        <v>-110.88300000000002</v>
      </c>
      <c r="J8" s="94">
        <v>-97.38000000000001</v>
      </c>
      <c r="K8" s="94">
        <v>-93.25200000000001</v>
      </c>
      <c r="L8" s="94">
        <v>-37.300000000000004</v>
      </c>
      <c r="M8" s="94">
        <v>-47.300000000000004</v>
      </c>
      <c r="N8" s="43"/>
      <c r="O8" s="43"/>
    </row>
    <row r="9" spans="1:15" ht="15" customHeight="1">
      <c r="A9" s="34" t="s">
        <v>16</v>
      </c>
      <c r="B9" s="4"/>
      <c r="C9" s="4"/>
      <c r="D9" s="4"/>
      <c r="E9" s="93">
        <v>1.8630000000000004</v>
      </c>
      <c r="F9" s="94">
        <v>0.067</v>
      </c>
      <c r="G9" s="93">
        <v>2.0240000000000005</v>
      </c>
      <c r="H9" s="94">
        <v>0.395</v>
      </c>
      <c r="I9" s="93">
        <v>0.549</v>
      </c>
      <c r="J9" s="94">
        <v>0.885</v>
      </c>
      <c r="K9" s="94">
        <v>-0.101</v>
      </c>
      <c r="L9" s="94">
        <v>0.4</v>
      </c>
      <c r="M9" s="94"/>
      <c r="N9" s="43"/>
      <c r="O9" s="43"/>
    </row>
    <row r="10" spans="1:15" ht="15" customHeight="1">
      <c r="A10" s="34" t="s">
        <v>17</v>
      </c>
      <c r="B10" s="4"/>
      <c r="C10" s="4"/>
      <c r="D10" s="4"/>
      <c r="E10" s="93"/>
      <c r="F10" s="94"/>
      <c r="G10" s="93"/>
      <c r="H10" s="94"/>
      <c r="I10" s="93"/>
      <c r="J10" s="94"/>
      <c r="K10" s="94"/>
      <c r="L10" s="94"/>
      <c r="M10" s="94"/>
      <c r="N10" s="43"/>
      <c r="O10" s="43"/>
    </row>
    <row r="11" spans="1:15" ht="15" customHeight="1">
      <c r="A11" s="35" t="s">
        <v>18</v>
      </c>
      <c r="B11" s="28"/>
      <c r="C11" s="28"/>
      <c r="D11" s="28"/>
      <c r="E11" s="95"/>
      <c r="F11" s="96"/>
      <c r="G11" s="95"/>
      <c r="H11" s="96"/>
      <c r="I11" s="95"/>
      <c r="J11" s="96"/>
      <c r="K11" s="96"/>
      <c r="L11" s="96"/>
      <c r="M11" s="96"/>
      <c r="N11" s="43"/>
      <c r="O11" s="43"/>
    </row>
    <row r="12" spans="1:15" ht="15" customHeight="1">
      <c r="A12" s="13" t="s">
        <v>1</v>
      </c>
      <c r="B12" s="13"/>
      <c r="C12" s="13"/>
      <c r="D12" s="13"/>
      <c r="E12" s="91">
        <f>SUM(E7:E11)</f>
        <v>4.874000000000003</v>
      </c>
      <c r="F12" s="92">
        <f aca="true" t="shared" si="0" ref="F12:M12">SUM(F7:F11)</f>
        <v>3.3000000000000043</v>
      </c>
      <c r="G12" s="91">
        <f>SUM(G7:G11)</f>
        <v>14.006000000000014</v>
      </c>
      <c r="H12" s="92">
        <f>SUM(H7:H11)</f>
        <v>10.556000000000001</v>
      </c>
      <c r="I12" s="91">
        <f>SUM(I7:I11)</f>
        <v>17.495999999999988</v>
      </c>
      <c r="J12" s="92">
        <f t="shared" si="0"/>
        <v>9.752999999999995</v>
      </c>
      <c r="K12" s="92">
        <f t="shared" si="0"/>
        <v>9.644999999999994</v>
      </c>
      <c r="L12" s="92">
        <f t="shared" si="0"/>
        <v>0.5999999999999958</v>
      </c>
      <c r="M12" s="92">
        <f t="shared" si="0"/>
        <v>5.699999999999996</v>
      </c>
      <c r="N12" s="43"/>
      <c r="O12" s="43"/>
    </row>
    <row r="13" spans="1:15" ht="15" customHeight="1">
      <c r="A13" s="35" t="s">
        <v>92</v>
      </c>
      <c r="B13" s="28"/>
      <c r="C13" s="28"/>
      <c r="D13" s="28"/>
      <c r="E13" s="95">
        <v>-1.196</v>
      </c>
      <c r="F13" s="96">
        <v>-1.1660000000000006</v>
      </c>
      <c r="G13" s="95">
        <v>-3.476</v>
      </c>
      <c r="H13" s="96">
        <v>-3.591</v>
      </c>
      <c r="I13" s="95">
        <v>-4.863</v>
      </c>
      <c r="J13" s="96">
        <v>-7.841</v>
      </c>
      <c r="K13" s="96">
        <v>-6.605</v>
      </c>
      <c r="L13" s="96">
        <v>-3.7</v>
      </c>
      <c r="M13" s="96">
        <v>-3.4000000000000004</v>
      </c>
      <c r="N13" s="43"/>
      <c r="O13" s="43"/>
    </row>
    <row r="14" spans="1:15" ht="15" customHeight="1">
      <c r="A14" s="13" t="s">
        <v>2</v>
      </c>
      <c r="B14" s="13"/>
      <c r="C14" s="13"/>
      <c r="D14" s="13"/>
      <c r="E14" s="91">
        <f>SUM(E12:E13)</f>
        <v>3.6780000000000035</v>
      </c>
      <c r="F14" s="92">
        <f aca="true" t="shared" si="1" ref="F14:M14">SUM(F12:F13)</f>
        <v>2.134000000000004</v>
      </c>
      <c r="G14" s="91">
        <f>SUM(G12:G13)</f>
        <v>10.530000000000015</v>
      </c>
      <c r="H14" s="92">
        <f>SUM(H12:H13)</f>
        <v>6.965000000000001</v>
      </c>
      <c r="I14" s="91">
        <f>SUM(I12:I13)</f>
        <v>12.632999999999988</v>
      </c>
      <c r="J14" s="92">
        <f t="shared" si="1"/>
        <v>1.9119999999999946</v>
      </c>
      <c r="K14" s="92">
        <f t="shared" si="1"/>
        <v>3.039999999999994</v>
      </c>
      <c r="L14" s="92">
        <f t="shared" si="1"/>
        <v>-3.1000000000000045</v>
      </c>
      <c r="M14" s="92">
        <f t="shared" si="1"/>
        <v>2.2999999999999954</v>
      </c>
      <c r="N14" s="43"/>
      <c r="O14" s="43"/>
    </row>
    <row r="15" spans="1:15" ht="15" customHeight="1">
      <c r="A15" s="34" t="s">
        <v>20</v>
      </c>
      <c r="B15" s="5"/>
      <c r="C15" s="5"/>
      <c r="D15" s="5"/>
      <c r="E15" s="93">
        <v>-0.07400000000000001</v>
      </c>
      <c r="F15" s="94">
        <v>-0.07600000000000001</v>
      </c>
      <c r="G15" s="93">
        <v>-0.228</v>
      </c>
      <c r="H15" s="94">
        <v>-0.23</v>
      </c>
      <c r="I15" s="93">
        <v>-0.28</v>
      </c>
      <c r="J15" s="94">
        <v>-0.452</v>
      </c>
      <c r="K15" s="94">
        <v>-0.503</v>
      </c>
      <c r="L15" s="94">
        <v>-0.1</v>
      </c>
      <c r="M15" s="94"/>
      <c r="N15" s="43"/>
      <c r="O15" s="43"/>
    </row>
    <row r="16" spans="1:15" ht="15" customHeight="1">
      <c r="A16" s="35" t="s">
        <v>21</v>
      </c>
      <c r="B16" s="28"/>
      <c r="C16" s="28"/>
      <c r="D16" s="28"/>
      <c r="E16" s="95"/>
      <c r="F16" s="96"/>
      <c r="G16" s="95"/>
      <c r="H16" s="96"/>
      <c r="I16" s="95"/>
      <c r="J16" s="96"/>
      <c r="K16" s="96"/>
      <c r="L16" s="96"/>
      <c r="M16" s="96"/>
      <c r="N16" s="43"/>
      <c r="O16" s="43"/>
    </row>
    <row r="17" spans="1:15" ht="15" customHeight="1">
      <c r="A17" s="13" t="s">
        <v>3</v>
      </c>
      <c r="B17" s="13"/>
      <c r="C17" s="13"/>
      <c r="D17" s="13"/>
      <c r="E17" s="91">
        <f>SUM(E14:E16)</f>
        <v>3.6040000000000036</v>
      </c>
      <c r="F17" s="92">
        <f aca="true" t="shared" si="2" ref="F17:M17">SUM(F14:F16)</f>
        <v>2.058000000000004</v>
      </c>
      <c r="G17" s="91">
        <f>SUM(G14:G16)</f>
        <v>10.302000000000016</v>
      </c>
      <c r="H17" s="92">
        <f>SUM(H14:H16)</f>
        <v>6.735</v>
      </c>
      <c r="I17" s="91">
        <f>SUM(I14:I16)</f>
        <v>12.352999999999989</v>
      </c>
      <c r="J17" s="92">
        <f t="shared" si="2"/>
        <v>1.4599999999999946</v>
      </c>
      <c r="K17" s="92">
        <f t="shared" si="2"/>
        <v>2.5369999999999937</v>
      </c>
      <c r="L17" s="92">
        <f t="shared" si="2"/>
        <v>-3.2000000000000046</v>
      </c>
      <c r="M17" s="92">
        <f t="shared" si="2"/>
        <v>2.2999999999999954</v>
      </c>
      <c r="N17" s="43"/>
      <c r="O17" s="43"/>
    </row>
    <row r="18" spans="1:15" ht="15" customHeight="1">
      <c r="A18" s="34" t="s">
        <v>22</v>
      </c>
      <c r="B18" s="4"/>
      <c r="C18" s="4"/>
      <c r="D18" s="4"/>
      <c r="E18" s="93">
        <v>0.36100000000000004</v>
      </c>
      <c r="F18" s="94">
        <v>-0.163</v>
      </c>
      <c r="G18" s="93">
        <v>0.51</v>
      </c>
      <c r="H18" s="94">
        <v>0.364</v>
      </c>
      <c r="I18" s="93">
        <v>0.623</v>
      </c>
      <c r="J18" s="94">
        <v>1.0430000000000001</v>
      </c>
      <c r="K18" s="94">
        <v>0.41000000000000003</v>
      </c>
      <c r="L18" s="94">
        <v>0.3</v>
      </c>
      <c r="M18" s="94"/>
      <c r="N18" s="43"/>
      <c r="O18" s="43"/>
    </row>
    <row r="19" spans="1:15" ht="15" customHeight="1">
      <c r="A19" s="35" t="s">
        <v>23</v>
      </c>
      <c r="B19" s="28"/>
      <c r="C19" s="28"/>
      <c r="D19" s="28"/>
      <c r="E19" s="95">
        <v>-0.6400000000000001</v>
      </c>
      <c r="F19" s="96">
        <v>-1.0379999999999998</v>
      </c>
      <c r="G19" s="95">
        <v>-2.0100000000000002</v>
      </c>
      <c r="H19" s="96">
        <v>-3.067</v>
      </c>
      <c r="I19" s="95">
        <v>-3.2420000000000004</v>
      </c>
      <c r="J19" s="96">
        <v>-6.09</v>
      </c>
      <c r="K19" s="96">
        <v>-3.66</v>
      </c>
      <c r="L19" s="96">
        <v>-1.9000000000000001</v>
      </c>
      <c r="M19" s="96">
        <v>-1.2</v>
      </c>
      <c r="N19" s="43"/>
      <c r="O19" s="43"/>
    </row>
    <row r="20" spans="1:15" ht="15" customHeight="1">
      <c r="A20" s="13" t="s">
        <v>4</v>
      </c>
      <c r="B20" s="13"/>
      <c r="C20" s="13"/>
      <c r="D20" s="13"/>
      <c r="E20" s="91">
        <f>SUM(E17:E19)</f>
        <v>3.3250000000000037</v>
      </c>
      <c r="F20" s="92">
        <f aca="true" t="shared" si="3" ref="F20:M20">SUM(F17:F19)</f>
        <v>0.857000000000004</v>
      </c>
      <c r="G20" s="91">
        <f>SUM(G17:G19)</f>
        <v>8.802000000000016</v>
      </c>
      <c r="H20" s="92">
        <f>SUM(H17:H19)</f>
        <v>4.032</v>
      </c>
      <c r="I20" s="91">
        <f>SUM(I17:I19)</f>
        <v>9.733999999999988</v>
      </c>
      <c r="J20" s="92">
        <f t="shared" si="3"/>
        <v>-3.587000000000005</v>
      </c>
      <c r="K20" s="92">
        <f t="shared" si="3"/>
        <v>-0.7130000000000063</v>
      </c>
      <c r="L20" s="92">
        <f t="shared" si="3"/>
        <v>-4.800000000000005</v>
      </c>
      <c r="M20" s="92">
        <f t="shared" si="3"/>
        <v>1.0999999999999954</v>
      </c>
      <c r="N20" s="43"/>
      <c r="O20" s="43"/>
    </row>
    <row r="21" spans="1:15" ht="15" customHeight="1">
      <c r="A21" s="34" t="s">
        <v>24</v>
      </c>
      <c r="B21" s="4"/>
      <c r="C21" s="4"/>
      <c r="D21" s="4"/>
      <c r="E21" s="93">
        <v>-0.6379999999999999</v>
      </c>
      <c r="F21" s="94">
        <v>0.02400000000000005</v>
      </c>
      <c r="G21" s="93">
        <v>-2.019</v>
      </c>
      <c r="H21" s="94">
        <v>-0.273</v>
      </c>
      <c r="I21" s="93">
        <v>-1.652</v>
      </c>
      <c r="J21" s="94">
        <v>-0.462</v>
      </c>
      <c r="K21" s="94">
        <v>-0.934</v>
      </c>
      <c r="L21" s="94">
        <v>-0.5</v>
      </c>
      <c r="M21" s="94"/>
      <c r="N21" s="43"/>
      <c r="O21" s="43"/>
    </row>
    <row r="22" spans="1:15" ht="15" customHeight="1">
      <c r="A22" s="35" t="s">
        <v>106</v>
      </c>
      <c r="B22" s="30"/>
      <c r="C22" s="30"/>
      <c r="D22" s="30"/>
      <c r="E22" s="95"/>
      <c r="F22" s="96"/>
      <c r="G22" s="95"/>
      <c r="H22" s="96"/>
      <c r="I22" s="95"/>
      <c r="J22" s="96"/>
      <c r="K22" s="96"/>
      <c r="L22" s="96"/>
      <c r="M22" s="96"/>
      <c r="N22" s="43"/>
      <c r="O22" s="43"/>
    </row>
    <row r="23" spans="1:15" ht="15" customHeight="1">
      <c r="A23" s="38" t="s">
        <v>25</v>
      </c>
      <c r="B23" s="14"/>
      <c r="C23" s="14"/>
      <c r="D23" s="14"/>
      <c r="E23" s="91">
        <f>SUM(E20:E22)</f>
        <v>2.687000000000004</v>
      </c>
      <c r="F23" s="92">
        <f aca="true" t="shared" si="4" ref="F23:M23">SUM(F20:F22)</f>
        <v>0.881000000000004</v>
      </c>
      <c r="G23" s="91">
        <f>SUM(G20:G22)</f>
        <v>6.7830000000000155</v>
      </c>
      <c r="H23" s="92">
        <f>SUM(H20:H22)</f>
        <v>3.759</v>
      </c>
      <c r="I23" s="91">
        <f>SUM(I20:I22)</f>
        <v>8.081999999999988</v>
      </c>
      <c r="J23" s="92">
        <f t="shared" si="4"/>
        <v>-4.049000000000005</v>
      </c>
      <c r="K23" s="92">
        <f t="shared" si="4"/>
        <v>-1.6470000000000065</v>
      </c>
      <c r="L23" s="92">
        <f t="shared" si="4"/>
        <v>-5.300000000000005</v>
      </c>
      <c r="M23" s="92">
        <f t="shared" si="4"/>
        <v>1.0999999999999954</v>
      </c>
      <c r="N23" s="43"/>
      <c r="O23" s="43"/>
    </row>
    <row r="24" spans="1:15" ht="15" customHeight="1">
      <c r="A24" s="34" t="s">
        <v>26</v>
      </c>
      <c r="B24" s="4"/>
      <c r="C24" s="4"/>
      <c r="D24" s="4"/>
      <c r="E24" s="97">
        <f aca="true" t="shared" si="5" ref="E24:M24">E23-E25</f>
        <v>2.687000000000004</v>
      </c>
      <c r="F24" s="98">
        <f t="shared" si="5"/>
        <v>0.881000000000004</v>
      </c>
      <c r="G24" s="97">
        <f>G23-G25</f>
        <v>6.7830000000000155</v>
      </c>
      <c r="H24" s="98">
        <f>H23-H25</f>
        <v>3.759</v>
      </c>
      <c r="I24" s="97">
        <f>I23-I25</f>
        <v>8.081999999999988</v>
      </c>
      <c r="J24" s="98">
        <f t="shared" si="5"/>
        <v>-4.049000000000005</v>
      </c>
      <c r="K24" s="98">
        <f t="shared" si="5"/>
        <v>-1.6470000000000065</v>
      </c>
      <c r="L24" s="98">
        <f t="shared" si="5"/>
        <v>-5.300000000000005</v>
      </c>
      <c r="M24" s="98">
        <f t="shared" si="5"/>
        <v>1.0999999999999954</v>
      </c>
      <c r="N24" s="43"/>
      <c r="O24" s="43"/>
    </row>
    <row r="25" spans="1:13" ht="15" customHeight="1">
      <c r="A25" s="34" t="s">
        <v>108</v>
      </c>
      <c r="B25" s="4"/>
      <c r="C25" s="4"/>
      <c r="D25" s="4"/>
      <c r="E25" s="93"/>
      <c r="F25" s="94"/>
      <c r="G25" s="93"/>
      <c r="H25" s="94"/>
      <c r="I25" s="93"/>
      <c r="J25" s="94"/>
      <c r="K25" s="94"/>
      <c r="L25" s="94"/>
      <c r="M25" s="9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105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  <c r="M29" s="86"/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5</v>
      </c>
      <c r="B31" s="10"/>
      <c r="C31" s="10"/>
      <c r="D31" s="10"/>
      <c r="E31" s="82"/>
      <c r="F31" s="54"/>
      <c r="G31" s="93">
        <v>71.187</v>
      </c>
      <c r="H31" s="94">
        <v>67.087</v>
      </c>
      <c r="I31" s="93">
        <v>67.54</v>
      </c>
      <c r="J31" s="94">
        <v>68.929</v>
      </c>
      <c r="K31" s="94"/>
      <c r="L31" s="94">
        <v>35.6</v>
      </c>
      <c r="M31" s="94">
        <v>37.1</v>
      </c>
    </row>
    <row r="32" spans="1:13" ht="15" customHeight="1">
      <c r="A32" s="34" t="s">
        <v>27</v>
      </c>
      <c r="B32" s="9"/>
      <c r="C32" s="9"/>
      <c r="D32" s="9"/>
      <c r="E32" s="82"/>
      <c r="F32" s="54"/>
      <c r="G32" s="93">
        <v>4.581000000000001</v>
      </c>
      <c r="H32" s="94">
        <v>4.965999999999998</v>
      </c>
      <c r="I32" s="93">
        <v>4.8610000000000015</v>
      </c>
      <c r="J32" s="94">
        <v>3.3710000000000004</v>
      </c>
      <c r="K32" s="94"/>
      <c r="L32" s="94">
        <v>1.9000000000000001</v>
      </c>
      <c r="M32" s="94">
        <v>1.8</v>
      </c>
    </row>
    <row r="33" spans="1:13" ht="15" customHeight="1">
      <c r="A33" s="34" t="s">
        <v>28</v>
      </c>
      <c r="B33" s="9"/>
      <c r="C33" s="9"/>
      <c r="D33" s="9"/>
      <c r="E33" s="82"/>
      <c r="F33" s="54"/>
      <c r="G33" s="93">
        <v>32.683</v>
      </c>
      <c r="H33" s="94">
        <v>31.658</v>
      </c>
      <c r="I33" s="93">
        <v>31.712000000000003</v>
      </c>
      <c r="J33" s="94">
        <v>31.075999999999993</v>
      </c>
      <c r="K33" s="94"/>
      <c r="L33" s="94">
        <v>18.900000000000002</v>
      </c>
      <c r="M33" s="94">
        <v>21.900000000000002</v>
      </c>
    </row>
    <row r="34" spans="1:13" ht="15" customHeight="1">
      <c r="A34" s="34" t="s">
        <v>29</v>
      </c>
      <c r="B34" s="9"/>
      <c r="C34" s="9"/>
      <c r="D34" s="9"/>
      <c r="E34" s="82"/>
      <c r="F34" s="54"/>
      <c r="G34" s="93"/>
      <c r="H34" s="94"/>
      <c r="I34" s="93"/>
      <c r="J34" s="94"/>
      <c r="K34" s="94"/>
      <c r="L34" s="94"/>
      <c r="M34" s="94"/>
    </row>
    <row r="35" spans="1:13" ht="15" customHeight="1">
      <c r="A35" s="35" t="s">
        <v>30</v>
      </c>
      <c r="B35" s="28"/>
      <c r="C35" s="28"/>
      <c r="D35" s="28"/>
      <c r="E35" s="81"/>
      <c r="F35" s="56"/>
      <c r="G35" s="95">
        <v>0.9660000000000001</v>
      </c>
      <c r="H35" s="96">
        <v>1.528</v>
      </c>
      <c r="I35" s="95">
        <v>0.9420000000000001</v>
      </c>
      <c r="J35" s="96">
        <v>1.3940000000000001</v>
      </c>
      <c r="K35" s="96"/>
      <c r="L35" s="96">
        <v>0.3</v>
      </c>
      <c r="M35" s="96">
        <v>0.4</v>
      </c>
    </row>
    <row r="36" spans="1:13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91">
        <f>SUM(G31:G35)</f>
        <v>109.41699999999999</v>
      </c>
      <c r="H36" s="133">
        <f>SUM(H31:H35)</f>
        <v>105.239</v>
      </c>
      <c r="I36" s="91">
        <f>SUM(I31:I35)</f>
        <v>105.055</v>
      </c>
      <c r="J36" s="92">
        <f>SUM(J31:J35)</f>
        <v>104.77</v>
      </c>
      <c r="K36" s="92" t="s">
        <v>12</v>
      </c>
      <c r="L36" s="92">
        <f>SUM(L31:L35)</f>
        <v>56.7</v>
      </c>
      <c r="M36" s="92">
        <f>SUM(M31:M35)</f>
        <v>61.199999999999996</v>
      </c>
    </row>
    <row r="37" spans="1:13" ht="15" customHeight="1">
      <c r="A37" s="34" t="s">
        <v>32</v>
      </c>
      <c r="B37" s="4"/>
      <c r="C37" s="4"/>
      <c r="D37" s="4"/>
      <c r="E37" s="82"/>
      <c r="F37" s="54"/>
      <c r="G37" s="93">
        <v>15.309000000000001</v>
      </c>
      <c r="H37" s="134">
        <v>16.394000000000002</v>
      </c>
      <c r="I37" s="93">
        <v>13.447000000000001</v>
      </c>
      <c r="J37" s="94">
        <v>18.271</v>
      </c>
      <c r="K37" s="94"/>
      <c r="L37" s="94">
        <v>4.2</v>
      </c>
      <c r="M37" s="94">
        <v>5.6000000000000005</v>
      </c>
    </row>
    <row r="38" spans="1:13" ht="15" customHeight="1">
      <c r="A38" s="34" t="s">
        <v>33</v>
      </c>
      <c r="B38" s="4"/>
      <c r="C38" s="4"/>
      <c r="D38" s="4"/>
      <c r="E38" s="82"/>
      <c r="F38" s="54"/>
      <c r="G38" s="93"/>
      <c r="H38" s="134"/>
      <c r="I38" s="93"/>
      <c r="J38" s="94"/>
      <c r="K38" s="94"/>
      <c r="L38" s="94"/>
      <c r="M38" s="94"/>
    </row>
    <row r="39" spans="1:13" ht="15" customHeight="1">
      <c r="A39" s="34" t="s">
        <v>34</v>
      </c>
      <c r="B39" s="4"/>
      <c r="C39" s="4"/>
      <c r="D39" s="4"/>
      <c r="E39" s="82"/>
      <c r="F39" s="54"/>
      <c r="G39" s="93">
        <v>17.367</v>
      </c>
      <c r="H39" s="134">
        <v>22.176</v>
      </c>
      <c r="I39" s="93">
        <v>14.917</v>
      </c>
      <c r="J39" s="94">
        <v>12.535</v>
      </c>
      <c r="K39" s="94"/>
      <c r="L39" s="94">
        <v>5.6000000000000005</v>
      </c>
      <c r="M39" s="94">
        <v>7.300000000000001</v>
      </c>
    </row>
    <row r="40" spans="1:13" ht="15" customHeight="1">
      <c r="A40" s="34" t="s">
        <v>35</v>
      </c>
      <c r="B40" s="4"/>
      <c r="C40" s="4"/>
      <c r="D40" s="4"/>
      <c r="E40" s="82"/>
      <c r="F40" s="54"/>
      <c r="G40" s="93">
        <v>12.287</v>
      </c>
      <c r="H40" s="134">
        <v>6.531000000000001</v>
      </c>
      <c r="I40" s="93">
        <v>9.273</v>
      </c>
      <c r="J40" s="94">
        <v>13.456000000000001</v>
      </c>
      <c r="K40" s="94"/>
      <c r="L40" s="94">
        <v>0.1</v>
      </c>
      <c r="M40" s="94">
        <v>8.1</v>
      </c>
    </row>
    <row r="41" spans="1:13" ht="15" customHeight="1">
      <c r="A41" s="35" t="s">
        <v>36</v>
      </c>
      <c r="B41" s="28"/>
      <c r="C41" s="28"/>
      <c r="D41" s="28"/>
      <c r="E41" s="81"/>
      <c r="F41" s="56"/>
      <c r="G41" s="95"/>
      <c r="H41" s="135"/>
      <c r="I41" s="95"/>
      <c r="J41" s="96"/>
      <c r="K41" s="96"/>
      <c r="L41" s="96"/>
      <c r="M41" s="96"/>
    </row>
    <row r="42" spans="1:13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101">
        <f>SUM(G37:G41)</f>
        <v>44.963</v>
      </c>
      <c r="H42" s="136">
        <f>SUM(H37:H41)</f>
        <v>45.101</v>
      </c>
      <c r="I42" s="101">
        <f>SUM(I37:I41)</f>
        <v>37.637</v>
      </c>
      <c r="J42" s="102">
        <f>SUM(J37:J41)</f>
        <v>44.262</v>
      </c>
      <c r="K42" s="102" t="s">
        <v>12</v>
      </c>
      <c r="L42" s="102">
        <f>SUM(L37:L41)</f>
        <v>9.9</v>
      </c>
      <c r="M42" s="102">
        <f>SUM(M37:M41)</f>
        <v>21</v>
      </c>
    </row>
    <row r="43" spans="1:13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91">
        <f>G36+G42</f>
        <v>154.38</v>
      </c>
      <c r="H43" s="133">
        <f>H36+H42</f>
        <v>150.34</v>
      </c>
      <c r="I43" s="91">
        <f>I36+I42</f>
        <v>142.692</v>
      </c>
      <c r="J43" s="92">
        <f>J36+J42</f>
        <v>149.03199999999998</v>
      </c>
      <c r="K43" s="92" t="s">
        <v>12</v>
      </c>
      <c r="L43" s="92">
        <f>L42+L36</f>
        <v>66.60000000000001</v>
      </c>
      <c r="M43" s="92">
        <f>M42+M36</f>
        <v>82.19999999999999</v>
      </c>
    </row>
    <row r="44" spans="1:13" ht="15" customHeight="1">
      <c r="A44" s="34" t="s">
        <v>39</v>
      </c>
      <c r="B44" s="4"/>
      <c r="C44" s="4"/>
      <c r="D44" s="4"/>
      <c r="E44" s="82"/>
      <c r="F44" s="54"/>
      <c r="G44" s="93">
        <v>88.29800000000002</v>
      </c>
      <c r="H44" s="134">
        <v>72.058</v>
      </c>
      <c r="I44" s="93">
        <v>77.202</v>
      </c>
      <c r="J44" s="94">
        <v>68.95400000000001</v>
      </c>
      <c r="K44" s="94"/>
      <c r="L44" s="94">
        <v>31.8</v>
      </c>
      <c r="M44" s="94">
        <v>38.400000000000006</v>
      </c>
    </row>
    <row r="45" spans="1:13" ht="15" customHeight="1">
      <c r="A45" s="34" t="s">
        <v>107</v>
      </c>
      <c r="B45" s="4"/>
      <c r="C45" s="4"/>
      <c r="D45" s="4"/>
      <c r="E45" s="82"/>
      <c r="F45" s="54"/>
      <c r="G45" s="93"/>
      <c r="H45" s="134"/>
      <c r="I45" s="93"/>
      <c r="J45" s="94"/>
      <c r="K45" s="94"/>
      <c r="L45" s="94"/>
      <c r="M45" s="94"/>
    </row>
    <row r="46" spans="1:13" ht="15" customHeight="1">
      <c r="A46" s="34" t="s">
        <v>40</v>
      </c>
      <c r="B46" s="4"/>
      <c r="C46" s="4"/>
      <c r="D46" s="4"/>
      <c r="E46" s="82"/>
      <c r="F46" s="54"/>
      <c r="G46" s="93">
        <v>1.254</v>
      </c>
      <c r="H46" s="134"/>
      <c r="I46" s="93">
        <v>1.3170000000000002</v>
      </c>
      <c r="J46" s="94"/>
      <c r="K46" s="94"/>
      <c r="L46" s="94">
        <v>0.1</v>
      </c>
      <c r="M46" s="94">
        <v>0.1</v>
      </c>
    </row>
    <row r="47" spans="1:13" ht="15" customHeight="1">
      <c r="A47" s="34" t="s">
        <v>41</v>
      </c>
      <c r="B47" s="4"/>
      <c r="C47" s="4"/>
      <c r="D47" s="4"/>
      <c r="E47" s="82"/>
      <c r="F47" s="54"/>
      <c r="G47" s="93">
        <v>3.1100000000000003</v>
      </c>
      <c r="H47" s="134">
        <v>2.576</v>
      </c>
      <c r="I47" s="93">
        <v>2.7640000000000002</v>
      </c>
      <c r="J47" s="94">
        <v>1.157</v>
      </c>
      <c r="K47" s="94"/>
      <c r="L47" s="94">
        <v>1.5</v>
      </c>
      <c r="M47" s="94">
        <v>1.2</v>
      </c>
    </row>
    <row r="48" spans="1:13" ht="15" customHeight="1">
      <c r="A48" s="34" t="s">
        <v>42</v>
      </c>
      <c r="B48" s="4"/>
      <c r="C48" s="4"/>
      <c r="D48" s="4"/>
      <c r="E48" s="82"/>
      <c r="F48" s="54"/>
      <c r="G48" s="93">
        <v>40.501000000000005</v>
      </c>
      <c r="H48" s="134">
        <v>45.575</v>
      </c>
      <c r="I48" s="93">
        <v>41.673</v>
      </c>
      <c r="J48" s="94">
        <v>49.175000000000004</v>
      </c>
      <c r="K48" s="94"/>
      <c r="L48" s="94">
        <v>25.3</v>
      </c>
      <c r="M48" s="94">
        <v>28</v>
      </c>
    </row>
    <row r="49" spans="1:13" ht="15" customHeight="1">
      <c r="A49" s="34" t="s">
        <v>43</v>
      </c>
      <c r="B49" s="4"/>
      <c r="C49" s="4"/>
      <c r="D49" s="4"/>
      <c r="E49" s="82"/>
      <c r="F49" s="54"/>
      <c r="G49" s="93">
        <v>20.792</v>
      </c>
      <c r="H49" s="134">
        <v>29.466</v>
      </c>
      <c r="I49" s="93">
        <v>19.311</v>
      </c>
      <c r="J49" s="94">
        <v>29.029</v>
      </c>
      <c r="K49" s="94"/>
      <c r="L49" s="94">
        <v>7.800000000000001</v>
      </c>
      <c r="M49" s="94">
        <v>14.5</v>
      </c>
    </row>
    <row r="50" spans="1:13" ht="15" customHeight="1">
      <c r="A50" s="34" t="s">
        <v>98</v>
      </c>
      <c r="B50" s="4"/>
      <c r="C50" s="4"/>
      <c r="D50" s="4"/>
      <c r="E50" s="82"/>
      <c r="F50" s="54"/>
      <c r="G50" s="93">
        <v>0.42500000000000004</v>
      </c>
      <c r="H50" s="134">
        <v>0.665</v>
      </c>
      <c r="I50" s="93">
        <v>0.42500000000000004</v>
      </c>
      <c r="J50" s="94">
        <v>0.7170000000000001</v>
      </c>
      <c r="K50" s="94"/>
      <c r="L50" s="94">
        <v>0.1</v>
      </c>
      <c r="M50" s="94"/>
    </row>
    <row r="51" spans="1:13" ht="15" customHeight="1">
      <c r="A51" s="35" t="s">
        <v>44</v>
      </c>
      <c r="B51" s="28"/>
      <c r="C51" s="28"/>
      <c r="D51" s="28"/>
      <c r="E51" s="81"/>
      <c r="F51" s="56"/>
      <c r="G51" s="95"/>
      <c r="H51" s="135"/>
      <c r="I51" s="95"/>
      <c r="J51" s="96"/>
      <c r="K51" s="96"/>
      <c r="L51" s="96"/>
      <c r="M51" s="96"/>
    </row>
    <row r="52" spans="1:13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91">
        <f>SUM(G44:G51)</f>
        <v>154.38000000000002</v>
      </c>
      <c r="H52" s="133">
        <f>SUM(H44:H51)</f>
        <v>150.34</v>
      </c>
      <c r="I52" s="91">
        <f>SUM(I44:I51)</f>
        <v>142.692</v>
      </c>
      <c r="J52" s="92">
        <f>SUM(J44:J51)</f>
        <v>149.032</v>
      </c>
      <c r="K52" s="92" t="s">
        <v>12</v>
      </c>
      <c r="L52" s="92">
        <f>SUM(L44:L51)</f>
        <v>66.6</v>
      </c>
      <c r="M52" s="92">
        <f>SUM(M44:M51)</f>
        <v>82.20000000000002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M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2007</v>
      </c>
      <c r="M54" s="66">
        <f t="shared" si="7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>
        <f>IF(H$5=0,"",H$5)</f>
      </c>
      <c r="I56" s="86"/>
      <c r="J56" s="86"/>
      <c r="K56" s="86"/>
      <c r="L56" s="86"/>
      <c r="M56" s="86"/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46</v>
      </c>
      <c r="B58" s="175"/>
      <c r="C58" s="11"/>
      <c r="D58" s="11"/>
      <c r="E58" s="97">
        <v>5.5969999999999995</v>
      </c>
      <c r="F58" s="98">
        <v>2.0209999999999995</v>
      </c>
      <c r="G58" s="97">
        <v>12.389</v>
      </c>
      <c r="H58" s="98">
        <v>5.7059999999999995</v>
      </c>
      <c r="I58" s="97">
        <v>13.672</v>
      </c>
      <c r="J58" s="98"/>
      <c r="K58" s="98"/>
      <c r="L58" s="98">
        <v>-0.6999999999999995</v>
      </c>
      <c r="M58" s="98"/>
    </row>
    <row r="59" spans="1:13" ht="15" customHeight="1">
      <c r="A59" s="177" t="s">
        <v>47</v>
      </c>
      <c r="B59" s="177"/>
      <c r="C59" s="29"/>
      <c r="D59" s="29"/>
      <c r="E59" s="95">
        <v>-2.9800000000000004</v>
      </c>
      <c r="F59" s="96">
        <v>0.6150000000000007</v>
      </c>
      <c r="G59" s="95">
        <v>-4.452</v>
      </c>
      <c r="H59" s="96">
        <v>-5.752</v>
      </c>
      <c r="I59" s="95">
        <v>-5.212</v>
      </c>
      <c r="J59" s="96"/>
      <c r="K59" s="96"/>
      <c r="L59" s="96">
        <v>-1.2</v>
      </c>
      <c r="M59" s="96"/>
    </row>
    <row r="60" spans="1:13" ht="16.5" customHeight="1">
      <c r="A60" s="179" t="s">
        <v>48</v>
      </c>
      <c r="B60" s="179"/>
      <c r="C60" s="31"/>
      <c r="D60" s="31"/>
      <c r="E60" s="91">
        <f>SUM(E58:E59)</f>
        <v>2.616999999999999</v>
      </c>
      <c r="F60" s="92">
        <f>SUM(F58:F59)</f>
        <v>2.636</v>
      </c>
      <c r="G60" s="91">
        <f>SUM(G58:G59)</f>
        <v>7.936999999999999</v>
      </c>
      <c r="H60" s="133">
        <f>SUM(H58:H59)</f>
        <v>-0.04600000000000026</v>
      </c>
      <c r="I60" s="91">
        <f>SUM(I58:I59)</f>
        <v>8.46</v>
      </c>
      <c r="J60" s="92" t="s">
        <v>12</v>
      </c>
      <c r="K60" s="92" t="s">
        <v>12</v>
      </c>
      <c r="L60" s="92">
        <f>SUM(L58:L59)</f>
        <v>-1.8999999999999995</v>
      </c>
      <c r="M60" s="92" t="s">
        <v>12</v>
      </c>
    </row>
    <row r="61" spans="1:13" ht="15" customHeight="1">
      <c r="A61" s="175" t="s">
        <v>49</v>
      </c>
      <c r="B61" s="175"/>
      <c r="C61" s="4"/>
      <c r="D61" s="4"/>
      <c r="E61" s="93">
        <v>-1.5280000000000005</v>
      </c>
      <c r="F61" s="94">
        <v>-1.1759999999999997</v>
      </c>
      <c r="G61" s="93">
        <v>-2.906</v>
      </c>
      <c r="H61" s="134">
        <v>-4.302</v>
      </c>
      <c r="I61" s="93">
        <v>-5.332000000000001</v>
      </c>
      <c r="J61" s="94"/>
      <c r="K61" s="94"/>
      <c r="L61" s="94">
        <v>-0.7000000000000001</v>
      </c>
      <c r="M61" s="94"/>
    </row>
    <row r="62" spans="1:13" ht="15" customHeight="1">
      <c r="A62" s="177" t="s">
        <v>99</v>
      </c>
      <c r="B62" s="177"/>
      <c r="C62" s="28"/>
      <c r="D62" s="28"/>
      <c r="E62" s="95">
        <v>0.091</v>
      </c>
      <c r="F62" s="96"/>
      <c r="G62" s="95">
        <v>0.091</v>
      </c>
      <c r="H62" s="135">
        <v>0.628</v>
      </c>
      <c r="I62" s="95">
        <v>0.195</v>
      </c>
      <c r="J62" s="96"/>
      <c r="K62" s="96"/>
      <c r="L62" s="96">
        <v>0.1</v>
      </c>
      <c r="M62" s="96"/>
    </row>
    <row r="63" spans="1:13" s="49" customFormat="1" ht="16.5" customHeight="1">
      <c r="A63" s="166" t="s">
        <v>50</v>
      </c>
      <c r="B63" s="166"/>
      <c r="C63" s="32"/>
      <c r="D63" s="32"/>
      <c r="E63" s="91">
        <f>SUM(E60:E62)</f>
        <v>1.1799999999999986</v>
      </c>
      <c r="F63" s="92">
        <f>SUM(F60:F62)</f>
        <v>1.4600000000000004</v>
      </c>
      <c r="G63" s="91">
        <f>SUM(G60:G62)</f>
        <v>5.121999999999999</v>
      </c>
      <c r="H63" s="133">
        <f>SUM(H60:H62)</f>
        <v>-3.7199999999999998</v>
      </c>
      <c r="I63" s="91">
        <f>SUM(I60:I62)</f>
        <v>3.323</v>
      </c>
      <c r="J63" s="168" t="s">
        <v>12</v>
      </c>
      <c r="K63" s="59" t="s">
        <v>12</v>
      </c>
      <c r="L63" s="92">
        <f>SUM(L60:L62)</f>
        <v>-2.4999999999999996</v>
      </c>
      <c r="M63" s="59" t="s">
        <v>12</v>
      </c>
    </row>
    <row r="64" spans="1:13" ht="15" customHeight="1">
      <c r="A64" s="177" t="s">
        <v>51</v>
      </c>
      <c r="B64" s="177"/>
      <c r="C64" s="33"/>
      <c r="D64" s="33"/>
      <c r="E64" s="95"/>
      <c r="F64" s="96"/>
      <c r="G64" s="95"/>
      <c r="H64" s="135"/>
      <c r="I64" s="95"/>
      <c r="J64" s="96"/>
      <c r="K64" s="96"/>
      <c r="L64" s="96">
        <v>-2.9000000000000004</v>
      </c>
      <c r="M64" s="96"/>
    </row>
    <row r="65" spans="1:13" ht="16.5" customHeight="1">
      <c r="A65" s="179" t="s">
        <v>52</v>
      </c>
      <c r="B65" s="179"/>
      <c r="C65" s="12"/>
      <c r="D65" s="12"/>
      <c r="E65" s="91">
        <f>SUM(E63:E64)</f>
        <v>1.1799999999999986</v>
      </c>
      <c r="F65" s="92">
        <f>SUM(F63:F64)</f>
        <v>1.4600000000000004</v>
      </c>
      <c r="G65" s="91">
        <f>SUM(G63:G64)</f>
        <v>5.121999999999999</v>
      </c>
      <c r="H65" s="133">
        <f>SUM(H63:H64)</f>
        <v>-3.7199999999999998</v>
      </c>
      <c r="I65" s="91">
        <f>SUM(I63:I64)</f>
        <v>3.323</v>
      </c>
      <c r="J65" s="92" t="s">
        <v>12</v>
      </c>
      <c r="K65" s="92" t="s">
        <v>12</v>
      </c>
      <c r="L65" s="92">
        <f>SUM(L63:L64)</f>
        <v>-5.4</v>
      </c>
      <c r="M65" s="92" t="s">
        <v>12</v>
      </c>
    </row>
    <row r="66" spans="1:13" ht="15" customHeight="1">
      <c r="A66" s="175" t="s">
        <v>53</v>
      </c>
      <c r="B66" s="175"/>
      <c r="C66" s="4"/>
      <c r="D66" s="4"/>
      <c r="E66" s="93">
        <v>-0.03500000000000014</v>
      </c>
      <c r="F66" s="94">
        <v>-3.1319999999999997</v>
      </c>
      <c r="G66" s="93">
        <v>-2.108</v>
      </c>
      <c r="H66" s="94">
        <v>-3.2049999999999996</v>
      </c>
      <c r="I66" s="93">
        <v>-7.506000000000001</v>
      </c>
      <c r="J66" s="94"/>
      <c r="K66" s="94"/>
      <c r="L66" s="94">
        <v>-2.5</v>
      </c>
      <c r="M66" s="94"/>
    </row>
    <row r="67" spans="1:13" ht="15" customHeight="1">
      <c r="A67" s="175" t="s">
        <v>54</v>
      </c>
      <c r="B67" s="175"/>
      <c r="C67" s="4"/>
      <c r="D67" s="4"/>
      <c r="E67" s="93"/>
      <c r="F67" s="94"/>
      <c r="G67" s="93"/>
      <c r="H67" s="94"/>
      <c r="I67" s="93"/>
      <c r="J67" s="94"/>
      <c r="K67" s="94"/>
      <c r="L67" s="94"/>
      <c r="M67" s="94"/>
    </row>
    <row r="68" spans="1:13" ht="15" customHeight="1">
      <c r="A68" s="175" t="s">
        <v>55</v>
      </c>
      <c r="B68" s="175"/>
      <c r="C68" s="4"/>
      <c r="D68" s="4"/>
      <c r="E68" s="93"/>
      <c r="F68" s="94"/>
      <c r="G68" s="93"/>
      <c r="H68" s="94"/>
      <c r="I68" s="93"/>
      <c r="J68" s="94"/>
      <c r="K68" s="94"/>
      <c r="L68" s="94"/>
      <c r="M68" s="94"/>
    </row>
    <row r="69" spans="1:13" ht="15" customHeight="1">
      <c r="A69" s="177" t="s">
        <v>56</v>
      </c>
      <c r="B69" s="177"/>
      <c r="C69" s="28"/>
      <c r="D69" s="28"/>
      <c r="E69" s="95"/>
      <c r="F69" s="96"/>
      <c r="G69" s="95"/>
      <c r="H69" s="96"/>
      <c r="I69" s="95"/>
      <c r="J69" s="96"/>
      <c r="K69" s="96"/>
      <c r="L69" s="96">
        <v>-0.1</v>
      </c>
      <c r="M69" s="96"/>
    </row>
    <row r="70" spans="1:13" ht="16.5" customHeight="1">
      <c r="A70" s="39" t="s">
        <v>57</v>
      </c>
      <c r="B70" s="39"/>
      <c r="C70" s="26"/>
      <c r="D70" s="26"/>
      <c r="E70" s="103">
        <f>SUM(E66:E69)</f>
        <v>-0.03500000000000014</v>
      </c>
      <c r="F70" s="104">
        <f>SUM(F66:F69)</f>
        <v>-3.1319999999999997</v>
      </c>
      <c r="G70" s="103">
        <f>SUM(G66:G69)</f>
        <v>-2.108</v>
      </c>
      <c r="H70" s="143">
        <f>SUM(H66:H69)</f>
        <v>-3.2049999999999996</v>
      </c>
      <c r="I70" s="103">
        <f>SUM(I66:I69)</f>
        <v>-7.506000000000001</v>
      </c>
      <c r="J70" s="104" t="s">
        <v>12</v>
      </c>
      <c r="K70" s="104" t="s">
        <v>12</v>
      </c>
      <c r="L70" s="104">
        <f>SUM(L66:L69)</f>
        <v>-2.6</v>
      </c>
      <c r="M70" s="104" t="s">
        <v>12</v>
      </c>
    </row>
    <row r="71" spans="1:13" ht="16.5" customHeight="1">
      <c r="A71" s="179" t="s">
        <v>58</v>
      </c>
      <c r="B71" s="179"/>
      <c r="C71" s="12"/>
      <c r="D71" s="12"/>
      <c r="E71" s="91">
        <f>SUM(E70+E65)</f>
        <v>1.1449999999999985</v>
      </c>
      <c r="F71" s="92">
        <f>F70+F65</f>
        <v>-1.6719999999999993</v>
      </c>
      <c r="G71" s="91">
        <f>SUM(G70+G65)</f>
        <v>3.013999999999999</v>
      </c>
      <c r="H71" s="133">
        <f>SUM(H70+H65)</f>
        <v>-6.924999999999999</v>
      </c>
      <c r="I71" s="91">
        <f>SUM(I70+I65)</f>
        <v>-4.183000000000002</v>
      </c>
      <c r="J71" s="92" t="s">
        <v>12</v>
      </c>
      <c r="K71" s="92" t="s">
        <v>12</v>
      </c>
      <c r="L71" s="92">
        <f>SUM(L70+L65)</f>
        <v>-8</v>
      </c>
      <c r="M71" s="92" t="s">
        <v>12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M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2008</v>
      </c>
      <c r="K73" s="66">
        <f t="shared" si="8"/>
        <v>2007</v>
      </c>
      <c r="L73" s="66">
        <f t="shared" si="8"/>
        <v>2007</v>
      </c>
      <c r="M73" s="66">
        <f t="shared" si="8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/>
    </row>
    <row r="76" ht="1.5" customHeight="1"/>
    <row r="77" spans="1:13" ht="15" customHeight="1">
      <c r="A77" s="175" t="s">
        <v>60</v>
      </c>
      <c r="B77" s="175"/>
      <c r="C77" s="9"/>
      <c r="D77" s="9"/>
      <c r="E77" s="75">
        <f>IF(E7=0,"-",IF(E14=0,"-",(E14/E7))*100)</f>
        <v>14.52664007267271</v>
      </c>
      <c r="F77" s="61">
        <f>IF(F14=0,"-",IF(F7=0,"-",F14/F7))*100</f>
        <v>7.05174806688257</v>
      </c>
      <c r="G77" s="113">
        <f>IF(G14=0,"-",IF(G7=0,"-",G14/G7))*100</f>
        <v>12.30010863343809</v>
      </c>
      <c r="H77" s="61">
        <f>IF(H14=0,"-",IF(H7=0,"-",H14/H7))*100</f>
        <v>7.84691474859454</v>
      </c>
      <c r="I77" s="113">
        <f>IF(I14=0,"-",IF(I7=0,"-",I14/I7))*100</f>
        <v>9.882656653367745</v>
      </c>
      <c r="J77" s="61">
        <f>IF(J14=0,"-",IF(J7=0,"-",J14/J7)*100)</f>
        <v>1.7995632858971413</v>
      </c>
      <c r="K77" s="61">
        <f>IF(K14=0,"-",IF(K7=0,"-",K14/K7)*100)</f>
        <v>2.9515136216237146</v>
      </c>
      <c r="L77" s="61">
        <f>IF(L14=0,"-",IF(L7=0,"-",L14/L7)*100)</f>
        <v>-8.26666666666668</v>
      </c>
      <c r="M77" s="61">
        <f>IF(M14=0,"-",IF(M7=0,"-",M14/M7)*100)</f>
        <v>4.3396226415094254</v>
      </c>
    </row>
    <row r="78" spans="1:15" ht="15" customHeight="1">
      <c r="A78" s="175" t="s">
        <v>61</v>
      </c>
      <c r="B78" s="175"/>
      <c r="C78" s="9"/>
      <c r="D78" s="9"/>
      <c r="E78" s="75">
        <f aca="true" t="shared" si="9" ref="E78:M78">IF(E20=0,"-",IF(E7=0,"-",E20/E7)*100)</f>
        <v>13.132430190765842</v>
      </c>
      <c r="F78" s="61">
        <f t="shared" si="9"/>
        <v>2.831934439230731</v>
      </c>
      <c r="G78" s="75">
        <f>IF(G20=0,"-",IF(G7=0,"-",G20/G7)*100)</f>
        <v>10.281629267950816</v>
      </c>
      <c r="H78" s="61">
        <f>IF(H20=0,"-",IF(H7=0,"-",H20/H7)*100)</f>
        <v>4.5425355730557335</v>
      </c>
      <c r="I78" s="75">
        <f t="shared" si="9"/>
        <v>7.614800907455203</v>
      </c>
      <c r="J78" s="61">
        <f t="shared" si="9"/>
        <v>-3.376063549431523</v>
      </c>
      <c r="K78" s="61">
        <f>IF(K20=0,"-",IF(K7=0,"-",K20/K7)*100)</f>
        <v>-0.6922464513874117</v>
      </c>
      <c r="L78" s="61">
        <f t="shared" si="9"/>
        <v>-12.800000000000015</v>
      </c>
      <c r="M78" s="61">
        <f t="shared" si="9"/>
        <v>2.0754716981131986</v>
      </c>
      <c r="N78" s="16"/>
      <c r="O78" s="16"/>
    </row>
    <row r="79" spans="1:15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11.05941596650153</v>
      </c>
      <c r="J79" s="62" t="s">
        <v>12</v>
      </c>
      <c r="K79" s="62" t="s">
        <v>12</v>
      </c>
      <c r="L79" s="62">
        <f>IF((L44=0),"-",(L24/((L44+M44)/2)*100))</f>
        <v>-15.099715099715114</v>
      </c>
      <c r="M79" s="62" t="s">
        <v>12</v>
      </c>
      <c r="N79" s="16"/>
      <c r="O79" s="16"/>
    </row>
    <row r="80" spans="1:15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10.889514562292025</v>
      </c>
      <c r="J80" s="62" t="s">
        <v>12</v>
      </c>
      <c r="K80" s="62" t="s">
        <v>12</v>
      </c>
      <c r="L80" s="62">
        <f>IF((L44=0),"-",((L17+L18)/((L44+L45+L46+L48+M44+M45+M46+M48)/2)*100))</f>
        <v>-4.688763136620865</v>
      </c>
      <c r="M80" s="62" t="s">
        <v>12</v>
      </c>
      <c r="N80" s="16"/>
      <c r="O80" s="16"/>
    </row>
    <row r="81" spans="1:15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0" ref="G81:M81">IF(G44=0,"-",((G44+G45)/G52*100))</f>
        <v>57.19523254307553</v>
      </c>
      <c r="H81" s="117">
        <f t="shared" si="10"/>
        <v>47.93002527604098</v>
      </c>
      <c r="I81" s="79">
        <f t="shared" si="10"/>
        <v>54.10394415944831</v>
      </c>
      <c r="J81" s="107">
        <f t="shared" si="10"/>
        <v>46.2679156154383</v>
      </c>
      <c r="K81" s="107" t="s">
        <v>12</v>
      </c>
      <c r="L81" s="107">
        <f t="shared" si="10"/>
        <v>47.74774774774775</v>
      </c>
      <c r="M81" s="107">
        <f t="shared" si="10"/>
        <v>46.715328467153284</v>
      </c>
      <c r="N81" s="16"/>
      <c r="O81" s="16"/>
    </row>
    <row r="82" spans="1:15" ht="15" customHeight="1">
      <c r="A82" s="175" t="s">
        <v>65</v>
      </c>
      <c r="B82" s="175"/>
      <c r="C82" s="9"/>
      <c r="D82" s="9"/>
      <c r="E82" s="77" t="s">
        <v>12</v>
      </c>
      <c r="F82" s="105" t="s">
        <v>12</v>
      </c>
      <c r="G82" s="77">
        <f aca="true" t="shared" si="11" ref="G82:M82">IF(G48=0,"-",(G48+G46-G40-G38-G34))</f>
        <v>29.468000000000004</v>
      </c>
      <c r="H82" s="119">
        <f t="shared" si="11"/>
        <v>39.044000000000004</v>
      </c>
      <c r="I82" s="77">
        <f t="shared" si="11"/>
        <v>33.717</v>
      </c>
      <c r="J82" s="41">
        <f t="shared" si="11"/>
        <v>35.719</v>
      </c>
      <c r="K82" s="41" t="s">
        <v>12</v>
      </c>
      <c r="L82" s="41">
        <f t="shared" si="11"/>
        <v>25.3</v>
      </c>
      <c r="M82" s="41">
        <f t="shared" si="11"/>
        <v>20</v>
      </c>
      <c r="N82" s="16"/>
      <c r="O82" s="16"/>
    </row>
    <row r="83" spans="1:13" ht="15" customHeight="1">
      <c r="A83" s="175" t="s">
        <v>66</v>
      </c>
      <c r="B83" s="175"/>
      <c r="C83" s="4"/>
      <c r="D83" s="4"/>
      <c r="E83" s="79" t="s">
        <v>12</v>
      </c>
      <c r="F83" s="20" t="s">
        <v>12</v>
      </c>
      <c r="G83" s="77">
        <f aca="true" t="shared" si="12" ref="G83:M83">IF((G44=0),"-",((G48+G46)/(G44+G45)))</f>
        <v>0.47288726811479304</v>
      </c>
      <c r="H83" s="119">
        <f t="shared" si="12"/>
        <v>0.6324766160592855</v>
      </c>
      <c r="I83" s="77">
        <f t="shared" si="12"/>
        <v>0.5568508587860419</v>
      </c>
      <c r="J83" s="3">
        <f t="shared" si="12"/>
        <v>0.7131565971517243</v>
      </c>
      <c r="K83" s="3" t="s">
        <v>12</v>
      </c>
      <c r="L83" s="3">
        <f t="shared" si="12"/>
        <v>0.7987421383647799</v>
      </c>
      <c r="M83" s="3">
        <f t="shared" si="12"/>
        <v>0.7317708333333333</v>
      </c>
    </row>
    <row r="84" spans="1:13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891</v>
      </c>
      <c r="J84" s="24">
        <v>994</v>
      </c>
      <c r="K84" s="24">
        <v>1043</v>
      </c>
      <c r="L84" s="24">
        <v>430</v>
      </c>
      <c r="M84" s="24">
        <v>493</v>
      </c>
    </row>
    <row r="85" spans="1:13" ht="15" customHeight="1">
      <c r="A85" s="7" t="s">
        <v>115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 customHeight="1">
      <c r="A86" s="7" t="s">
        <v>116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123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83:B83"/>
    <mergeCell ref="A84:B84"/>
    <mergeCell ref="A78:B78"/>
    <mergeCell ref="A79:B79"/>
    <mergeCell ref="A80:B80"/>
    <mergeCell ref="A81:B81"/>
    <mergeCell ref="A82:B82"/>
    <mergeCell ref="A1:M1"/>
    <mergeCell ref="A58:B58"/>
    <mergeCell ref="A59:B59"/>
    <mergeCell ref="A60:B60"/>
    <mergeCell ref="A61:B61"/>
    <mergeCell ref="A77:B77"/>
    <mergeCell ref="A62:B62"/>
    <mergeCell ref="A64:B64"/>
    <mergeCell ref="A65:B65"/>
    <mergeCell ref="A66:B66"/>
    <mergeCell ref="A67:B67"/>
    <mergeCell ref="A68:B68"/>
    <mergeCell ref="A69:B69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7" width="9.140625" style="0" customWidth="1"/>
  </cols>
  <sheetData>
    <row r="1" spans="1:12" ht="18" customHeight="1">
      <c r="A1" s="176" t="s">
        <v>102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78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</row>
    <row r="5" spans="1:12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 t="s">
        <v>11</v>
      </c>
      <c r="J5" s="70"/>
      <c r="K5" s="70" t="s">
        <v>69</v>
      </c>
      <c r="L5" s="70" t="s">
        <v>69</v>
      </c>
    </row>
    <row r="6" ht="1.5" customHeight="1"/>
    <row r="7" spans="1:12" ht="15" customHeight="1">
      <c r="A7" s="34" t="s">
        <v>14</v>
      </c>
      <c r="B7" s="9"/>
      <c r="C7" s="9"/>
      <c r="D7" s="9"/>
      <c r="E7" s="83">
        <v>212.077</v>
      </c>
      <c r="F7" s="59">
        <v>210.22400000000005</v>
      </c>
      <c r="G7" s="83">
        <v>724.135</v>
      </c>
      <c r="H7" s="59">
        <v>734.796</v>
      </c>
      <c r="I7" s="83">
        <v>988.9870000000001</v>
      </c>
      <c r="J7" s="59">
        <v>1288.91</v>
      </c>
      <c r="K7" s="59">
        <v>1289</v>
      </c>
      <c r="L7" s="59">
        <v>1160</v>
      </c>
    </row>
    <row r="8" spans="1:12" ht="15" customHeight="1">
      <c r="A8" s="34" t="s">
        <v>15</v>
      </c>
      <c r="B8" s="4"/>
      <c r="C8" s="4"/>
      <c r="D8" s="4"/>
      <c r="E8" s="82">
        <v>-160.477</v>
      </c>
      <c r="F8" s="54">
        <v>-185.982</v>
      </c>
      <c r="G8" s="82">
        <v>-568.1290000000001</v>
      </c>
      <c r="H8" s="54">
        <v>-663.407</v>
      </c>
      <c r="I8" s="82">
        <v>-884.515</v>
      </c>
      <c r="J8" s="54">
        <v>-1042.226</v>
      </c>
      <c r="K8" s="54">
        <v>-1048</v>
      </c>
      <c r="L8" s="54">
        <v>-968</v>
      </c>
    </row>
    <row r="9" spans="1:12" ht="15" customHeight="1">
      <c r="A9" s="34" t="s">
        <v>16</v>
      </c>
      <c r="B9" s="4"/>
      <c r="C9" s="4"/>
      <c r="D9" s="4"/>
      <c r="E9" s="82"/>
      <c r="F9" s="54"/>
      <c r="G9" s="82"/>
      <c r="H9" s="54"/>
      <c r="I9" s="82"/>
      <c r="J9" s="54"/>
      <c r="K9" s="54"/>
      <c r="L9" s="54">
        <v>1</v>
      </c>
    </row>
    <row r="10" spans="1:12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</row>
    <row r="12" spans="1:12" ht="15" customHeight="1">
      <c r="A12" s="13" t="s">
        <v>1</v>
      </c>
      <c r="B12" s="13"/>
      <c r="C12" s="13"/>
      <c r="D12" s="13"/>
      <c r="E12" s="83">
        <f>SUM(E7:E11)</f>
        <v>51.599999999999994</v>
      </c>
      <c r="F12" s="59">
        <f aca="true" t="shared" si="0" ref="F12:L12">SUM(F7:F11)</f>
        <v>24.242000000000047</v>
      </c>
      <c r="G12" s="83">
        <f>SUM(G7:G11)</f>
        <v>156.00599999999986</v>
      </c>
      <c r="H12" s="59">
        <f>SUM(H7:H11)</f>
        <v>71.38900000000001</v>
      </c>
      <c r="I12" s="83">
        <f>SUM(I7:I11)</f>
        <v>104.4720000000001</v>
      </c>
      <c r="J12" s="59">
        <f t="shared" si="0"/>
        <v>246.68399999999997</v>
      </c>
      <c r="K12" s="59">
        <f t="shared" si="0"/>
        <v>241</v>
      </c>
      <c r="L12" s="59">
        <f t="shared" si="0"/>
        <v>193</v>
      </c>
    </row>
    <row r="13" spans="1:12" ht="15" customHeight="1">
      <c r="A13" s="35" t="s">
        <v>92</v>
      </c>
      <c r="B13" s="28"/>
      <c r="C13" s="28"/>
      <c r="D13" s="28"/>
      <c r="E13" s="81">
        <v>-12.176000000000002</v>
      </c>
      <c r="F13" s="56">
        <v>-26.923000000000002</v>
      </c>
      <c r="G13" s="81">
        <v>-30.489000000000004</v>
      </c>
      <c r="H13" s="56">
        <v>-47.575</v>
      </c>
      <c r="I13" s="81">
        <v>-58.726</v>
      </c>
      <c r="J13" s="56">
        <v>-39.933</v>
      </c>
      <c r="K13" s="56">
        <v>-51</v>
      </c>
      <c r="L13" s="56">
        <v>-45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39.42399999999999</v>
      </c>
      <c r="F14" s="59">
        <f aca="true" t="shared" si="1" ref="F14:L14">SUM(F12:F13)</f>
        <v>-2.6809999999999548</v>
      </c>
      <c r="G14" s="83">
        <f>SUM(G12:G13)</f>
        <v>125.51699999999985</v>
      </c>
      <c r="H14" s="59">
        <f>SUM(H12:H13)</f>
        <v>23.814000000000007</v>
      </c>
      <c r="I14" s="83">
        <f>SUM(I12:I13)</f>
        <v>45.746000000000095</v>
      </c>
      <c r="J14" s="59">
        <f t="shared" si="1"/>
        <v>206.75099999999998</v>
      </c>
      <c r="K14" s="59">
        <f t="shared" si="1"/>
        <v>190</v>
      </c>
      <c r="L14" s="59">
        <f t="shared" si="1"/>
        <v>148</v>
      </c>
    </row>
    <row r="15" spans="1:12" ht="15" customHeight="1">
      <c r="A15" s="34" t="s">
        <v>20</v>
      </c>
      <c r="B15" s="5"/>
      <c r="C15" s="5"/>
      <c r="D15" s="5"/>
      <c r="E15" s="82"/>
      <c r="F15" s="54"/>
      <c r="G15" s="82"/>
      <c r="H15" s="54"/>
      <c r="I15" s="82"/>
      <c r="J15" s="54"/>
      <c r="K15" s="54"/>
      <c r="L15" s="54"/>
    </row>
    <row r="16" spans="1:12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39.42399999999999</v>
      </c>
      <c r="F17" s="59">
        <f aca="true" t="shared" si="2" ref="F17:L17">SUM(F14:F16)</f>
        <v>-2.6809999999999548</v>
      </c>
      <c r="G17" s="83">
        <f>SUM(G14:G16)</f>
        <v>125.51699999999985</v>
      </c>
      <c r="H17" s="59">
        <f>SUM(H14:H16)</f>
        <v>23.814000000000007</v>
      </c>
      <c r="I17" s="83">
        <f>SUM(I14:I16)</f>
        <v>45.746000000000095</v>
      </c>
      <c r="J17" s="59">
        <f t="shared" si="2"/>
        <v>206.75099999999998</v>
      </c>
      <c r="K17" s="59">
        <f t="shared" si="2"/>
        <v>190</v>
      </c>
      <c r="L17" s="59">
        <f t="shared" si="2"/>
        <v>148</v>
      </c>
    </row>
    <row r="18" spans="1:12" ht="15" customHeight="1">
      <c r="A18" s="34" t="s">
        <v>22</v>
      </c>
      <c r="B18" s="4"/>
      <c r="C18" s="4"/>
      <c r="D18" s="4"/>
      <c r="E18" s="82">
        <v>7.162000000000001</v>
      </c>
      <c r="F18" s="54">
        <v>27.624000000000002</v>
      </c>
      <c r="G18" s="82">
        <v>21.058</v>
      </c>
      <c r="H18" s="54">
        <v>64.625</v>
      </c>
      <c r="I18" s="82">
        <v>70.401</v>
      </c>
      <c r="J18" s="54">
        <v>8.352</v>
      </c>
      <c r="K18" s="54">
        <v>2</v>
      </c>
      <c r="L18" s="54">
        <v>7</v>
      </c>
    </row>
    <row r="19" spans="1:12" ht="15" customHeight="1">
      <c r="A19" s="35" t="s">
        <v>23</v>
      </c>
      <c r="B19" s="28"/>
      <c r="C19" s="28"/>
      <c r="D19" s="28" t="s">
        <v>70</v>
      </c>
      <c r="E19" s="81">
        <v>-9.813</v>
      </c>
      <c r="F19" s="56">
        <v>-4.990999999999996</v>
      </c>
      <c r="G19" s="81">
        <v>-29.651000000000003</v>
      </c>
      <c r="H19" s="56">
        <v>-40.675000000000004</v>
      </c>
      <c r="I19" s="81">
        <v>-53.62200000000001</v>
      </c>
      <c r="J19" s="56">
        <v>-126.311</v>
      </c>
      <c r="K19" s="56">
        <v>-73</v>
      </c>
      <c r="L19" s="56">
        <v>-70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36.77299999999999</v>
      </c>
      <c r="F20" s="59">
        <f aca="true" t="shared" si="3" ref="F20:L20">SUM(F17:F19)</f>
        <v>19.95200000000005</v>
      </c>
      <c r="G20" s="83">
        <f>SUM(G17:G19)</f>
        <v>116.92399999999984</v>
      </c>
      <c r="H20" s="59">
        <f>SUM(H17:H19)</f>
        <v>47.764</v>
      </c>
      <c r="I20" s="83">
        <f>SUM(I17:I19)</f>
        <v>62.525000000000084</v>
      </c>
      <c r="J20" s="59">
        <f t="shared" si="3"/>
        <v>88.79199999999997</v>
      </c>
      <c r="K20" s="59">
        <f t="shared" si="3"/>
        <v>119</v>
      </c>
      <c r="L20" s="59">
        <f t="shared" si="3"/>
        <v>85</v>
      </c>
    </row>
    <row r="21" spans="1:12" ht="15" customHeight="1">
      <c r="A21" s="34" t="s">
        <v>24</v>
      </c>
      <c r="B21" s="4"/>
      <c r="C21" s="4"/>
      <c r="D21" s="4"/>
      <c r="E21" s="82">
        <v>-4.7639999999999985</v>
      </c>
      <c r="F21" s="54">
        <v>-0.9459999999999997</v>
      </c>
      <c r="G21" s="82">
        <v>-17.004</v>
      </c>
      <c r="H21" s="54">
        <v>0.04999999999999982</v>
      </c>
      <c r="I21" s="82">
        <v>-1.5190000000000001</v>
      </c>
      <c r="J21" s="54">
        <v>-9.29</v>
      </c>
      <c r="K21" s="54">
        <v>-41</v>
      </c>
      <c r="L21" s="54">
        <v>-38</v>
      </c>
    </row>
    <row r="22" spans="1:12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2" ht="15" customHeight="1">
      <c r="A23" s="38" t="s">
        <v>25</v>
      </c>
      <c r="B23" s="14"/>
      <c r="C23" s="14"/>
      <c r="D23" s="14"/>
      <c r="E23" s="83">
        <f>SUM(E20:E22)</f>
        <v>32.00899999999999</v>
      </c>
      <c r="F23" s="59">
        <f aca="true" t="shared" si="4" ref="F23:L23">SUM(F20:F22)</f>
        <v>19.00600000000005</v>
      </c>
      <c r="G23" s="83">
        <f>SUM(G20:G22)</f>
        <v>99.91999999999983</v>
      </c>
      <c r="H23" s="59">
        <f>SUM(H20:H22)</f>
        <v>47.814</v>
      </c>
      <c r="I23" s="83">
        <f>SUM(I20:I22)</f>
        <v>61.006000000000085</v>
      </c>
      <c r="J23" s="59">
        <f t="shared" si="4"/>
        <v>79.50199999999998</v>
      </c>
      <c r="K23" s="59">
        <f t="shared" si="4"/>
        <v>78</v>
      </c>
      <c r="L23" s="59">
        <f t="shared" si="4"/>
        <v>47</v>
      </c>
    </row>
    <row r="24" spans="1:12" ht="15" customHeight="1">
      <c r="A24" s="34" t="s">
        <v>26</v>
      </c>
      <c r="B24" s="4"/>
      <c r="C24" s="4"/>
      <c r="D24" s="4"/>
      <c r="E24" s="80">
        <f aca="true" t="shared" si="5" ref="E24:L24">E23-E25</f>
        <v>32.00899999999999</v>
      </c>
      <c r="F24" s="57">
        <f t="shared" si="5"/>
        <v>19.00600000000005</v>
      </c>
      <c r="G24" s="80">
        <f>G23-G25</f>
        <v>99.91999999999983</v>
      </c>
      <c r="H24" s="57">
        <f>H23-H25</f>
        <v>47.814</v>
      </c>
      <c r="I24" s="80">
        <f>I23-I25</f>
        <v>61.006000000000085</v>
      </c>
      <c r="J24" s="57">
        <f t="shared" si="5"/>
        <v>79.50199999999998</v>
      </c>
      <c r="K24" s="57">
        <f t="shared" si="5"/>
        <v>78</v>
      </c>
      <c r="L24" s="57">
        <f t="shared" si="5"/>
        <v>47</v>
      </c>
    </row>
    <row r="25" spans="1:12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/>
      <c r="G29" s="86">
        <f>IF(G$5=0,"",G$5)</f>
      </c>
      <c r="H29" s="86"/>
      <c r="I29" s="86"/>
      <c r="J29" s="86">
        <f>IF(J$5=0,"",J$5)</f>
      </c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1388.337</v>
      </c>
      <c r="H31" s="54">
        <v>1388.337</v>
      </c>
      <c r="I31" s="82">
        <v>1388.346</v>
      </c>
      <c r="J31" s="54">
        <v>1388.337</v>
      </c>
      <c r="K31" s="54">
        <v>1395</v>
      </c>
      <c r="L31" s="54"/>
    </row>
    <row r="32" spans="1:12" ht="15" customHeight="1">
      <c r="A32" s="34" t="s">
        <v>27</v>
      </c>
      <c r="B32" s="9"/>
      <c r="C32" s="9"/>
      <c r="D32" s="9"/>
      <c r="E32" s="82"/>
      <c r="F32" s="54"/>
      <c r="G32" s="82">
        <v>18.953000000000003</v>
      </c>
      <c r="H32" s="54">
        <v>27.749000000000002</v>
      </c>
      <c r="I32" s="82">
        <v>24.169</v>
      </c>
      <c r="J32" s="54">
        <v>32.787000000000006</v>
      </c>
      <c r="K32" s="54">
        <v>29</v>
      </c>
      <c r="L32" s="54"/>
    </row>
    <row r="33" spans="1:12" ht="15" customHeight="1">
      <c r="A33" s="34" t="s">
        <v>28</v>
      </c>
      <c r="B33" s="9"/>
      <c r="C33" s="9"/>
      <c r="D33" s="9"/>
      <c r="E33" s="82"/>
      <c r="F33" s="54"/>
      <c r="G33" s="82">
        <v>136.825</v>
      </c>
      <c r="H33" s="54">
        <v>153.29400000000007</v>
      </c>
      <c r="I33" s="82">
        <v>147.71500000000006</v>
      </c>
      <c r="J33" s="54">
        <v>184.71500000000003</v>
      </c>
      <c r="K33" s="54">
        <v>159</v>
      </c>
      <c r="L33" s="54"/>
    </row>
    <row r="34" spans="1:12" ht="15" customHeight="1">
      <c r="A34" s="34" t="s">
        <v>29</v>
      </c>
      <c r="B34" s="9"/>
      <c r="C34" s="9"/>
      <c r="D34" s="9"/>
      <c r="E34" s="82"/>
      <c r="F34" s="54"/>
      <c r="G34" s="82">
        <v>0.091</v>
      </c>
      <c r="H34" s="54">
        <v>0.097</v>
      </c>
      <c r="I34" s="82">
        <v>0.095</v>
      </c>
      <c r="J34" s="54">
        <v>0.219</v>
      </c>
      <c r="K34" s="54"/>
      <c r="L34" s="54"/>
    </row>
    <row r="35" spans="1:12" ht="15" customHeight="1">
      <c r="A35" s="35" t="s">
        <v>30</v>
      </c>
      <c r="B35" s="28"/>
      <c r="C35" s="28"/>
      <c r="D35" s="28"/>
      <c r="E35" s="81"/>
      <c r="F35" s="56"/>
      <c r="G35" s="81">
        <v>28.122999999999998</v>
      </c>
      <c r="H35" s="56">
        <v>35.067</v>
      </c>
      <c r="I35" s="81">
        <v>31.649</v>
      </c>
      <c r="J35" s="56">
        <v>21.321</v>
      </c>
      <c r="K35" s="56">
        <v>24</v>
      </c>
      <c r="L35" s="56"/>
    </row>
    <row r="36" spans="1:12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>SUM(G31:G35)</f>
        <v>1572.329</v>
      </c>
      <c r="H36" s="116">
        <f>SUM(H31:H35)</f>
        <v>1604.544</v>
      </c>
      <c r="I36" s="83">
        <f>SUM(I31:I35)</f>
        <v>1591.9740000000002</v>
      </c>
      <c r="J36" s="59">
        <f>SUM(J31:J35)</f>
        <v>1627.379</v>
      </c>
      <c r="K36" s="59">
        <f>SUM(K31:K35)</f>
        <v>1607</v>
      </c>
      <c r="L36" s="59" t="s">
        <v>12</v>
      </c>
    </row>
    <row r="37" spans="1:12" ht="15" customHeight="1">
      <c r="A37" s="34" t="s">
        <v>32</v>
      </c>
      <c r="B37" s="4"/>
      <c r="C37" s="4"/>
      <c r="D37" s="4"/>
      <c r="E37" s="82"/>
      <c r="F37" s="54"/>
      <c r="G37" s="82">
        <v>60.383</v>
      </c>
      <c r="H37" s="137">
        <v>60.46000000000001</v>
      </c>
      <c r="I37" s="82">
        <v>56.885000000000005</v>
      </c>
      <c r="J37" s="54">
        <v>87.96300000000001</v>
      </c>
      <c r="K37" s="54">
        <v>82</v>
      </c>
      <c r="L37" s="54"/>
    </row>
    <row r="38" spans="1:12" ht="15" customHeight="1">
      <c r="A38" s="34" t="s">
        <v>33</v>
      </c>
      <c r="B38" s="4"/>
      <c r="C38" s="4"/>
      <c r="D38" s="4"/>
      <c r="E38" s="82"/>
      <c r="F38" s="54"/>
      <c r="G38" s="82"/>
      <c r="H38" s="137"/>
      <c r="I38" s="82"/>
      <c r="J38" s="54">
        <v>0.915</v>
      </c>
      <c r="K38" s="54">
        <v>8</v>
      </c>
      <c r="L38" s="54"/>
    </row>
    <row r="39" spans="1:12" ht="15" customHeight="1">
      <c r="A39" s="34" t="s">
        <v>34</v>
      </c>
      <c r="B39" s="4"/>
      <c r="C39" s="4"/>
      <c r="D39" s="4"/>
      <c r="E39" s="82"/>
      <c r="F39" s="54"/>
      <c r="G39" s="82">
        <v>172.894</v>
      </c>
      <c r="H39" s="137">
        <v>171.32600000000002</v>
      </c>
      <c r="I39" s="82">
        <v>170.912</v>
      </c>
      <c r="J39" s="54">
        <v>201.61200000000002</v>
      </c>
      <c r="K39" s="54">
        <v>178</v>
      </c>
      <c r="L39" s="54"/>
    </row>
    <row r="40" spans="1:12" ht="15" customHeight="1">
      <c r="A40" s="34" t="s">
        <v>35</v>
      </c>
      <c r="B40" s="4"/>
      <c r="C40" s="4"/>
      <c r="D40" s="4"/>
      <c r="E40" s="82"/>
      <c r="F40" s="54"/>
      <c r="G40" s="82">
        <v>39.533</v>
      </c>
      <c r="H40" s="137">
        <v>40.2</v>
      </c>
      <c r="I40" s="82">
        <v>33.419000000000004</v>
      </c>
      <c r="J40" s="54">
        <v>63.42100000000001</v>
      </c>
      <c r="K40" s="54">
        <v>113</v>
      </c>
      <c r="L40" s="54"/>
    </row>
    <row r="41" spans="1:12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</row>
    <row r="42" spans="1:12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>SUM(G37:G41)</f>
        <v>272.81</v>
      </c>
      <c r="H42" s="132">
        <f>SUM(H37:H41)</f>
        <v>271.98600000000005</v>
      </c>
      <c r="I42" s="88">
        <f>SUM(I37:I41)</f>
        <v>261.216</v>
      </c>
      <c r="J42" s="89">
        <f>SUM(J37:J41)</f>
        <v>353.911</v>
      </c>
      <c r="K42" s="89">
        <f>SUM(K37:K41)</f>
        <v>381</v>
      </c>
      <c r="L42" s="89" t="s">
        <v>12</v>
      </c>
    </row>
    <row r="43" spans="1:12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>G36+G42</f>
        <v>1845.139</v>
      </c>
      <c r="H43" s="116">
        <f>H36+H42</f>
        <v>1876.5300000000002</v>
      </c>
      <c r="I43" s="83">
        <f>I36+I42</f>
        <v>1853.19</v>
      </c>
      <c r="J43" s="59">
        <f>J36+J42</f>
        <v>1981.29</v>
      </c>
      <c r="K43" s="59">
        <f>K36+K42</f>
        <v>1988</v>
      </c>
      <c r="L43" s="59" t="s">
        <v>12</v>
      </c>
    </row>
    <row r="44" spans="1:12" ht="15" customHeight="1">
      <c r="A44" s="34" t="s">
        <v>39</v>
      </c>
      <c r="B44" s="4"/>
      <c r="C44" s="4"/>
      <c r="D44" s="4" t="s">
        <v>71</v>
      </c>
      <c r="E44" s="82"/>
      <c r="F44" s="54"/>
      <c r="G44" s="82">
        <v>977.4229999999999</v>
      </c>
      <c r="H44" s="137">
        <v>868.843</v>
      </c>
      <c r="I44" s="82">
        <v>898.996</v>
      </c>
      <c r="J44" s="54">
        <v>809.2679999999999</v>
      </c>
      <c r="K44" s="54">
        <v>742</v>
      </c>
      <c r="L44" s="54"/>
    </row>
    <row r="45" spans="1:12" ht="15" customHeight="1">
      <c r="A45" s="34" t="s">
        <v>107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</row>
    <row r="46" spans="1:12" ht="15" customHeight="1">
      <c r="A46" s="34" t="s">
        <v>40</v>
      </c>
      <c r="B46" s="4"/>
      <c r="C46" s="4"/>
      <c r="D46" s="4"/>
      <c r="E46" s="82"/>
      <c r="F46" s="54"/>
      <c r="G46" s="82">
        <v>3.708</v>
      </c>
      <c r="H46" s="137">
        <v>3.165</v>
      </c>
      <c r="I46" s="82">
        <v>6.368</v>
      </c>
      <c r="J46" s="54">
        <v>3.031</v>
      </c>
      <c r="K46" s="54">
        <v>5</v>
      </c>
      <c r="L46" s="54"/>
    </row>
    <row r="47" spans="1:12" ht="15" customHeight="1">
      <c r="A47" s="34" t="s">
        <v>41</v>
      </c>
      <c r="B47" s="4"/>
      <c r="C47" s="4"/>
      <c r="D47" s="4"/>
      <c r="E47" s="82"/>
      <c r="F47" s="54"/>
      <c r="G47" s="82">
        <v>7.471</v>
      </c>
      <c r="H47" s="137">
        <v>13.638000000000002</v>
      </c>
      <c r="I47" s="82">
        <v>7.119</v>
      </c>
      <c r="J47" s="54">
        <v>16.653000000000002</v>
      </c>
      <c r="K47" s="54">
        <v>11</v>
      </c>
      <c r="L47" s="54"/>
    </row>
    <row r="48" spans="1:12" ht="15" customHeight="1">
      <c r="A48" s="34" t="s">
        <v>42</v>
      </c>
      <c r="B48" s="4"/>
      <c r="C48" s="4"/>
      <c r="D48" s="4"/>
      <c r="E48" s="82"/>
      <c r="F48" s="54"/>
      <c r="G48" s="82">
        <v>738.287</v>
      </c>
      <c r="H48" s="137">
        <v>881.5960000000001</v>
      </c>
      <c r="I48" s="82">
        <v>808.225</v>
      </c>
      <c r="J48" s="54">
        <v>961.696</v>
      </c>
      <c r="K48" s="54">
        <v>1039</v>
      </c>
      <c r="L48" s="54"/>
    </row>
    <row r="49" spans="1:12" ht="15" customHeight="1">
      <c r="A49" s="34" t="s">
        <v>43</v>
      </c>
      <c r="B49" s="4"/>
      <c r="C49" s="4"/>
      <c r="D49" s="4"/>
      <c r="E49" s="82"/>
      <c r="F49" s="54"/>
      <c r="G49" s="82">
        <v>118.25</v>
      </c>
      <c r="H49" s="137">
        <v>109.28800000000001</v>
      </c>
      <c r="I49" s="82">
        <v>132.482</v>
      </c>
      <c r="J49" s="54">
        <v>190.642</v>
      </c>
      <c r="K49" s="54">
        <v>191</v>
      </c>
      <c r="L49" s="54"/>
    </row>
    <row r="50" spans="1:12" ht="15" customHeight="1">
      <c r="A50" s="34" t="s">
        <v>98</v>
      </c>
      <c r="B50" s="4"/>
      <c r="C50" s="4"/>
      <c r="D50" s="4"/>
      <c r="E50" s="82"/>
      <c r="F50" s="54"/>
      <c r="G50" s="82"/>
      <c r="H50" s="137"/>
      <c r="I50" s="82"/>
      <c r="J50" s="54"/>
      <c r="K50" s="54"/>
      <c r="L50" s="54"/>
    </row>
    <row r="51" spans="1:12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</row>
    <row r="52" spans="1:12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>SUM(G44:G51)</f>
        <v>1845.139</v>
      </c>
      <c r="H52" s="116">
        <f>SUM(H44:H51)</f>
        <v>1876.5300000000002</v>
      </c>
      <c r="I52" s="83">
        <f>SUM(I44:I51)</f>
        <v>1853.19</v>
      </c>
      <c r="J52" s="59">
        <f>SUM(J44:J51)</f>
        <v>1981.29</v>
      </c>
      <c r="K52" s="59">
        <f>SUM(K44:K51)</f>
        <v>1988</v>
      </c>
      <c r="L52" s="59" t="s">
        <v>12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/>
      <c r="G56" s="86">
        <f>IF(G$5=0,"",G$5)</f>
      </c>
      <c r="H56" s="86"/>
      <c r="I56" s="86"/>
      <c r="J56" s="86">
        <f>IF(J$5=0,"",J$5)</f>
      </c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46</v>
      </c>
      <c r="B58" s="175"/>
      <c r="C58" s="11"/>
      <c r="D58" s="11"/>
      <c r="E58" s="80">
        <v>43.68000000000001</v>
      </c>
      <c r="F58" s="57">
        <v>0.6599999999999993</v>
      </c>
      <c r="G58" s="80">
        <v>126.23500000000001</v>
      </c>
      <c r="H58" s="57">
        <v>-30.77</v>
      </c>
      <c r="I58" s="80">
        <v>49.30500000000002</v>
      </c>
      <c r="J58" s="57">
        <v>93.25299999999999</v>
      </c>
      <c r="K58" s="57"/>
      <c r="L58" s="57"/>
    </row>
    <row r="59" spans="1:12" ht="15" customHeight="1">
      <c r="A59" s="177" t="s">
        <v>47</v>
      </c>
      <c r="B59" s="177"/>
      <c r="C59" s="29"/>
      <c r="D59" s="29"/>
      <c r="E59" s="81">
        <v>-24.739000000000004</v>
      </c>
      <c r="F59" s="56">
        <v>-14.781000000000013</v>
      </c>
      <c r="G59" s="81">
        <v>-22.826</v>
      </c>
      <c r="H59" s="56">
        <v>84.31</v>
      </c>
      <c r="I59" s="81">
        <v>66.061</v>
      </c>
      <c r="J59" s="56">
        <v>23.524</v>
      </c>
      <c r="K59" s="56"/>
      <c r="L59" s="56"/>
    </row>
    <row r="60" spans="1:13" ht="16.5" customHeight="1">
      <c r="A60" s="179" t="s">
        <v>48</v>
      </c>
      <c r="B60" s="179"/>
      <c r="C60" s="31"/>
      <c r="D60" s="31"/>
      <c r="E60" s="83">
        <f aca="true" t="shared" si="8" ref="E60:J60">SUM(E58:E59)</f>
        <v>18.941000000000003</v>
      </c>
      <c r="F60" s="59">
        <f t="shared" si="8"/>
        <v>-14.121000000000013</v>
      </c>
      <c r="G60" s="83">
        <f t="shared" si="8"/>
        <v>103.40900000000002</v>
      </c>
      <c r="H60" s="59">
        <f t="shared" si="8"/>
        <v>53.540000000000006</v>
      </c>
      <c r="I60" s="83">
        <f t="shared" si="8"/>
        <v>115.36600000000003</v>
      </c>
      <c r="J60" s="59">
        <f t="shared" si="8"/>
        <v>116.77699999999999</v>
      </c>
      <c r="K60" s="59" t="s">
        <v>12</v>
      </c>
      <c r="L60" s="59" t="s">
        <v>12</v>
      </c>
      <c r="M60" s="169"/>
    </row>
    <row r="61" spans="1:12" ht="15" customHeight="1">
      <c r="A61" s="175" t="s">
        <v>49</v>
      </c>
      <c r="B61" s="175"/>
      <c r="C61" s="4"/>
      <c r="D61" s="4"/>
      <c r="E61" s="82">
        <v>-6.177</v>
      </c>
      <c r="F61" s="54">
        <v>-14.046999999999999</v>
      </c>
      <c r="G61" s="82">
        <v>-12.567</v>
      </c>
      <c r="H61" s="54">
        <v>-25.883</v>
      </c>
      <c r="I61" s="82">
        <v>-30.802</v>
      </c>
      <c r="J61" s="54">
        <v>-59.581</v>
      </c>
      <c r="K61" s="54"/>
      <c r="L61" s="54"/>
    </row>
    <row r="62" spans="1:12" ht="15" customHeight="1">
      <c r="A62" s="177" t="s">
        <v>99</v>
      </c>
      <c r="B62" s="177"/>
      <c r="C62" s="28"/>
      <c r="D62" s="28"/>
      <c r="E62" s="81"/>
      <c r="F62" s="56"/>
      <c r="G62" s="81"/>
      <c r="H62" s="56">
        <v>3.987</v>
      </c>
      <c r="I62" s="81">
        <v>3.987</v>
      </c>
      <c r="J62" s="56">
        <v>0.9049999999999999</v>
      </c>
      <c r="K62" s="56"/>
      <c r="L62" s="56"/>
    </row>
    <row r="63" spans="1:13" s="49" customFormat="1" ht="16.5" customHeight="1">
      <c r="A63" s="166" t="s">
        <v>50</v>
      </c>
      <c r="B63" s="166"/>
      <c r="C63" s="32"/>
      <c r="D63" s="32"/>
      <c r="E63" s="83">
        <f aca="true" t="shared" si="9" ref="E63:J63">SUM(E60:E62)</f>
        <v>12.764000000000003</v>
      </c>
      <c r="F63" s="59">
        <f t="shared" si="9"/>
        <v>-28.168000000000013</v>
      </c>
      <c r="G63" s="83">
        <f t="shared" si="9"/>
        <v>90.84200000000001</v>
      </c>
      <c r="H63" s="59">
        <f t="shared" si="9"/>
        <v>31.644000000000005</v>
      </c>
      <c r="I63" s="83">
        <f t="shared" si="9"/>
        <v>88.55100000000002</v>
      </c>
      <c r="J63" s="168">
        <f t="shared" si="9"/>
        <v>58.100999999999985</v>
      </c>
      <c r="K63" s="59" t="s">
        <v>12</v>
      </c>
      <c r="L63" s="59" t="s">
        <v>12</v>
      </c>
      <c r="M63" s="59"/>
    </row>
    <row r="64" spans="1:12" ht="15" customHeight="1">
      <c r="A64" s="177" t="s">
        <v>51</v>
      </c>
      <c r="B64" s="177"/>
      <c r="C64" s="33"/>
      <c r="D64" s="33"/>
      <c r="E64" s="81"/>
      <c r="F64" s="56"/>
      <c r="G64" s="81"/>
      <c r="H64" s="56"/>
      <c r="I64" s="81"/>
      <c r="J64" s="56"/>
      <c r="K64" s="56"/>
      <c r="L64" s="56"/>
    </row>
    <row r="65" spans="1:13" ht="16.5" customHeight="1">
      <c r="A65" s="179" t="s">
        <v>52</v>
      </c>
      <c r="B65" s="179"/>
      <c r="C65" s="12"/>
      <c r="D65" s="12"/>
      <c r="E65" s="83">
        <f aca="true" t="shared" si="10" ref="E65:J65">SUM(E63:E64)</f>
        <v>12.764000000000003</v>
      </c>
      <c r="F65" s="59">
        <f t="shared" si="10"/>
        <v>-28.168000000000013</v>
      </c>
      <c r="G65" s="83">
        <f t="shared" si="10"/>
        <v>90.84200000000001</v>
      </c>
      <c r="H65" s="59">
        <f t="shared" si="10"/>
        <v>31.644000000000005</v>
      </c>
      <c r="I65" s="83">
        <f t="shared" si="10"/>
        <v>88.55100000000002</v>
      </c>
      <c r="J65" s="59">
        <f t="shared" si="10"/>
        <v>58.100999999999985</v>
      </c>
      <c r="K65" s="59" t="s">
        <v>12</v>
      </c>
      <c r="L65" s="59" t="s">
        <v>12</v>
      </c>
      <c r="M65" s="169"/>
    </row>
    <row r="66" spans="1:12" ht="15" customHeight="1">
      <c r="A66" s="175" t="s">
        <v>53</v>
      </c>
      <c r="B66" s="175"/>
      <c r="C66" s="4"/>
      <c r="D66" s="4"/>
      <c r="E66" s="82">
        <v>-0.08399999999998897</v>
      </c>
      <c r="F66" s="54">
        <v>-1.3590000000000018</v>
      </c>
      <c r="G66" s="82">
        <v>-85.36</v>
      </c>
      <c r="H66" s="54">
        <v>-54.85</v>
      </c>
      <c r="I66" s="82">
        <v>-119.92800000000001</v>
      </c>
      <c r="J66" s="54">
        <v>-111.09400000000001</v>
      </c>
      <c r="K66" s="54"/>
      <c r="L66" s="54"/>
    </row>
    <row r="67" spans="1:12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55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/>
    </row>
    <row r="69" spans="1:12" ht="15" customHeight="1">
      <c r="A69" s="177" t="s">
        <v>56</v>
      </c>
      <c r="B69" s="177"/>
      <c r="C69" s="28"/>
      <c r="D69" s="28"/>
      <c r="E69" s="81"/>
      <c r="F69" s="56"/>
      <c r="G69" s="81"/>
      <c r="H69" s="56"/>
      <c r="I69" s="81"/>
      <c r="J69" s="56"/>
      <c r="K69" s="56"/>
      <c r="L69" s="56"/>
    </row>
    <row r="70" spans="1:13" ht="16.5" customHeight="1">
      <c r="A70" s="39" t="s">
        <v>57</v>
      </c>
      <c r="B70" s="39"/>
      <c r="C70" s="26"/>
      <c r="D70" s="26"/>
      <c r="E70" s="84">
        <f aca="true" t="shared" si="11" ref="E70:J70">SUM(E66:E69)</f>
        <v>-0.08399999999998897</v>
      </c>
      <c r="F70" s="58">
        <f t="shared" si="11"/>
        <v>-1.3590000000000018</v>
      </c>
      <c r="G70" s="84">
        <f t="shared" si="11"/>
        <v>-85.36</v>
      </c>
      <c r="H70" s="58">
        <f t="shared" si="11"/>
        <v>-54.85</v>
      </c>
      <c r="I70" s="84">
        <f t="shared" si="11"/>
        <v>-119.92800000000001</v>
      </c>
      <c r="J70" s="58">
        <f t="shared" si="11"/>
        <v>-111.09400000000001</v>
      </c>
      <c r="K70" s="58" t="s">
        <v>12</v>
      </c>
      <c r="L70" s="58" t="s">
        <v>12</v>
      </c>
      <c r="M70" s="169"/>
    </row>
    <row r="71" spans="1:13" ht="16.5" customHeight="1">
      <c r="A71" s="179" t="s">
        <v>58</v>
      </c>
      <c r="B71" s="179"/>
      <c r="C71" s="12"/>
      <c r="D71" s="12"/>
      <c r="E71" s="83">
        <f aca="true" t="shared" si="12" ref="E71:J71">SUM(E70+E65)</f>
        <v>12.680000000000014</v>
      </c>
      <c r="F71" s="59">
        <f t="shared" si="12"/>
        <v>-29.527000000000015</v>
      </c>
      <c r="G71" s="83">
        <f t="shared" si="12"/>
        <v>5.4820000000000135</v>
      </c>
      <c r="H71" s="59">
        <f t="shared" si="12"/>
        <v>-23.205999999999996</v>
      </c>
      <c r="I71" s="83">
        <f t="shared" si="12"/>
        <v>-31.376999999999995</v>
      </c>
      <c r="J71" s="59">
        <f t="shared" si="12"/>
        <v>-52.99300000000002</v>
      </c>
      <c r="K71" s="59" t="s">
        <v>12</v>
      </c>
      <c r="L71" s="59" t="s">
        <v>12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L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2009</v>
      </c>
      <c r="J73" s="66">
        <f t="shared" si="13"/>
        <v>2008</v>
      </c>
      <c r="K73" s="66">
        <f t="shared" si="13"/>
        <v>2007</v>
      </c>
      <c r="L73" s="66">
        <f t="shared" si="13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75" t="s">
        <v>60</v>
      </c>
      <c r="B77" s="175"/>
      <c r="C77" s="9"/>
      <c r="D77" s="9"/>
      <c r="E77" s="75">
        <f>IF(E7=0,"-",IF(E14=0,"-",(E14/E7))*100)</f>
        <v>18.58947457762982</v>
      </c>
      <c r="F77" s="61">
        <f>IF(F14=0,"-",IF(F7=0,"-",F14/F7))*100</f>
        <v>-1.2753063399040805</v>
      </c>
      <c r="G77" s="113">
        <f>IF(G14=0,"-",IF(G7=0,"-",G14/G7))*100</f>
        <v>17.333370158879195</v>
      </c>
      <c r="H77" s="61">
        <f>IF(H14=0,"-",IF(H7=0,"-",H14/H7))*100</f>
        <v>3.24089951496742</v>
      </c>
      <c r="I77" s="113">
        <f>IF(I14=0,"-",IF(I7=0,"-",I14/I7))*100</f>
        <v>4.625541083957634</v>
      </c>
      <c r="J77" s="61">
        <f>IF(J14=0,"-",IF(J7=0,"-",J14/J7)*100)</f>
        <v>16.040763125431564</v>
      </c>
      <c r="K77" s="61">
        <f>IF(K14=0,"-",IF(K7=0,"-",K14/K7)*100)</f>
        <v>14.74010861132661</v>
      </c>
      <c r="L77" s="61">
        <f>IF(L14=0,"-",IF(L7=0,"-",L14/L7)*100)</f>
        <v>12.758620689655173</v>
      </c>
    </row>
    <row r="78" spans="1:14" ht="15" customHeight="1">
      <c r="A78" s="175" t="s">
        <v>61</v>
      </c>
      <c r="B78" s="175"/>
      <c r="C78" s="9"/>
      <c r="D78" s="9"/>
      <c r="E78" s="75">
        <f aca="true" t="shared" si="14" ref="E78:L78">IF(E20=0,"-",IF(E7=0,"-",E20/E7)*100)</f>
        <v>17.3394568953729</v>
      </c>
      <c r="F78" s="61">
        <f t="shared" si="14"/>
        <v>9.49082883020019</v>
      </c>
      <c r="G78" s="75">
        <f>IF(G20=0,"-",IF(G7=0,"-",G20/G7)*100)</f>
        <v>16.14671297479059</v>
      </c>
      <c r="H78" s="61">
        <f>IF(H20=0,"-",IF(H7=0,"-",H20/H7)*100)</f>
        <v>6.500307568359109</v>
      </c>
      <c r="I78" s="75">
        <f t="shared" si="14"/>
        <v>6.322125568890195</v>
      </c>
      <c r="J78" s="61">
        <f t="shared" si="14"/>
        <v>6.888921646973022</v>
      </c>
      <c r="K78" s="61">
        <f>IF(K20=0,"-",IF(K7=0,"-",K20/K7)*100)</f>
        <v>9.231962761830877</v>
      </c>
      <c r="L78" s="61">
        <f t="shared" si="14"/>
        <v>7.327586206896551</v>
      </c>
      <c r="M78" s="16"/>
      <c r="N78" s="16"/>
    </row>
    <row r="79" spans="1:14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7.142455732837558</v>
      </c>
      <c r="J79" s="62">
        <f>IF((J44=0),"-",(J24/((J44+K44)/2)*100))</f>
        <v>10.249937470507994</v>
      </c>
      <c r="K79" s="62" t="s">
        <v>12</v>
      </c>
      <c r="L79" s="62" t="str">
        <f>IF((L44=0),"-",(L24/((L44+#REF!)/2)*100))</f>
        <v>-</v>
      </c>
      <c r="M79" s="16"/>
      <c r="N79" s="16"/>
    </row>
    <row r="80" spans="1:14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6.6605994292897375</v>
      </c>
      <c r="J80" s="62">
        <f>IF((J44=0),"-",((J17+J18)/((J44+J45+J46+J48+K44+K45+K46+K48)/2)*100))</f>
        <v>12.084455174796593</v>
      </c>
      <c r="K80" s="62" t="s">
        <v>12</v>
      </c>
      <c r="L80" s="62" t="str">
        <f>IF((L44=0),"-",((L17+L18)/((L44+L45+L46+L48+#REF!+#REF!+#REF!+#REF!)/2)*100))</f>
        <v>-</v>
      </c>
      <c r="M80" s="16"/>
      <c r="N80" s="16"/>
    </row>
    <row r="81" spans="1:14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5" ref="G81:L81">IF(G44=0,"-",((G44+G45)/G52*100))</f>
        <v>52.972865458916644</v>
      </c>
      <c r="H81" s="117">
        <f t="shared" si="15"/>
        <v>46.30051211544712</v>
      </c>
      <c r="I81" s="79">
        <f t="shared" si="15"/>
        <v>48.51073014639621</v>
      </c>
      <c r="J81" s="107">
        <f t="shared" si="15"/>
        <v>40.84550974365186</v>
      </c>
      <c r="K81" s="107">
        <f t="shared" si="15"/>
        <v>37.32394366197183</v>
      </c>
      <c r="L81" s="107" t="str">
        <f t="shared" si="15"/>
        <v>-</v>
      </c>
      <c r="M81" s="16"/>
      <c r="N81" s="16"/>
    </row>
    <row r="82" spans="1:14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16" ref="G82:L82">IF(G48=0,"-",(G48+G46-G40-G38-G34))</f>
        <v>702.371</v>
      </c>
      <c r="H82" s="118">
        <f t="shared" si="16"/>
        <v>844.464</v>
      </c>
      <c r="I82" s="76">
        <f t="shared" si="16"/>
        <v>781.0790000000001</v>
      </c>
      <c r="J82" s="1">
        <f t="shared" si="16"/>
        <v>900.1719999999999</v>
      </c>
      <c r="K82" s="1">
        <f t="shared" si="16"/>
        <v>923</v>
      </c>
      <c r="L82" s="1" t="str">
        <f t="shared" si="16"/>
        <v>-</v>
      </c>
      <c r="M82" s="16"/>
      <c r="N82" s="16"/>
    </row>
    <row r="83" spans="1:12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17" ref="G83:L83">IF((G44=0),"-",((G48+G46)/(G44+G45)))</f>
        <v>0.7591339675861936</v>
      </c>
      <c r="H83" s="119">
        <f t="shared" si="17"/>
        <v>1.018320916437147</v>
      </c>
      <c r="I83" s="77">
        <f t="shared" si="17"/>
        <v>0.9061141540118088</v>
      </c>
      <c r="J83" s="3">
        <f t="shared" si="17"/>
        <v>1.1920982912953435</v>
      </c>
      <c r="K83" s="3">
        <f t="shared" si="17"/>
        <v>1.4070080862533694</v>
      </c>
      <c r="L83" s="3" t="str">
        <f t="shared" si="17"/>
        <v>-</v>
      </c>
    </row>
    <row r="84" spans="1:12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457</v>
      </c>
      <c r="J84" s="24">
        <v>633</v>
      </c>
      <c r="K84" s="24">
        <v>655</v>
      </c>
      <c r="L84" s="24">
        <v>633</v>
      </c>
    </row>
    <row r="85" spans="1:12" ht="15" customHeight="1">
      <c r="A85" s="7" t="s">
        <v>117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113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75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7" t="s">
        <v>140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2:B62"/>
    <mergeCell ref="A78:B78"/>
    <mergeCell ref="A83:B83"/>
    <mergeCell ref="A81:B81"/>
    <mergeCell ref="A71:B71"/>
    <mergeCell ref="A1:L1"/>
    <mergeCell ref="A58:B58"/>
    <mergeCell ref="A59:B59"/>
    <mergeCell ref="A60:B60"/>
    <mergeCell ref="A61:B61"/>
    <mergeCell ref="A64:B64"/>
    <mergeCell ref="A82:B82"/>
    <mergeCell ref="A79:B79"/>
    <mergeCell ref="A68:B68"/>
    <mergeCell ref="A84:B84"/>
    <mergeCell ref="A80:B80"/>
    <mergeCell ref="A65:B65"/>
    <mergeCell ref="A66:B66"/>
    <mergeCell ref="A67:B67"/>
    <mergeCell ref="A69:B69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>
    <tabColor theme="4" tint="0.5999900102615356"/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6" max="18" width="9.140625" style="0" customWidth="1"/>
  </cols>
  <sheetData>
    <row r="1" spans="1:13" ht="18" customHeight="1">
      <c r="A1" s="176" t="s">
        <v>134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77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8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2009</v>
      </c>
      <c r="K3" s="66">
        <v>2008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21" customFormat="1" ht="12.75" customHeight="1">
      <c r="A5" s="64" t="s">
        <v>13</v>
      </c>
      <c r="B5" s="71"/>
      <c r="C5" s="68"/>
      <c r="D5" s="68" t="s">
        <v>68</v>
      </c>
      <c r="E5" s="70" t="s">
        <v>11</v>
      </c>
      <c r="F5" s="70" t="s">
        <v>11</v>
      </c>
      <c r="G5" s="70" t="s">
        <v>11</v>
      </c>
      <c r="H5" s="70" t="s">
        <v>11</v>
      </c>
      <c r="I5" s="70" t="s">
        <v>11</v>
      </c>
      <c r="J5" s="70"/>
      <c r="K5" s="70"/>
      <c r="L5" s="70"/>
      <c r="M5" s="70"/>
    </row>
    <row r="6" ht="1.5" customHeight="1"/>
    <row r="7" spans="1:13" ht="15" customHeight="1">
      <c r="A7" s="34" t="s">
        <v>14</v>
      </c>
      <c r="B7" s="9"/>
      <c r="C7" s="9"/>
      <c r="D7" s="9"/>
      <c r="E7" s="83">
        <v>269.04599999999994</v>
      </c>
      <c r="F7" s="59">
        <v>251.43800000000005</v>
      </c>
      <c r="G7" s="83">
        <v>813.98</v>
      </c>
      <c r="H7" s="59">
        <v>756.5260000000001</v>
      </c>
      <c r="I7" s="83">
        <v>1023.787</v>
      </c>
      <c r="J7" s="120">
        <v>1023.6370000000001</v>
      </c>
      <c r="K7" s="59">
        <v>1022.1980000000001</v>
      </c>
      <c r="L7" s="59">
        <v>922.8480000000001</v>
      </c>
      <c r="M7" s="59">
        <v>828.918</v>
      </c>
    </row>
    <row r="8" spans="1:13" ht="15" customHeight="1">
      <c r="A8" s="34" t="s">
        <v>15</v>
      </c>
      <c r="B8" s="4"/>
      <c r="C8" s="4"/>
      <c r="D8" s="4"/>
      <c r="E8" s="82">
        <v>-233.20499999999998</v>
      </c>
      <c r="F8" s="54">
        <v>-212.84</v>
      </c>
      <c r="G8" s="82">
        <v>-687.2230000000001</v>
      </c>
      <c r="H8" s="54">
        <v>-646.0470000000001</v>
      </c>
      <c r="I8" s="82">
        <v>-857.991</v>
      </c>
      <c r="J8" s="121">
        <v>-858.0200000000001</v>
      </c>
      <c r="K8" s="54">
        <v>-845.336</v>
      </c>
      <c r="L8" s="54">
        <v>-707.516</v>
      </c>
      <c r="M8" s="54">
        <v>-606.2669999999999</v>
      </c>
    </row>
    <row r="9" spans="1:13" ht="15" customHeight="1">
      <c r="A9" s="34" t="s">
        <v>16</v>
      </c>
      <c r="B9" s="4"/>
      <c r="C9" s="4"/>
      <c r="D9" s="4"/>
      <c r="E9" s="82">
        <v>-9.270999999999999</v>
      </c>
      <c r="F9" s="54">
        <v>0.0010000000000000009</v>
      </c>
      <c r="G9" s="82">
        <v>-9.09</v>
      </c>
      <c r="H9" s="54">
        <v>0.101</v>
      </c>
      <c r="I9" s="82"/>
      <c r="J9" s="121"/>
      <c r="K9" s="54">
        <v>0.35300000000000004</v>
      </c>
      <c r="L9" s="54">
        <v>0.914</v>
      </c>
      <c r="M9" s="54">
        <v>0.53</v>
      </c>
    </row>
    <row r="10" spans="1:13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121"/>
      <c r="K10" s="54"/>
      <c r="L10" s="54"/>
      <c r="M10" s="54"/>
    </row>
    <row r="11" spans="1:13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122"/>
      <c r="K11" s="56"/>
      <c r="L11" s="56"/>
      <c r="M11" s="56"/>
    </row>
    <row r="12" spans="1:13" ht="15" customHeight="1">
      <c r="A12" s="13" t="s">
        <v>1</v>
      </c>
      <c r="B12" s="13"/>
      <c r="C12" s="13"/>
      <c r="D12" s="13"/>
      <c r="E12" s="83">
        <f>SUM(E7:E11)</f>
        <v>26.56999999999995</v>
      </c>
      <c r="F12" s="59">
        <f aca="true" t="shared" si="0" ref="F12:M12">SUM(F7:F11)</f>
        <v>38.59900000000004</v>
      </c>
      <c r="G12" s="83">
        <f t="shared" si="0"/>
        <v>117.66699999999994</v>
      </c>
      <c r="H12" s="59">
        <f t="shared" si="0"/>
        <v>110.57999999999993</v>
      </c>
      <c r="I12" s="83">
        <f>SUM(I7:I11)</f>
        <v>165.79600000000005</v>
      </c>
      <c r="J12" s="120">
        <f>SUM(J7:J11)</f>
        <v>165.61699999999996</v>
      </c>
      <c r="K12" s="59">
        <f t="shared" si="0"/>
        <v>177.2150000000001</v>
      </c>
      <c r="L12" s="59">
        <f t="shared" si="0"/>
        <v>216.2460000000001</v>
      </c>
      <c r="M12" s="59">
        <f t="shared" si="0"/>
        <v>223.18100000000007</v>
      </c>
    </row>
    <row r="13" spans="1:13" ht="15" customHeight="1">
      <c r="A13" s="35" t="s">
        <v>92</v>
      </c>
      <c r="B13" s="28"/>
      <c r="C13" s="28"/>
      <c r="D13" s="28"/>
      <c r="E13" s="81">
        <v>-18.016</v>
      </c>
      <c r="F13" s="56">
        <v>-18.676</v>
      </c>
      <c r="G13" s="81">
        <v>-54.443</v>
      </c>
      <c r="H13" s="56">
        <v>-55.455999999999996</v>
      </c>
      <c r="I13" s="81">
        <v>-74.43700000000001</v>
      </c>
      <c r="J13" s="122">
        <v>-74.25800000000001</v>
      </c>
      <c r="K13" s="56">
        <v>-70.206</v>
      </c>
      <c r="L13" s="56">
        <v>-64.694</v>
      </c>
      <c r="M13" s="56">
        <v>-62.739000000000004</v>
      </c>
    </row>
    <row r="14" spans="1:13" ht="15" customHeight="1">
      <c r="A14" s="13" t="s">
        <v>2</v>
      </c>
      <c r="B14" s="13"/>
      <c r="C14" s="13"/>
      <c r="D14" s="13"/>
      <c r="E14" s="83">
        <f>SUM(E12:E13)</f>
        <v>8.553999999999952</v>
      </c>
      <c r="F14" s="59">
        <f aca="true" t="shared" si="1" ref="F14:M14">SUM(F12:F13)</f>
        <v>19.92300000000004</v>
      </c>
      <c r="G14" s="83">
        <f t="shared" si="1"/>
        <v>63.22399999999995</v>
      </c>
      <c r="H14" s="59">
        <f t="shared" si="1"/>
        <v>55.12399999999993</v>
      </c>
      <c r="I14" s="83">
        <f>SUM(I12:I13)</f>
        <v>91.35900000000004</v>
      </c>
      <c r="J14" s="120">
        <f>SUM(J12:J13)</f>
        <v>91.35899999999995</v>
      </c>
      <c r="K14" s="59">
        <f t="shared" si="1"/>
        <v>107.00900000000009</v>
      </c>
      <c r="L14" s="59">
        <f t="shared" si="1"/>
        <v>151.55200000000008</v>
      </c>
      <c r="M14" s="59">
        <f t="shared" si="1"/>
        <v>160.44200000000006</v>
      </c>
    </row>
    <row r="15" spans="1:13" ht="15" customHeight="1">
      <c r="A15" s="34" t="s">
        <v>20</v>
      </c>
      <c r="B15" s="5"/>
      <c r="C15" s="5"/>
      <c r="D15" s="5"/>
      <c r="E15" s="82"/>
      <c r="F15" s="54"/>
      <c r="G15" s="82"/>
      <c r="H15" s="54"/>
      <c r="I15" s="82"/>
      <c r="J15" s="121"/>
      <c r="K15" s="54"/>
      <c r="L15" s="54"/>
      <c r="M15" s="54"/>
    </row>
    <row r="16" spans="1:13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122"/>
      <c r="K16" s="56"/>
      <c r="L16" s="56"/>
      <c r="M16" s="56"/>
    </row>
    <row r="17" spans="1:13" ht="15" customHeight="1">
      <c r="A17" s="13" t="s">
        <v>3</v>
      </c>
      <c r="B17" s="13"/>
      <c r="C17" s="13"/>
      <c r="D17" s="13"/>
      <c r="E17" s="83">
        <f>SUM(E14:E16)</f>
        <v>8.553999999999952</v>
      </c>
      <c r="F17" s="59">
        <f aca="true" t="shared" si="2" ref="F17:M17">SUM(F14:F16)</f>
        <v>19.92300000000004</v>
      </c>
      <c r="G17" s="83">
        <f t="shared" si="2"/>
        <v>63.22399999999995</v>
      </c>
      <c r="H17" s="59">
        <f t="shared" si="2"/>
        <v>55.12399999999993</v>
      </c>
      <c r="I17" s="83">
        <f>SUM(I14:I16)</f>
        <v>91.35900000000004</v>
      </c>
      <c r="J17" s="120">
        <f>SUM(J14:J16)</f>
        <v>91.35899999999995</v>
      </c>
      <c r="K17" s="59">
        <f t="shared" si="2"/>
        <v>107.00900000000009</v>
      </c>
      <c r="L17" s="59">
        <f t="shared" si="2"/>
        <v>151.55200000000008</v>
      </c>
      <c r="M17" s="59">
        <f t="shared" si="2"/>
        <v>160.44200000000006</v>
      </c>
    </row>
    <row r="18" spans="1:13" ht="15" customHeight="1">
      <c r="A18" s="34" t="s">
        <v>22</v>
      </c>
      <c r="B18" s="4"/>
      <c r="C18" s="4"/>
      <c r="D18" s="4"/>
      <c r="E18" s="82">
        <v>0.15300000000000002</v>
      </c>
      <c r="F18" s="54">
        <v>1.5929999999999995</v>
      </c>
      <c r="G18" s="82">
        <v>0.8300000000000001</v>
      </c>
      <c r="H18" s="54">
        <v>8.587</v>
      </c>
      <c r="I18" s="82">
        <v>10.033</v>
      </c>
      <c r="J18" s="121">
        <v>10.044</v>
      </c>
      <c r="K18" s="54">
        <v>20.514000000000003</v>
      </c>
      <c r="L18" s="54">
        <v>12.478000000000002</v>
      </c>
      <c r="M18" s="54">
        <v>6.065</v>
      </c>
    </row>
    <row r="19" spans="1:13" ht="15" customHeight="1">
      <c r="A19" s="35" t="s">
        <v>23</v>
      </c>
      <c r="B19" s="28"/>
      <c r="C19" s="28"/>
      <c r="D19" s="28"/>
      <c r="E19" s="81">
        <v>-7.570000000000003</v>
      </c>
      <c r="F19" s="56">
        <v>-8.075000000000001</v>
      </c>
      <c r="G19" s="81">
        <v>-24.029000000000003</v>
      </c>
      <c r="H19" s="56">
        <v>-24.152</v>
      </c>
      <c r="I19" s="81">
        <v>-32.185</v>
      </c>
      <c r="J19" s="122">
        <v>-0.29100000000000004</v>
      </c>
      <c r="K19" s="56">
        <v>-1.4300000000000002</v>
      </c>
      <c r="L19" s="56"/>
      <c r="M19" s="56">
        <v>-0.42200000000000004</v>
      </c>
    </row>
    <row r="20" spans="1:13" ht="15" customHeight="1">
      <c r="A20" s="13" t="s">
        <v>4</v>
      </c>
      <c r="B20" s="13"/>
      <c r="C20" s="13"/>
      <c r="D20" s="13"/>
      <c r="E20" s="83">
        <f>SUM(E17:E19)</f>
        <v>1.1369999999999498</v>
      </c>
      <c r="F20" s="59">
        <f aca="true" t="shared" si="3" ref="F20:M20">SUM(F17:F19)</f>
        <v>13.44100000000004</v>
      </c>
      <c r="G20" s="83">
        <f t="shared" si="3"/>
        <v>40.02499999999994</v>
      </c>
      <c r="H20" s="59">
        <f t="shared" si="3"/>
        <v>39.558999999999926</v>
      </c>
      <c r="I20" s="83">
        <f>SUM(I17:I19)</f>
        <v>69.20700000000004</v>
      </c>
      <c r="J20" s="120">
        <f>SUM(J17:J19)</f>
        <v>101.11199999999995</v>
      </c>
      <c r="K20" s="59">
        <f t="shared" si="3"/>
        <v>126.09300000000007</v>
      </c>
      <c r="L20" s="59">
        <f t="shared" si="3"/>
        <v>164.0300000000001</v>
      </c>
      <c r="M20" s="59">
        <f t="shared" si="3"/>
        <v>166.08500000000006</v>
      </c>
    </row>
    <row r="21" spans="1:13" ht="15" customHeight="1">
      <c r="A21" s="34" t="s">
        <v>24</v>
      </c>
      <c r="B21" s="4"/>
      <c r="C21" s="4"/>
      <c r="D21" s="4"/>
      <c r="E21" s="82">
        <v>-16.993000000000002</v>
      </c>
      <c r="F21" s="54"/>
      <c r="G21" s="82">
        <v>-16.993000000000002</v>
      </c>
      <c r="H21" s="54"/>
      <c r="I21" s="82">
        <v>-25.754</v>
      </c>
      <c r="J21" s="121">
        <v>-25.754</v>
      </c>
      <c r="K21" s="54">
        <v>-33.038000000000004</v>
      </c>
      <c r="L21" s="54">
        <v>-56.574000000000005</v>
      </c>
      <c r="M21" s="54">
        <v>-46.747</v>
      </c>
    </row>
    <row r="22" spans="1:13" ht="15" customHeight="1">
      <c r="A22" s="35" t="s">
        <v>106</v>
      </c>
      <c r="B22" s="30"/>
      <c r="C22" s="30"/>
      <c r="D22" s="30"/>
      <c r="E22" s="81"/>
      <c r="F22" s="56">
        <v>-0.007000000000000006</v>
      </c>
      <c r="G22" s="81"/>
      <c r="H22" s="56">
        <v>-0.098</v>
      </c>
      <c r="I22" s="81">
        <v>0.604</v>
      </c>
      <c r="J22" s="122"/>
      <c r="K22" s="56">
        <v>5.033</v>
      </c>
      <c r="L22" s="56">
        <v>4.062</v>
      </c>
      <c r="M22" s="56">
        <v>-0.153</v>
      </c>
    </row>
    <row r="23" spans="1:13" ht="15" customHeight="1">
      <c r="A23" s="38" t="s">
        <v>25</v>
      </c>
      <c r="B23" s="14"/>
      <c r="C23" s="14"/>
      <c r="D23" s="14"/>
      <c r="E23" s="83">
        <f>SUM(E20:E22)</f>
        <v>-15.856000000000051</v>
      </c>
      <c r="F23" s="59">
        <f aca="true" t="shared" si="4" ref="F23:M23">SUM(F20:F22)</f>
        <v>13.43400000000004</v>
      </c>
      <c r="G23" s="83">
        <f t="shared" si="4"/>
        <v>23.03199999999994</v>
      </c>
      <c r="H23" s="59">
        <f t="shared" si="4"/>
        <v>39.46099999999993</v>
      </c>
      <c r="I23" s="83">
        <f>SUM(I20:I22)</f>
        <v>44.05700000000003</v>
      </c>
      <c r="J23" s="120">
        <f>SUM(J20:J22)</f>
        <v>75.35799999999995</v>
      </c>
      <c r="K23" s="59">
        <f t="shared" si="4"/>
        <v>98.08800000000006</v>
      </c>
      <c r="L23" s="59">
        <f t="shared" si="4"/>
        <v>111.51800000000007</v>
      </c>
      <c r="M23" s="59">
        <f t="shared" si="4"/>
        <v>119.18500000000006</v>
      </c>
    </row>
    <row r="24" spans="1:13" ht="15" customHeight="1">
      <c r="A24" s="34" t="s">
        <v>26</v>
      </c>
      <c r="B24" s="4"/>
      <c r="C24" s="4"/>
      <c r="D24" s="4"/>
      <c r="E24" s="80">
        <f aca="true" t="shared" si="5" ref="E24:M24">E23-E25</f>
        <v>-15.856000000000051</v>
      </c>
      <c r="F24" s="57">
        <f t="shared" si="5"/>
        <v>13.43400000000004</v>
      </c>
      <c r="G24" s="80">
        <f t="shared" si="5"/>
        <v>23.03199999999994</v>
      </c>
      <c r="H24" s="57">
        <f t="shared" si="5"/>
        <v>39.46099999999993</v>
      </c>
      <c r="I24" s="80">
        <f>I23-I25</f>
        <v>44.05700000000003</v>
      </c>
      <c r="J24" s="123">
        <f>J23-J25</f>
        <v>75.35799999999995</v>
      </c>
      <c r="K24" s="57">
        <f t="shared" si="5"/>
        <v>98.08800000000006</v>
      </c>
      <c r="L24" s="57">
        <f t="shared" si="5"/>
        <v>111.51800000000007</v>
      </c>
      <c r="M24" s="57">
        <f t="shared" si="5"/>
        <v>119.18500000000006</v>
      </c>
    </row>
    <row r="25" spans="1:13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121"/>
      <c r="K25" s="54"/>
      <c r="L25" s="54"/>
      <c r="M25" s="5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2009</v>
      </c>
      <c r="K27" s="66">
        <f t="shared" si="6"/>
        <v>2008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105</v>
      </c>
      <c r="B29" s="73"/>
      <c r="C29" s="68"/>
      <c r="D29" s="68"/>
      <c r="E29" s="86"/>
      <c r="F29" s="86"/>
      <c r="G29" s="86"/>
      <c r="H29" s="86"/>
      <c r="I29" s="86"/>
      <c r="J29" s="86">
        <f>IF(J$5=0,"",J$5)</f>
      </c>
      <c r="K29" s="86">
        <f>IF(K$5=0,"",K$5)</f>
      </c>
      <c r="L29" s="86"/>
      <c r="M29" s="86"/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5</v>
      </c>
      <c r="B31" s="10"/>
      <c r="C31" s="10"/>
      <c r="D31" s="10"/>
      <c r="E31" s="82"/>
      <c r="F31" s="54"/>
      <c r="G31" s="82">
        <v>698.3240000000001</v>
      </c>
      <c r="H31" s="54"/>
      <c r="I31" s="82"/>
      <c r="J31" s="121"/>
      <c r="K31" s="54"/>
      <c r="L31" s="54"/>
      <c r="M31" s="54"/>
    </row>
    <row r="32" spans="1:13" ht="15" customHeight="1">
      <c r="A32" s="34" t="s">
        <v>27</v>
      </c>
      <c r="B32" s="9"/>
      <c r="C32" s="9"/>
      <c r="D32" s="9"/>
      <c r="E32" s="82"/>
      <c r="F32" s="54"/>
      <c r="G32" s="82">
        <v>6.649000000000001</v>
      </c>
      <c r="H32" s="54"/>
      <c r="I32" s="82"/>
      <c r="J32" s="121">
        <v>3.435</v>
      </c>
      <c r="K32" s="54">
        <v>4.189</v>
      </c>
      <c r="L32" s="54">
        <v>4.564</v>
      </c>
      <c r="M32" s="54">
        <v>5.727</v>
      </c>
    </row>
    <row r="33" spans="1:13" ht="15" customHeight="1">
      <c r="A33" s="34" t="s">
        <v>28</v>
      </c>
      <c r="B33" s="9"/>
      <c r="C33" s="9"/>
      <c r="D33" s="9"/>
      <c r="E33" s="82"/>
      <c r="F33" s="54"/>
      <c r="G33" s="82">
        <v>369.9740000000001</v>
      </c>
      <c r="H33" s="54"/>
      <c r="I33" s="82"/>
      <c r="J33" s="121">
        <v>373.57</v>
      </c>
      <c r="K33" s="54">
        <v>337.004</v>
      </c>
      <c r="L33" s="54">
        <v>317.233</v>
      </c>
      <c r="M33" s="54">
        <v>289.259</v>
      </c>
    </row>
    <row r="34" spans="1:13" ht="15" customHeight="1">
      <c r="A34" s="34" t="s">
        <v>29</v>
      </c>
      <c r="B34" s="9"/>
      <c r="C34" s="9"/>
      <c r="D34" s="9"/>
      <c r="E34" s="82"/>
      <c r="F34" s="54"/>
      <c r="G34" s="82">
        <v>17.776</v>
      </c>
      <c r="H34" s="54"/>
      <c r="I34" s="82"/>
      <c r="J34" s="121"/>
      <c r="K34" s="54"/>
      <c r="L34" s="54"/>
      <c r="M34" s="54"/>
    </row>
    <row r="35" spans="1:13" ht="15" customHeight="1">
      <c r="A35" s="35" t="s">
        <v>30</v>
      </c>
      <c r="B35" s="28"/>
      <c r="C35" s="28"/>
      <c r="D35" s="28"/>
      <c r="E35" s="81"/>
      <c r="F35" s="56"/>
      <c r="G35" s="81">
        <v>53.347</v>
      </c>
      <c r="H35" s="56"/>
      <c r="I35" s="81"/>
      <c r="J35" s="122">
        <v>2.2150000000000003</v>
      </c>
      <c r="K35" s="56">
        <v>2.104</v>
      </c>
      <c r="L35" s="56">
        <v>1.498</v>
      </c>
      <c r="M35" s="56">
        <v>1.498</v>
      </c>
    </row>
    <row r="36" spans="1:13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>SUM(G31:G35)</f>
        <v>1146.0700000000002</v>
      </c>
      <c r="H36" s="155">
        <v>0</v>
      </c>
      <c r="I36" s="157">
        <v>0</v>
      </c>
      <c r="J36" s="120">
        <f>SUM(J31:J35)</f>
        <v>379.21999999999997</v>
      </c>
      <c r="K36" s="59">
        <f>SUM(K31:K35)</f>
        <v>343.297</v>
      </c>
      <c r="L36" s="59">
        <f>SUM(L31:L35)</f>
        <v>323.295</v>
      </c>
      <c r="M36" s="59">
        <f>SUM(M31:M35)</f>
        <v>296.484</v>
      </c>
    </row>
    <row r="37" spans="1:13" ht="15" customHeight="1">
      <c r="A37" s="34" t="s">
        <v>32</v>
      </c>
      <c r="B37" s="4"/>
      <c r="C37" s="4"/>
      <c r="D37" s="4"/>
      <c r="E37" s="82"/>
      <c r="F37" s="54"/>
      <c r="G37" s="82">
        <v>29.915</v>
      </c>
      <c r="H37" s="137"/>
      <c r="I37" s="82"/>
      <c r="J37" s="121">
        <v>32.258</v>
      </c>
      <c r="K37" s="54">
        <v>35.194</v>
      </c>
      <c r="L37" s="54">
        <v>34.833</v>
      </c>
      <c r="M37" s="54">
        <v>24.878</v>
      </c>
    </row>
    <row r="38" spans="1:13" ht="15" customHeight="1">
      <c r="A38" s="34" t="s">
        <v>33</v>
      </c>
      <c r="B38" s="4"/>
      <c r="C38" s="4"/>
      <c r="D38" s="4"/>
      <c r="E38" s="82"/>
      <c r="F38" s="54"/>
      <c r="G38" s="82"/>
      <c r="H38" s="137"/>
      <c r="I38" s="82"/>
      <c r="J38" s="121"/>
      <c r="K38" s="54"/>
      <c r="L38" s="54"/>
      <c r="M38" s="54"/>
    </row>
    <row r="39" spans="1:13" ht="15" customHeight="1">
      <c r="A39" s="34" t="s">
        <v>34</v>
      </c>
      <c r="B39" s="4"/>
      <c r="C39" s="4"/>
      <c r="D39" s="4"/>
      <c r="E39" s="82"/>
      <c r="F39" s="54"/>
      <c r="G39" s="82">
        <v>244.287</v>
      </c>
      <c r="H39" s="137"/>
      <c r="I39" s="82"/>
      <c r="J39" s="121">
        <v>360.79200000000003</v>
      </c>
      <c r="K39" s="54">
        <v>342.89300000000003</v>
      </c>
      <c r="L39" s="54">
        <v>388.242</v>
      </c>
      <c r="M39" s="54">
        <v>336.00600000000003</v>
      </c>
    </row>
    <row r="40" spans="1:13" ht="15" customHeight="1">
      <c r="A40" s="34" t="s">
        <v>35</v>
      </c>
      <c r="B40" s="4"/>
      <c r="C40" s="4"/>
      <c r="D40" s="4"/>
      <c r="E40" s="82"/>
      <c r="F40" s="54"/>
      <c r="G40" s="82">
        <v>96.696</v>
      </c>
      <c r="H40" s="137"/>
      <c r="I40" s="82"/>
      <c r="J40" s="121">
        <v>70.006</v>
      </c>
      <c r="K40" s="54">
        <v>401.278</v>
      </c>
      <c r="L40" s="54">
        <v>310.63</v>
      </c>
      <c r="M40" s="54">
        <v>162.29500000000002</v>
      </c>
    </row>
    <row r="41" spans="1:13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/>
      <c r="J41" s="122"/>
      <c r="K41" s="56"/>
      <c r="L41" s="56"/>
      <c r="M41" s="56"/>
    </row>
    <row r="42" spans="1:13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>SUM(G37:G41)</f>
        <v>370.898</v>
      </c>
      <c r="H42" s="156">
        <v>0</v>
      </c>
      <c r="I42" s="158">
        <v>0</v>
      </c>
      <c r="J42" s="124">
        <f>SUM(J37:J41)</f>
        <v>463.05600000000004</v>
      </c>
      <c r="K42" s="89">
        <f>SUM(K37:K41)</f>
        <v>779.365</v>
      </c>
      <c r="L42" s="89">
        <f>SUM(L37:L41)</f>
        <v>733.705</v>
      </c>
      <c r="M42" s="89">
        <f>SUM(M37:M41)</f>
        <v>523.1790000000001</v>
      </c>
    </row>
    <row r="43" spans="1:13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>G36+G42</f>
        <v>1516.9680000000003</v>
      </c>
      <c r="H43" s="155">
        <v>0</v>
      </c>
      <c r="I43" s="157">
        <v>0</v>
      </c>
      <c r="J43" s="120">
        <f>J36+J42</f>
        <v>842.2760000000001</v>
      </c>
      <c r="K43" s="59">
        <f>K36+K42</f>
        <v>1122.662</v>
      </c>
      <c r="L43" s="59">
        <f>L36+L42</f>
        <v>1057</v>
      </c>
      <c r="M43" s="59">
        <f>M36+M42</f>
        <v>819.663</v>
      </c>
    </row>
    <row r="44" spans="1:13" ht="15" customHeight="1">
      <c r="A44" s="34" t="s">
        <v>39</v>
      </c>
      <c r="B44" s="4"/>
      <c r="C44" s="4"/>
      <c r="D44" s="4"/>
      <c r="E44" s="82"/>
      <c r="F44" s="54"/>
      <c r="G44" s="82">
        <v>532.975</v>
      </c>
      <c r="H44" s="137"/>
      <c r="I44" s="82"/>
      <c r="J44" s="121">
        <v>452.014</v>
      </c>
      <c r="K44" s="54">
        <v>726.047</v>
      </c>
      <c r="L44" s="54">
        <v>627.9590000000001</v>
      </c>
      <c r="M44" s="54">
        <v>516.441</v>
      </c>
    </row>
    <row r="45" spans="1:13" ht="15" customHeight="1">
      <c r="A45" s="34" t="s">
        <v>107</v>
      </c>
      <c r="B45" s="4"/>
      <c r="C45" s="4"/>
      <c r="D45" s="4"/>
      <c r="E45" s="82"/>
      <c r="F45" s="54"/>
      <c r="G45" s="82"/>
      <c r="H45" s="137"/>
      <c r="I45" s="82"/>
      <c r="J45" s="121"/>
      <c r="K45" s="54"/>
      <c r="L45" s="54"/>
      <c r="M45" s="54"/>
    </row>
    <row r="46" spans="1:13" ht="15" customHeight="1">
      <c r="A46" s="34" t="s">
        <v>40</v>
      </c>
      <c r="B46" s="4"/>
      <c r="C46" s="4"/>
      <c r="D46" s="4"/>
      <c r="E46" s="82"/>
      <c r="F46" s="54"/>
      <c r="G46" s="82"/>
      <c r="H46" s="137"/>
      <c r="I46" s="82"/>
      <c r="J46" s="121"/>
      <c r="K46" s="54"/>
      <c r="L46" s="54"/>
      <c r="M46" s="54"/>
    </row>
    <row r="47" spans="1:13" ht="15" customHeight="1">
      <c r="A47" s="34" t="s">
        <v>41</v>
      </c>
      <c r="B47" s="4"/>
      <c r="C47" s="4"/>
      <c r="D47" s="4"/>
      <c r="E47" s="82"/>
      <c r="F47" s="54"/>
      <c r="G47" s="82">
        <v>27.650000000000002</v>
      </c>
      <c r="H47" s="137"/>
      <c r="I47" s="82"/>
      <c r="J47" s="121">
        <v>30.187</v>
      </c>
      <c r="K47" s="54">
        <v>25.146</v>
      </c>
      <c r="L47" s="54">
        <v>32.072</v>
      </c>
      <c r="M47" s="54">
        <v>10</v>
      </c>
    </row>
    <row r="48" spans="1:13" ht="15" customHeight="1">
      <c r="A48" s="34" t="s">
        <v>42</v>
      </c>
      <c r="B48" s="4"/>
      <c r="C48" s="4"/>
      <c r="D48" s="4"/>
      <c r="E48" s="82"/>
      <c r="F48" s="54"/>
      <c r="G48" s="82">
        <v>605.318</v>
      </c>
      <c r="H48" s="137"/>
      <c r="I48" s="82"/>
      <c r="J48" s="121">
        <v>8.889000000000001</v>
      </c>
      <c r="K48" s="54">
        <v>6.578</v>
      </c>
      <c r="L48" s="54">
        <v>7.587000000000001</v>
      </c>
      <c r="M48" s="54">
        <v>5.167</v>
      </c>
    </row>
    <row r="49" spans="1:13" ht="15" customHeight="1">
      <c r="A49" s="34" t="s">
        <v>43</v>
      </c>
      <c r="B49" s="4"/>
      <c r="C49" s="4"/>
      <c r="D49" s="4"/>
      <c r="E49" s="82"/>
      <c r="F49" s="54"/>
      <c r="G49" s="82">
        <v>351.025</v>
      </c>
      <c r="H49" s="137"/>
      <c r="I49" s="82"/>
      <c r="J49" s="121">
        <v>351.18600000000004</v>
      </c>
      <c r="K49" s="54">
        <v>364.891</v>
      </c>
      <c r="L49" s="54">
        <v>389.382</v>
      </c>
      <c r="M49" s="54">
        <v>288.055</v>
      </c>
    </row>
    <row r="50" spans="1:13" ht="15" customHeight="1">
      <c r="A50" s="34" t="s">
        <v>98</v>
      </c>
      <c r="B50" s="4"/>
      <c r="C50" s="4"/>
      <c r="D50" s="4"/>
      <c r="E50" s="82"/>
      <c r="F50" s="54"/>
      <c r="G50" s="82"/>
      <c r="H50" s="137"/>
      <c r="I50" s="82"/>
      <c r="J50" s="121"/>
      <c r="K50" s="54"/>
      <c r="L50" s="54"/>
      <c r="M50" s="54"/>
    </row>
    <row r="51" spans="1:13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122"/>
      <c r="K51" s="56"/>
      <c r="L51" s="56"/>
      <c r="M51" s="56"/>
    </row>
    <row r="52" spans="1:13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>SUM(G44:G51)</f>
        <v>1516.9679999999998</v>
      </c>
      <c r="H52" s="155">
        <v>0</v>
      </c>
      <c r="I52" s="157">
        <v>0</v>
      </c>
      <c r="J52" s="120">
        <f>SUM(J44:J51)</f>
        <v>842.2760000000001</v>
      </c>
      <c r="K52" s="59">
        <f>SUM(K44:K51)</f>
        <v>1122.662</v>
      </c>
      <c r="L52" s="59">
        <f>SUM(L44:L51)</f>
        <v>1057</v>
      </c>
      <c r="M52" s="59">
        <f>SUM(M44:M51)</f>
        <v>819.663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7" ref="G54:M54">G$3</f>
        <v>2010</v>
      </c>
      <c r="H54" s="66">
        <f t="shared" si="7"/>
        <v>2009</v>
      </c>
      <c r="I54" s="66">
        <f t="shared" si="7"/>
        <v>2009</v>
      </c>
      <c r="J54" s="66">
        <f t="shared" si="7"/>
        <v>2009</v>
      </c>
      <c r="K54" s="66">
        <f t="shared" si="7"/>
        <v>2008</v>
      </c>
      <c r="L54" s="66">
        <f t="shared" si="7"/>
        <v>2007</v>
      </c>
      <c r="M54" s="66">
        <f t="shared" si="7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104</v>
      </c>
      <c r="B56" s="73"/>
      <c r="C56" s="68"/>
      <c r="D56" s="68"/>
      <c r="E56" s="86"/>
      <c r="F56" s="86"/>
      <c r="G56" s="86"/>
      <c r="H56" s="86"/>
      <c r="I56" s="86"/>
      <c r="J56" s="86">
        <f>IF(J$5=0,"",J$5)</f>
      </c>
      <c r="K56" s="86">
        <f>IF(K$5=0,"",K$5)</f>
      </c>
      <c r="L56" s="86"/>
      <c r="M56" s="86"/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46</v>
      </c>
      <c r="B58" s="175"/>
      <c r="C58" s="11"/>
      <c r="D58" s="11"/>
      <c r="E58" s="80"/>
      <c r="F58" s="57"/>
      <c r="G58" s="80"/>
      <c r="H58" s="57"/>
      <c r="I58" s="80"/>
      <c r="J58" s="123"/>
      <c r="K58" s="57"/>
      <c r="L58" s="57"/>
      <c r="M58" s="57"/>
    </row>
    <row r="59" spans="1:13" ht="15" customHeight="1">
      <c r="A59" s="177" t="s">
        <v>47</v>
      </c>
      <c r="B59" s="177"/>
      <c r="C59" s="29"/>
      <c r="D59" s="29"/>
      <c r="E59" s="81"/>
      <c r="F59" s="56"/>
      <c r="G59" s="81"/>
      <c r="H59" s="56"/>
      <c r="I59" s="81"/>
      <c r="J59" s="122"/>
      <c r="K59" s="56"/>
      <c r="L59" s="56"/>
      <c r="M59" s="56"/>
    </row>
    <row r="60" spans="1:13" ht="16.5" customHeight="1">
      <c r="A60" s="179" t="s">
        <v>48</v>
      </c>
      <c r="B60" s="179"/>
      <c r="C60" s="31"/>
      <c r="D60" s="31"/>
      <c r="E60" s="109">
        <v>0</v>
      </c>
      <c r="F60" s="110">
        <v>0</v>
      </c>
      <c r="G60" s="109">
        <v>0</v>
      </c>
      <c r="H60" s="110">
        <v>0</v>
      </c>
      <c r="I60" s="109">
        <v>0</v>
      </c>
      <c r="J60" s="163" t="s">
        <v>12</v>
      </c>
      <c r="K60" s="153" t="s">
        <v>12</v>
      </c>
      <c r="L60" s="153" t="s">
        <v>12</v>
      </c>
      <c r="M60" s="153" t="s">
        <v>12</v>
      </c>
    </row>
    <row r="61" spans="1:13" ht="15" customHeight="1">
      <c r="A61" s="175" t="s">
        <v>49</v>
      </c>
      <c r="B61" s="175"/>
      <c r="C61" s="4"/>
      <c r="D61" s="4"/>
      <c r="E61" s="82"/>
      <c r="F61" s="54"/>
      <c r="G61" s="82"/>
      <c r="H61" s="54"/>
      <c r="I61" s="82"/>
      <c r="J61" s="121"/>
      <c r="K61" s="54"/>
      <c r="L61" s="54"/>
      <c r="M61" s="54"/>
    </row>
    <row r="62" spans="1:13" ht="15" customHeight="1">
      <c r="A62" s="177" t="s">
        <v>99</v>
      </c>
      <c r="B62" s="177"/>
      <c r="C62" s="28"/>
      <c r="D62" s="28"/>
      <c r="E62" s="81"/>
      <c r="F62" s="56"/>
      <c r="G62" s="81"/>
      <c r="H62" s="56"/>
      <c r="I62" s="81"/>
      <c r="J62" s="122"/>
      <c r="K62" s="56"/>
      <c r="L62" s="56"/>
      <c r="M62" s="56"/>
    </row>
    <row r="63" spans="1:13" ht="16.5" customHeight="1">
      <c r="A63" s="167" t="s">
        <v>50</v>
      </c>
      <c r="B63" s="167"/>
      <c r="C63" s="32"/>
      <c r="D63" s="32"/>
      <c r="E63" s="109">
        <v>0</v>
      </c>
      <c r="F63" s="110">
        <v>0</v>
      </c>
      <c r="G63" s="109">
        <v>0</v>
      </c>
      <c r="H63" s="110">
        <v>0</v>
      </c>
      <c r="I63" s="109">
        <v>0</v>
      </c>
      <c r="J63" s="163" t="s">
        <v>12</v>
      </c>
      <c r="K63" s="153" t="s">
        <v>12</v>
      </c>
      <c r="L63" s="153" t="s">
        <v>12</v>
      </c>
      <c r="M63" s="153" t="s">
        <v>12</v>
      </c>
    </row>
    <row r="64" spans="1:13" ht="15" customHeight="1">
      <c r="A64" s="177" t="s">
        <v>51</v>
      </c>
      <c r="B64" s="177"/>
      <c r="C64" s="33"/>
      <c r="D64" s="33"/>
      <c r="E64" s="81"/>
      <c r="F64" s="56"/>
      <c r="G64" s="81"/>
      <c r="H64" s="56"/>
      <c r="I64" s="81"/>
      <c r="J64" s="122"/>
      <c r="K64" s="56"/>
      <c r="L64" s="56"/>
      <c r="M64" s="56"/>
    </row>
    <row r="65" spans="1:13" ht="16.5" customHeight="1">
      <c r="A65" s="179" t="s">
        <v>52</v>
      </c>
      <c r="B65" s="179"/>
      <c r="C65" s="12"/>
      <c r="D65" s="12"/>
      <c r="E65" s="109">
        <v>0</v>
      </c>
      <c r="F65" s="110">
        <v>0</v>
      </c>
      <c r="G65" s="109">
        <v>0</v>
      </c>
      <c r="H65" s="110">
        <v>0</v>
      </c>
      <c r="I65" s="109">
        <v>0</v>
      </c>
      <c r="J65" s="163" t="s">
        <v>12</v>
      </c>
      <c r="K65" s="153" t="s">
        <v>12</v>
      </c>
      <c r="L65" s="153" t="s">
        <v>12</v>
      </c>
      <c r="M65" s="153" t="s">
        <v>12</v>
      </c>
    </row>
    <row r="66" spans="1:13" ht="15" customHeight="1">
      <c r="A66" s="175" t="s">
        <v>53</v>
      </c>
      <c r="B66" s="175"/>
      <c r="C66" s="4"/>
      <c r="D66" s="4"/>
      <c r="E66" s="82"/>
      <c r="F66" s="54"/>
      <c r="G66" s="82"/>
      <c r="H66" s="54"/>
      <c r="I66" s="82"/>
      <c r="J66" s="121"/>
      <c r="K66" s="54"/>
      <c r="L66" s="54"/>
      <c r="M66" s="54"/>
    </row>
    <row r="67" spans="1:13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121"/>
      <c r="K67" s="54"/>
      <c r="L67" s="54"/>
      <c r="M67" s="54"/>
    </row>
    <row r="68" spans="1:13" ht="15" customHeight="1">
      <c r="A68" s="175" t="s">
        <v>55</v>
      </c>
      <c r="B68" s="175"/>
      <c r="C68" s="4"/>
      <c r="D68" s="4"/>
      <c r="E68" s="82"/>
      <c r="F68" s="54"/>
      <c r="G68" s="82"/>
      <c r="H68" s="54"/>
      <c r="I68" s="82"/>
      <c r="J68" s="121"/>
      <c r="K68" s="54"/>
      <c r="L68" s="54"/>
      <c r="M68" s="54"/>
    </row>
    <row r="69" spans="1:13" ht="15" customHeight="1">
      <c r="A69" s="177" t="s">
        <v>56</v>
      </c>
      <c r="B69" s="177"/>
      <c r="C69" s="28"/>
      <c r="D69" s="28"/>
      <c r="E69" s="81"/>
      <c r="F69" s="56"/>
      <c r="G69" s="81"/>
      <c r="H69" s="56"/>
      <c r="I69" s="81"/>
      <c r="J69" s="122"/>
      <c r="K69" s="56"/>
      <c r="L69" s="56"/>
      <c r="M69" s="56"/>
    </row>
    <row r="70" spans="1:13" ht="16.5" customHeight="1">
      <c r="A70" s="39" t="s">
        <v>57</v>
      </c>
      <c r="B70" s="39"/>
      <c r="C70" s="26"/>
      <c r="D70" s="26"/>
      <c r="E70" s="151">
        <v>0</v>
      </c>
      <c r="F70" s="112">
        <v>0</v>
      </c>
      <c r="G70" s="151">
        <v>0</v>
      </c>
      <c r="H70" s="152">
        <v>0</v>
      </c>
      <c r="I70" s="151">
        <v>0</v>
      </c>
      <c r="J70" s="164" t="s">
        <v>12</v>
      </c>
      <c r="K70" s="154" t="s">
        <v>12</v>
      </c>
      <c r="L70" s="154" t="s">
        <v>12</v>
      </c>
      <c r="M70" s="154" t="s">
        <v>12</v>
      </c>
    </row>
    <row r="71" spans="1:13" ht="16.5" customHeight="1">
      <c r="A71" s="179" t="s">
        <v>58</v>
      </c>
      <c r="B71" s="179"/>
      <c r="C71" s="12"/>
      <c r="D71" s="12"/>
      <c r="E71" s="109">
        <v>0</v>
      </c>
      <c r="F71" s="110">
        <v>0</v>
      </c>
      <c r="G71" s="109">
        <v>0</v>
      </c>
      <c r="H71" s="110">
        <v>0</v>
      </c>
      <c r="I71" s="109">
        <v>0</v>
      </c>
      <c r="J71" s="163" t="s">
        <v>12</v>
      </c>
      <c r="K71" s="153" t="s">
        <v>12</v>
      </c>
      <c r="L71" s="153" t="s">
        <v>12</v>
      </c>
      <c r="M71" s="153" t="s">
        <v>12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M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2009</v>
      </c>
      <c r="K73" s="66">
        <f t="shared" si="8"/>
        <v>2008</v>
      </c>
      <c r="L73" s="66">
        <f t="shared" si="8"/>
        <v>2007</v>
      </c>
      <c r="M73" s="66">
        <f t="shared" si="8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/>
    </row>
    <row r="76" ht="1.5" customHeight="1"/>
    <row r="77" spans="1:13" ht="15" customHeight="1">
      <c r="A77" s="175" t="s">
        <v>60</v>
      </c>
      <c r="B77" s="175"/>
      <c r="C77" s="9"/>
      <c r="D77" s="9"/>
      <c r="E77" s="75">
        <f>IF(E7=0,"-",IF(E14=0,"-",(E14/E7))*100)</f>
        <v>3.179381964422424</v>
      </c>
      <c r="F77" s="61">
        <f>IF(F14=0,"-",IF(F7=0,"-",F14/F7))*100</f>
        <v>7.923623318671019</v>
      </c>
      <c r="G77" s="113">
        <f>IF(G14=0,"-",IF(G7=0,"-",G14/G7))*100</f>
        <v>7.767267009017415</v>
      </c>
      <c r="H77" s="61">
        <f>IF(H14=0,"-",IF(H7=0,"-",H14/H7))*100</f>
        <v>7.286464708417149</v>
      </c>
      <c r="I77" s="113">
        <f>IF(I14=0,"-",IF(I7=0,"-",I14/I7))*100</f>
        <v>8.923633529239972</v>
      </c>
      <c r="J77" s="126">
        <f>IF(J14=0,"-",IF(J7=0,"-",J14/J7)*100)</f>
        <v>8.92494116566712</v>
      </c>
      <c r="K77" s="61">
        <f>IF(K14=0,"-",IF(K7=0,"-",K14/K7)*100)</f>
        <v>10.46851979753434</v>
      </c>
      <c r="L77" s="61">
        <f>IF(L14=0,"-",IF(L7=0,"-",L14/L7)*100)</f>
        <v>16.422206040431366</v>
      </c>
      <c r="M77" s="61">
        <f>IF(M14=0,"-",IF(M7=0,"-",M14/M7)*100)</f>
        <v>19.35559367754109</v>
      </c>
    </row>
    <row r="78" spans="1:15" ht="15" customHeight="1">
      <c r="A78" s="175" t="s">
        <v>61</v>
      </c>
      <c r="B78" s="175"/>
      <c r="C78" s="9"/>
      <c r="D78" s="9"/>
      <c r="E78" s="75">
        <f aca="true" t="shared" si="9" ref="E78:M78">IF(E20=0,"-",IF(E7=0,"-",E20/E7)*100)</f>
        <v>0.42260431301708634</v>
      </c>
      <c r="F78" s="61">
        <f t="shared" si="9"/>
        <v>5.345651810784383</v>
      </c>
      <c r="G78" s="75">
        <f t="shared" si="9"/>
        <v>4.917196982726841</v>
      </c>
      <c r="H78" s="61">
        <f t="shared" si="9"/>
        <v>5.229033767510955</v>
      </c>
      <c r="I78" s="75">
        <f t="shared" si="9"/>
        <v>6.759902206220633</v>
      </c>
      <c r="J78" s="126">
        <f>IF(J20=0,"-",IF(J7=0,"-",J20/J7)*100)</f>
        <v>9.877720324685406</v>
      </c>
      <c r="K78" s="61">
        <f t="shared" si="9"/>
        <v>12.335477079782983</v>
      </c>
      <c r="L78" s="61">
        <f>IF(L20=0,"-",IF(L7=0,"-",L20/L7)*100)</f>
        <v>17.774324699192075</v>
      </c>
      <c r="M78" s="61">
        <f t="shared" si="9"/>
        <v>20.036360653285374</v>
      </c>
      <c r="N78" s="16"/>
      <c r="O78" s="16"/>
    </row>
    <row r="79" spans="1:15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 t="str">
        <f>IF((I44=0),"-",(I24/((I44+K44)/2)*100))</f>
        <v>-</v>
      </c>
      <c r="J79" s="127">
        <f>IF((J44=0),"-",(J24/((J44+K44)/2)*100))</f>
        <v>12.79356501912888</v>
      </c>
      <c r="K79" s="62">
        <f>IF((K44=0),"-",(K24/((K44+L44)/2)*100))</f>
        <v>14.488562089089719</v>
      </c>
      <c r="L79" s="62" t="s">
        <v>12</v>
      </c>
      <c r="M79" s="62">
        <v>26.1</v>
      </c>
      <c r="N79" s="16"/>
      <c r="O79" s="16"/>
    </row>
    <row r="80" spans="1:15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 t="str">
        <f>IF((I44=0),"-",((I17+I18)/((I44+I45+I46+I48+K44+K45+K46+K48)/2)*100))</f>
        <v>-</v>
      </c>
      <c r="J80" s="127">
        <f>IF((J44=0),"-",((J17+J18)/((J44+J45+J46+J48+K44+K45+K46+K48)/2)*100))</f>
        <v>16.992144298248547</v>
      </c>
      <c r="K80" s="62">
        <f>IF((K44=0),"-",((K17+K18)/((K44+K45+K46+K48+L44+L45+L46+L48)/2)*100))</f>
        <v>18.641383277382737</v>
      </c>
      <c r="L80" s="62" t="s">
        <v>12</v>
      </c>
      <c r="M80" s="62">
        <v>35.6</v>
      </c>
      <c r="N80" s="16"/>
      <c r="O80" s="16"/>
    </row>
    <row r="81" spans="1:15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0" ref="G81:M81">IF(G44=0,"-",((G44+G45)/G52*100))</f>
        <v>35.13422827640399</v>
      </c>
      <c r="H81" s="117" t="str">
        <f t="shared" si="10"/>
        <v>-</v>
      </c>
      <c r="I81" s="79" t="str">
        <f t="shared" si="10"/>
        <v>-</v>
      </c>
      <c r="J81" s="128">
        <f>IF(J44=0,"-",((J44+J45)/J52*100))</f>
        <v>53.6657817627476</v>
      </c>
      <c r="K81" s="107">
        <f t="shared" si="10"/>
        <v>64.67191371935631</v>
      </c>
      <c r="L81" s="107">
        <f t="shared" si="10"/>
        <v>59.409555345316946</v>
      </c>
      <c r="M81" s="107">
        <f t="shared" si="10"/>
        <v>63.00650389245337</v>
      </c>
      <c r="N81" s="16"/>
      <c r="O81" s="16"/>
    </row>
    <row r="82" spans="1:15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11" ref="G82:M82">IF(G48=0,"-",(G48+G46-G40-G38-G34))</f>
        <v>490.84599999999995</v>
      </c>
      <c r="H82" s="118" t="str">
        <f t="shared" si="11"/>
        <v>-</v>
      </c>
      <c r="I82" s="76" t="str">
        <f t="shared" si="11"/>
        <v>-</v>
      </c>
      <c r="J82" s="129">
        <f>IF(J48=0,"-",(J48+J46-J40-J38-J34))</f>
        <v>-61.117</v>
      </c>
      <c r="K82" s="1">
        <f t="shared" si="11"/>
        <v>-394.70000000000005</v>
      </c>
      <c r="L82" s="1">
        <f t="shared" si="11"/>
        <v>-303.043</v>
      </c>
      <c r="M82" s="1">
        <f t="shared" si="11"/>
        <v>-157.12800000000001</v>
      </c>
      <c r="N82" s="16"/>
      <c r="O82" s="16"/>
    </row>
    <row r="83" spans="1:13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12" ref="G83:M83">IF((G44=0),"-",((G48+G46)/(G44+G45)))</f>
        <v>1.135734321497256</v>
      </c>
      <c r="H83" s="119" t="str">
        <f t="shared" si="12"/>
        <v>-</v>
      </c>
      <c r="I83" s="77" t="str">
        <f t="shared" si="12"/>
        <v>-</v>
      </c>
      <c r="J83" s="130">
        <f>IF((J44=0),"-",((J48+J46)/(J44+J45)))</f>
        <v>0.019665320100704847</v>
      </c>
      <c r="K83" s="3">
        <f t="shared" si="12"/>
        <v>0.009060019530416075</v>
      </c>
      <c r="L83" s="3">
        <f t="shared" si="12"/>
        <v>0.012081998984010103</v>
      </c>
      <c r="M83" s="3">
        <f t="shared" si="12"/>
        <v>0.010005015093689307</v>
      </c>
    </row>
    <row r="84" spans="1:13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162" t="s">
        <v>12</v>
      </c>
      <c r="J84" s="131">
        <v>462</v>
      </c>
      <c r="K84" s="24">
        <v>455</v>
      </c>
      <c r="L84" s="24">
        <v>441</v>
      </c>
      <c r="M84" s="24">
        <v>415</v>
      </c>
    </row>
    <row r="85" spans="1:13" ht="15" customHeight="1">
      <c r="A85" s="7" t="s">
        <v>150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77:B77"/>
    <mergeCell ref="A78:B78"/>
    <mergeCell ref="A79:B79"/>
    <mergeCell ref="A82:B82"/>
    <mergeCell ref="A83:B83"/>
    <mergeCell ref="A81:B81"/>
    <mergeCell ref="A64:B64"/>
    <mergeCell ref="A62:B62"/>
    <mergeCell ref="A80:B80"/>
    <mergeCell ref="A65:B65"/>
    <mergeCell ref="A84:B84"/>
    <mergeCell ref="A67:B67"/>
    <mergeCell ref="A68:B68"/>
    <mergeCell ref="A69:B69"/>
    <mergeCell ref="A71:B71"/>
    <mergeCell ref="A66:B66"/>
    <mergeCell ref="A1:M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76" t="s">
        <v>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80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21" customFormat="1" ht="12.75" customHeight="1">
      <c r="A5" s="64" t="s">
        <v>13</v>
      </c>
      <c r="B5" s="71"/>
      <c r="C5" s="68"/>
      <c r="D5" s="68" t="s">
        <v>68</v>
      </c>
      <c r="E5" s="70"/>
      <c r="F5" s="70" t="s">
        <v>11</v>
      </c>
      <c r="G5" s="70"/>
      <c r="H5" s="70" t="s">
        <v>11</v>
      </c>
      <c r="I5" s="70" t="s">
        <v>11</v>
      </c>
      <c r="J5" s="70"/>
      <c r="K5" s="70"/>
      <c r="L5" s="70" t="s">
        <v>69</v>
      </c>
      <c r="M5" s="70"/>
    </row>
    <row r="6" ht="1.5" customHeight="1"/>
    <row r="7" spans="1:13" ht="15" customHeight="1">
      <c r="A7" s="34" t="s">
        <v>14</v>
      </c>
      <c r="B7" s="9"/>
      <c r="C7" s="9"/>
      <c r="D7" s="9"/>
      <c r="E7" s="91">
        <v>88.72899999999998</v>
      </c>
      <c r="F7" s="92">
        <v>76.999</v>
      </c>
      <c r="G7" s="91">
        <v>253.007</v>
      </c>
      <c r="H7" s="133">
        <v>226.644</v>
      </c>
      <c r="I7" s="91">
        <v>294.48900000000003</v>
      </c>
      <c r="J7" s="92">
        <v>362.351</v>
      </c>
      <c r="K7" s="92">
        <v>360.33000000000004</v>
      </c>
      <c r="L7" s="92">
        <v>326.7</v>
      </c>
      <c r="M7" s="92">
        <v>342.3</v>
      </c>
    </row>
    <row r="8" spans="1:13" ht="15" customHeight="1">
      <c r="A8" s="34" t="s">
        <v>15</v>
      </c>
      <c r="B8" s="4"/>
      <c r="C8" s="4"/>
      <c r="D8" s="4"/>
      <c r="E8" s="93">
        <v>-76.52100000000002</v>
      </c>
      <c r="F8" s="94">
        <v>-63.361999999999995</v>
      </c>
      <c r="G8" s="93">
        <v>-217.24200000000002</v>
      </c>
      <c r="H8" s="139">
        <v>-183.017</v>
      </c>
      <c r="I8" s="93">
        <v>-243.369</v>
      </c>
      <c r="J8" s="94">
        <v>-317.625</v>
      </c>
      <c r="K8" s="94">
        <v>-315.623</v>
      </c>
      <c r="L8" s="94">
        <v>-291.6</v>
      </c>
      <c r="M8" s="94">
        <v>-305.90000000000003</v>
      </c>
    </row>
    <row r="9" spans="1:13" ht="15" customHeight="1">
      <c r="A9" s="34" t="s">
        <v>16</v>
      </c>
      <c r="B9" s="4"/>
      <c r="C9" s="4"/>
      <c r="D9" s="4"/>
      <c r="E9" s="93">
        <v>0.25799999999999995</v>
      </c>
      <c r="F9" s="94">
        <v>0.218</v>
      </c>
      <c r="G9" s="93">
        <v>0.37999999999999995</v>
      </c>
      <c r="H9" s="139">
        <v>0.31</v>
      </c>
      <c r="I9" s="93">
        <v>-0.014000000000000012</v>
      </c>
      <c r="J9" s="94">
        <v>0.469</v>
      </c>
      <c r="K9" s="94">
        <v>0.903</v>
      </c>
      <c r="L9" s="94">
        <v>1.5</v>
      </c>
      <c r="M9" s="94">
        <v>1.5</v>
      </c>
    </row>
    <row r="10" spans="1:13" ht="15" customHeight="1">
      <c r="A10" s="34" t="s">
        <v>17</v>
      </c>
      <c r="B10" s="4"/>
      <c r="C10" s="4"/>
      <c r="D10" s="4"/>
      <c r="E10" s="93"/>
      <c r="F10" s="94"/>
      <c r="G10" s="93"/>
      <c r="H10" s="139"/>
      <c r="I10" s="93"/>
      <c r="J10" s="94"/>
      <c r="K10" s="94"/>
      <c r="L10" s="94"/>
      <c r="M10" s="94"/>
    </row>
    <row r="11" spans="1:13" ht="15" customHeight="1">
      <c r="A11" s="35" t="s">
        <v>18</v>
      </c>
      <c r="B11" s="28"/>
      <c r="C11" s="28"/>
      <c r="D11" s="28"/>
      <c r="E11" s="95"/>
      <c r="F11" s="96"/>
      <c r="G11" s="95"/>
      <c r="H11" s="140"/>
      <c r="I11" s="95"/>
      <c r="J11" s="96"/>
      <c r="K11" s="96"/>
      <c r="L11" s="96"/>
      <c r="M11" s="96"/>
    </row>
    <row r="12" spans="1:13" ht="15" customHeight="1">
      <c r="A12" s="13" t="s">
        <v>1</v>
      </c>
      <c r="B12" s="13"/>
      <c r="C12" s="13"/>
      <c r="D12" s="13"/>
      <c r="E12" s="91">
        <f>SUM(E7:E11)</f>
        <v>12.465999999999969</v>
      </c>
      <c r="F12" s="92">
        <f aca="true" t="shared" si="0" ref="F12:M12">SUM(F7:F11)</f>
        <v>13.855</v>
      </c>
      <c r="G12" s="91">
        <f>SUM(G7:G11)</f>
        <v>36.14499999999999</v>
      </c>
      <c r="H12" s="133">
        <f>SUM(H7:H11)</f>
        <v>43.93700000000001</v>
      </c>
      <c r="I12" s="91">
        <f>SUM(I7:I11)</f>
        <v>51.10600000000003</v>
      </c>
      <c r="J12" s="92">
        <f t="shared" si="0"/>
        <v>45.195</v>
      </c>
      <c r="K12" s="92">
        <f t="shared" si="0"/>
        <v>45.61000000000005</v>
      </c>
      <c r="L12" s="92">
        <f t="shared" si="0"/>
        <v>36.599999999999966</v>
      </c>
      <c r="M12" s="92">
        <f t="shared" si="0"/>
        <v>37.89999999999998</v>
      </c>
    </row>
    <row r="13" spans="1:13" ht="15" customHeight="1">
      <c r="A13" s="35" t="s">
        <v>92</v>
      </c>
      <c r="B13" s="28"/>
      <c r="C13" s="28"/>
      <c r="D13" s="28"/>
      <c r="E13" s="95">
        <v>-5.423000000000002</v>
      </c>
      <c r="F13" s="96">
        <v>-6.140999999999998</v>
      </c>
      <c r="G13" s="95">
        <v>-16.362000000000002</v>
      </c>
      <c r="H13" s="140">
        <v>-17.264</v>
      </c>
      <c r="I13" s="95">
        <v>-23.567</v>
      </c>
      <c r="J13" s="96">
        <v>-26.424000000000003</v>
      </c>
      <c r="K13" s="96">
        <v>-26.671000000000003</v>
      </c>
      <c r="L13" s="96">
        <v>-24.200000000000003</v>
      </c>
      <c r="M13" s="96">
        <v>-25.1</v>
      </c>
    </row>
    <row r="14" spans="1:13" ht="15" customHeight="1">
      <c r="A14" s="13" t="s">
        <v>2</v>
      </c>
      <c r="B14" s="13"/>
      <c r="C14" s="13"/>
      <c r="D14" s="13"/>
      <c r="E14" s="91">
        <f>SUM(E12:E13)</f>
        <v>7.042999999999967</v>
      </c>
      <c r="F14" s="92">
        <f aca="true" t="shared" si="1" ref="F14:M14">SUM(F12:F13)</f>
        <v>7.714000000000002</v>
      </c>
      <c r="G14" s="91">
        <f>SUM(G12:G13)</f>
        <v>19.782999999999987</v>
      </c>
      <c r="H14" s="133">
        <f>SUM(H12:H13)</f>
        <v>26.673000000000012</v>
      </c>
      <c r="I14" s="91">
        <f>SUM(I12:I13)</f>
        <v>27.53900000000003</v>
      </c>
      <c r="J14" s="92">
        <f t="shared" si="1"/>
        <v>18.770999999999997</v>
      </c>
      <c r="K14" s="92">
        <f t="shared" si="1"/>
        <v>18.939000000000046</v>
      </c>
      <c r="L14" s="92">
        <f t="shared" si="1"/>
        <v>12.399999999999963</v>
      </c>
      <c r="M14" s="92">
        <f t="shared" si="1"/>
        <v>12.799999999999976</v>
      </c>
    </row>
    <row r="15" spans="1:13" ht="15" customHeight="1">
      <c r="A15" s="34" t="s">
        <v>20</v>
      </c>
      <c r="B15" s="5"/>
      <c r="C15" s="5"/>
      <c r="D15" s="5"/>
      <c r="E15" s="93">
        <v>-0.12599999999999997</v>
      </c>
      <c r="F15" s="94">
        <v>-0.12700000000000003</v>
      </c>
      <c r="G15" s="93">
        <v>-0.366</v>
      </c>
      <c r="H15" s="139">
        <v>-0.343</v>
      </c>
      <c r="I15" s="93">
        <v>-0.442</v>
      </c>
      <c r="J15" s="94">
        <v>-0.49200000000000005</v>
      </c>
      <c r="K15" s="94">
        <v>-0.62</v>
      </c>
      <c r="L15" s="94"/>
      <c r="M15" s="94"/>
    </row>
    <row r="16" spans="1:13" ht="15" customHeight="1">
      <c r="A16" s="35" t="s">
        <v>21</v>
      </c>
      <c r="B16" s="28"/>
      <c r="C16" s="28"/>
      <c r="D16" s="28"/>
      <c r="E16" s="95"/>
      <c r="F16" s="96"/>
      <c r="G16" s="95"/>
      <c r="H16" s="140"/>
      <c r="I16" s="95"/>
      <c r="J16" s="96"/>
      <c r="K16" s="96"/>
      <c r="L16" s="96"/>
      <c r="M16" s="96"/>
    </row>
    <row r="17" spans="1:13" ht="15" customHeight="1">
      <c r="A17" s="13" t="s">
        <v>3</v>
      </c>
      <c r="B17" s="13"/>
      <c r="C17" s="13"/>
      <c r="D17" s="13"/>
      <c r="E17" s="91">
        <f>SUM(E14:E16)</f>
        <v>6.916999999999967</v>
      </c>
      <c r="F17" s="92">
        <f aca="true" t="shared" si="2" ref="F17:M17">SUM(F14:F16)</f>
        <v>7.587000000000002</v>
      </c>
      <c r="G17" s="91">
        <f>SUM(G14:G16)</f>
        <v>19.416999999999987</v>
      </c>
      <c r="H17" s="133">
        <f>SUM(H14:H16)</f>
        <v>26.330000000000013</v>
      </c>
      <c r="I17" s="91">
        <f>SUM(I14:I16)</f>
        <v>27.09700000000003</v>
      </c>
      <c r="J17" s="92">
        <f t="shared" si="2"/>
        <v>18.278999999999996</v>
      </c>
      <c r="K17" s="92">
        <f t="shared" si="2"/>
        <v>18.319000000000045</v>
      </c>
      <c r="L17" s="92">
        <f t="shared" si="2"/>
        <v>12.399999999999963</v>
      </c>
      <c r="M17" s="92">
        <f t="shared" si="2"/>
        <v>12.799999999999976</v>
      </c>
    </row>
    <row r="18" spans="1:13" ht="15" customHeight="1">
      <c r="A18" s="34" t="s">
        <v>22</v>
      </c>
      <c r="B18" s="4"/>
      <c r="C18" s="4"/>
      <c r="D18" s="4"/>
      <c r="E18" s="93">
        <v>0.653</v>
      </c>
      <c r="F18" s="94">
        <v>0.11400000000000002</v>
      </c>
      <c r="G18" s="93">
        <v>1.117</v>
      </c>
      <c r="H18" s="139">
        <v>0.14600000000000002</v>
      </c>
      <c r="I18" s="93">
        <v>0.269</v>
      </c>
      <c r="J18" s="94">
        <v>0.116</v>
      </c>
      <c r="K18" s="94">
        <v>0.164</v>
      </c>
      <c r="L18" s="94">
        <v>0.3</v>
      </c>
      <c r="M18" s="94">
        <v>0.3</v>
      </c>
    </row>
    <row r="19" spans="1:13" ht="15" customHeight="1">
      <c r="A19" s="35" t="s">
        <v>23</v>
      </c>
      <c r="B19" s="28"/>
      <c r="C19" s="28"/>
      <c r="D19" s="28"/>
      <c r="E19" s="95">
        <v>-0.8320000000000001</v>
      </c>
      <c r="F19" s="96">
        <v>-1.5670000000000002</v>
      </c>
      <c r="G19" s="95">
        <v>-2.1</v>
      </c>
      <c r="H19" s="140">
        <v>-5.203</v>
      </c>
      <c r="I19" s="95">
        <v>-5.675000000000001</v>
      </c>
      <c r="J19" s="96">
        <v>-13.921000000000001</v>
      </c>
      <c r="K19" s="96">
        <v>-10.423</v>
      </c>
      <c r="L19" s="96">
        <v>-9.3</v>
      </c>
      <c r="M19" s="96">
        <v>-9.5</v>
      </c>
    </row>
    <row r="20" spans="1:13" ht="15" customHeight="1">
      <c r="A20" s="13" t="s">
        <v>4</v>
      </c>
      <c r="B20" s="13"/>
      <c r="C20" s="13"/>
      <c r="D20" s="13"/>
      <c r="E20" s="91">
        <f>SUM(E17:E19)</f>
        <v>6.737999999999967</v>
      </c>
      <c r="F20" s="92">
        <f aca="true" t="shared" si="3" ref="F20:M20">SUM(F17:F19)</f>
        <v>6.134000000000002</v>
      </c>
      <c r="G20" s="91">
        <f>SUM(G17:G19)</f>
        <v>18.433999999999987</v>
      </c>
      <c r="H20" s="133">
        <f>SUM(H17:H19)</f>
        <v>21.273000000000014</v>
      </c>
      <c r="I20" s="91">
        <f>SUM(I17:I19)</f>
        <v>21.691000000000027</v>
      </c>
      <c r="J20" s="92">
        <f t="shared" si="3"/>
        <v>4.473999999999995</v>
      </c>
      <c r="K20" s="92">
        <f t="shared" si="3"/>
        <v>8.060000000000047</v>
      </c>
      <c r="L20" s="92">
        <f t="shared" si="3"/>
        <v>3.399999999999963</v>
      </c>
      <c r="M20" s="92">
        <f t="shared" si="3"/>
        <v>3.5999999999999766</v>
      </c>
    </row>
    <row r="21" spans="1:13" ht="15" customHeight="1">
      <c r="A21" s="34" t="s">
        <v>24</v>
      </c>
      <c r="B21" s="4"/>
      <c r="C21" s="4"/>
      <c r="D21" s="4"/>
      <c r="E21" s="93">
        <v>-1.3490000000000002</v>
      </c>
      <c r="F21" s="94">
        <v>-1.5270000000000001</v>
      </c>
      <c r="G21" s="93">
        <v>-5.6930000000000005</v>
      </c>
      <c r="H21" s="139">
        <v>-6.673</v>
      </c>
      <c r="I21" s="93">
        <v>-6.244000000000001</v>
      </c>
      <c r="J21" s="94">
        <v>-6.894</v>
      </c>
      <c r="K21" s="94">
        <v>-3.334</v>
      </c>
      <c r="L21" s="94">
        <v>-6.1000000000000005</v>
      </c>
      <c r="M21" s="94">
        <v>-6.4</v>
      </c>
    </row>
    <row r="22" spans="1:13" ht="15" customHeight="1">
      <c r="A22" s="35" t="s">
        <v>106</v>
      </c>
      <c r="B22" s="30"/>
      <c r="C22" s="30"/>
      <c r="D22" s="30"/>
      <c r="E22" s="95"/>
      <c r="F22" s="96">
        <v>1.116</v>
      </c>
      <c r="G22" s="95"/>
      <c r="H22" s="140">
        <v>3.3320000000000003</v>
      </c>
      <c r="I22" s="95">
        <v>33.012</v>
      </c>
      <c r="J22" s="96"/>
      <c r="K22" s="96"/>
      <c r="L22" s="96"/>
      <c r="M22" s="96"/>
    </row>
    <row r="23" spans="1:13" ht="15" customHeight="1">
      <c r="A23" s="38" t="s">
        <v>25</v>
      </c>
      <c r="B23" s="14"/>
      <c r="C23" s="14"/>
      <c r="D23" s="14"/>
      <c r="E23" s="91">
        <f>SUM(E20:E22)</f>
        <v>5.3889999999999665</v>
      </c>
      <c r="F23" s="92">
        <f aca="true" t="shared" si="4" ref="F23:M23">SUM(F20:F22)</f>
        <v>5.7230000000000025</v>
      </c>
      <c r="G23" s="91">
        <f>SUM(G20:G22)</f>
        <v>12.740999999999985</v>
      </c>
      <c r="H23" s="133">
        <f>SUM(H20:H22)</f>
        <v>17.932000000000013</v>
      </c>
      <c r="I23" s="91">
        <f>SUM(I20:I22)</f>
        <v>48.45900000000003</v>
      </c>
      <c r="J23" s="92">
        <f t="shared" si="4"/>
        <v>-2.4200000000000053</v>
      </c>
      <c r="K23" s="92">
        <f t="shared" si="4"/>
        <v>4.726000000000047</v>
      </c>
      <c r="L23" s="92">
        <f t="shared" si="4"/>
        <v>-2.7000000000000375</v>
      </c>
      <c r="M23" s="92">
        <f t="shared" si="4"/>
        <v>-2.800000000000024</v>
      </c>
    </row>
    <row r="24" spans="1:13" ht="15" customHeight="1">
      <c r="A24" s="34" t="s">
        <v>26</v>
      </c>
      <c r="B24" s="4"/>
      <c r="C24" s="4"/>
      <c r="D24" s="4"/>
      <c r="E24" s="97">
        <f aca="true" t="shared" si="5" ref="E24:M24">E23-E25</f>
        <v>5.3889999999999665</v>
      </c>
      <c r="F24" s="98">
        <f t="shared" si="5"/>
        <v>5.7230000000000025</v>
      </c>
      <c r="G24" s="97">
        <f>G23-G25</f>
        <v>12.740999999999985</v>
      </c>
      <c r="H24" s="141">
        <f>H23-H25</f>
        <v>17.932000000000013</v>
      </c>
      <c r="I24" s="97">
        <f>I23-I25</f>
        <v>48.45900000000003</v>
      </c>
      <c r="J24" s="98">
        <f t="shared" si="5"/>
        <v>-2.4200000000000053</v>
      </c>
      <c r="K24" s="98">
        <f t="shared" si="5"/>
        <v>4.726000000000047</v>
      </c>
      <c r="L24" s="98">
        <f t="shared" si="5"/>
        <v>-2.7000000000000375</v>
      </c>
      <c r="M24" s="98">
        <f t="shared" si="5"/>
        <v>-2.800000000000024</v>
      </c>
    </row>
    <row r="25" spans="1:13" ht="15" customHeight="1">
      <c r="A25" s="34" t="s">
        <v>108</v>
      </c>
      <c r="B25" s="4"/>
      <c r="C25" s="4"/>
      <c r="D25" s="4"/>
      <c r="E25" s="82"/>
      <c r="F25" s="54"/>
      <c r="G25" s="82"/>
      <c r="H25" s="142"/>
      <c r="I25" s="82"/>
      <c r="J25" s="54"/>
      <c r="K25" s="54"/>
      <c r="L25" s="54"/>
      <c r="M25" s="5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/>
      <c r="G29" s="86">
        <f>IF(G$5=0,"",G$5)</f>
      </c>
      <c r="H29" s="86"/>
      <c r="I29" s="86"/>
      <c r="J29" s="86"/>
      <c r="K29" s="86"/>
      <c r="L29" s="86"/>
      <c r="M29" s="86"/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5</v>
      </c>
      <c r="B31" s="10"/>
      <c r="C31" s="10"/>
      <c r="D31" s="10"/>
      <c r="E31" s="82"/>
      <c r="F31" s="54"/>
      <c r="G31" s="93">
        <v>70.431</v>
      </c>
      <c r="H31" s="139">
        <v>75.037</v>
      </c>
      <c r="I31" s="93">
        <v>69.712</v>
      </c>
      <c r="J31" s="94">
        <v>74.35000000000001</v>
      </c>
      <c r="K31" s="94">
        <v>74.9</v>
      </c>
      <c r="L31" s="94"/>
      <c r="M31" s="94">
        <v>69</v>
      </c>
    </row>
    <row r="32" spans="1:13" ht="15" customHeight="1">
      <c r="A32" s="34" t="s">
        <v>27</v>
      </c>
      <c r="B32" s="9"/>
      <c r="C32" s="9"/>
      <c r="D32" s="9"/>
      <c r="E32" s="82"/>
      <c r="F32" s="54"/>
      <c r="G32" s="93">
        <v>2.0660000000000003</v>
      </c>
      <c r="H32" s="139">
        <v>2.608</v>
      </c>
      <c r="I32" s="93">
        <v>1.9220000000000002</v>
      </c>
      <c r="J32" s="94">
        <v>3.5180000000000002</v>
      </c>
      <c r="K32" s="94">
        <v>4.1000000000000005</v>
      </c>
      <c r="L32" s="94"/>
      <c r="M32" s="94"/>
    </row>
    <row r="33" spans="1:13" ht="15" customHeight="1">
      <c r="A33" s="34" t="s">
        <v>28</v>
      </c>
      <c r="B33" s="9"/>
      <c r="C33" s="9"/>
      <c r="D33" s="9"/>
      <c r="E33" s="82"/>
      <c r="F33" s="54"/>
      <c r="G33" s="93">
        <v>121.72800000000001</v>
      </c>
      <c r="H33" s="139">
        <v>139.26600000000002</v>
      </c>
      <c r="I33" s="93">
        <v>123.02900000000001</v>
      </c>
      <c r="J33" s="94">
        <v>145.624</v>
      </c>
      <c r="K33" s="94">
        <v>151.8</v>
      </c>
      <c r="L33" s="94"/>
      <c r="M33" s="94">
        <v>142.4</v>
      </c>
    </row>
    <row r="34" spans="1:13" ht="15" customHeight="1">
      <c r="A34" s="34" t="s">
        <v>29</v>
      </c>
      <c r="B34" s="9"/>
      <c r="C34" s="9"/>
      <c r="D34" s="9"/>
      <c r="E34" s="82"/>
      <c r="F34" s="54"/>
      <c r="G34" s="93"/>
      <c r="H34" s="139"/>
      <c r="I34" s="93"/>
      <c r="J34" s="94"/>
      <c r="K34" s="94"/>
      <c r="L34" s="94"/>
      <c r="M34" s="94"/>
    </row>
    <row r="35" spans="1:13" ht="15" customHeight="1">
      <c r="A35" s="35" t="s">
        <v>30</v>
      </c>
      <c r="B35" s="28"/>
      <c r="C35" s="28"/>
      <c r="D35" s="28"/>
      <c r="E35" s="81"/>
      <c r="F35" s="56"/>
      <c r="G35" s="95">
        <v>7.154000000000001</v>
      </c>
      <c r="H35" s="140">
        <v>6.825</v>
      </c>
      <c r="I35" s="95">
        <v>7.656000000000001</v>
      </c>
      <c r="J35" s="96">
        <v>7.075</v>
      </c>
      <c r="K35" s="96">
        <v>9.6</v>
      </c>
      <c r="L35" s="96"/>
      <c r="M35" s="96">
        <v>4.4</v>
      </c>
    </row>
    <row r="36" spans="1:13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91">
        <f aca="true" t="shared" si="7" ref="G36:M36">SUM(G31:G35)</f>
        <v>201.37900000000002</v>
      </c>
      <c r="H36" s="133">
        <f t="shared" si="7"/>
        <v>223.73600000000002</v>
      </c>
      <c r="I36" s="91">
        <f t="shared" si="7"/>
        <v>202.31900000000002</v>
      </c>
      <c r="J36" s="92">
        <f t="shared" si="7"/>
        <v>230.567</v>
      </c>
      <c r="K36" s="92">
        <f t="shared" si="7"/>
        <v>240.4</v>
      </c>
      <c r="L36" s="92" t="s">
        <v>12</v>
      </c>
      <c r="M36" s="92">
        <f t="shared" si="7"/>
        <v>215.8</v>
      </c>
    </row>
    <row r="37" spans="1:13" ht="15" customHeight="1">
      <c r="A37" s="34" t="s">
        <v>32</v>
      </c>
      <c r="B37" s="4"/>
      <c r="C37" s="4"/>
      <c r="D37" s="4"/>
      <c r="E37" s="82"/>
      <c r="F37" s="54"/>
      <c r="G37" s="93">
        <v>39.633</v>
      </c>
      <c r="H37" s="139">
        <v>34.038000000000004</v>
      </c>
      <c r="I37" s="93">
        <v>31.642000000000003</v>
      </c>
      <c r="J37" s="94">
        <v>37.606</v>
      </c>
      <c r="K37" s="94">
        <v>42.7</v>
      </c>
      <c r="L37" s="94"/>
      <c r="M37" s="94">
        <v>35.2</v>
      </c>
    </row>
    <row r="38" spans="1:13" ht="15" customHeight="1">
      <c r="A38" s="34" t="s">
        <v>33</v>
      </c>
      <c r="B38" s="4"/>
      <c r="C38" s="4"/>
      <c r="D38" s="4"/>
      <c r="E38" s="82"/>
      <c r="F38" s="54"/>
      <c r="G38" s="93"/>
      <c r="H38" s="139"/>
      <c r="I38" s="93"/>
      <c r="J38" s="94"/>
      <c r="K38" s="94"/>
      <c r="L38" s="94"/>
      <c r="M38" s="94"/>
    </row>
    <row r="39" spans="1:13" ht="15" customHeight="1">
      <c r="A39" s="34" t="s">
        <v>34</v>
      </c>
      <c r="B39" s="4"/>
      <c r="C39" s="4"/>
      <c r="D39" s="4"/>
      <c r="E39" s="82"/>
      <c r="F39" s="54"/>
      <c r="G39" s="93">
        <v>74.929</v>
      </c>
      <c r="H39" s="139">
        <v>62.956</v>
      </c>
      <c r="I39" s="93">
        <v>52.5</v>
      </c>
      <c r="J39" s="94">
        <v>64.99300000000001</v>
      </c>
      <c r="K39" s="94">
        <v>73.60000000000001</v>
      </c>
      <c r="L39" s="94"/>
      <c r="M39" s="94">
        <v>66.60000000000001</v>
      </c>
    </row>
    <row r="40" spans="1:13" ht="15" customHeight="1">
      <c r="A40" s="34" t="s">
        <v>35</v>
      </c>
      <c r="B40" s="4"/>
      <c r="C40" s="4"/>
      <c r="D40" s="4"/>
      <c r="E40" s="82"/>
      <c r="F40" s="54"/>
      <c r="G40" s="93">
        <v>2.9210000000000003</v>
      </c>
      <c r="H40" s="139">
        <v>17.524</v>
      </c>
      <c r="I40" s="93">
        <v>27.271</v>
      </c>
      <c r="J40" s="94">
        <v>3.8930000000000002</v>
      </c>
      <c r="K40" s="94">
        <v>17.7</v>
      </c>
      <c r="L40" s="94"/>
      <c r="M40" s="94">
        <v>6.5</v>
      </c>
    </row>
    <row r="41" spans="1:13" ht="15" customHeight="1">
      <c r="A41" s="35" t="s">
        <v>36</v>
      </c>
      <c r="B41" s="28"/>
      <c r="C41" s="28"/>
      <c r="D41" s="28"/>
      <c r="E41" s="81"/>
      <c r="F41" s="56"/>
      <c r="G41" s="95"/>
      <c r="H41" s="140"/>
      <c r="I41" s="95"/>
      <c r="J41" s="96"/>
      <c r="K41" s="96"/>
      <c r="L41" s="96"/>
      <c r="M41" s="96"/>
    </row>
    <row r="42" spans="1:13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101">
        <f aca="true" t="shared" si="8" ref="G42:M42">SUM(G37:G41)</f>
        <v>117.48300000000002</v>
      </c>
      <c r="H42" s="136">
        <f t="shared" si="8"/>
        <v>114.518</v>
      </c>
      <c r="I42" s="101">
        <f t="shared" si="8"/>
        <v>111.413</v>
      </c>
      <c r="J42" s="102">
        <f t="shared" si="8"/>
        <v>106.49200000000002</v>
      </c>
      <c r="K42" s="102">
        <f t="shared" si="8"/>
        <v>134</v>
      </c>
      <c r="L42" s="102" t="s">
        <v>12</v>
      </c>
      <c r="M42" s="102">
        <f t="shared" si="8"/>
        <v>108.30000000000001</v>
      </c>
    </row>
    <row r="43" spans="1:13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91">
        <f>G36+G42</f>
        <v>318.862</v>
      </c>
      <c r="H43" s="133">
        <f>H36+H42</f>
        <v>338.254</v>
      </c>
      <c r="I43" s="91">
        <f>I36+I42</f>
        <v>313.732</v>
      </c>
      <c r="J43" s="92">
        <f>J36+J42</f>
        <v>337.059</v>
      </c>
      <c r="K43" s="92">
        <f>K36+K42</f>
        <v>374.4</v>
      </c>
      <c r="L43" s="92" t="s">
        <v>12</v>
      </c>
      <c r="M43" s="92">
        <f>M36+M42</f>
        <v>324.1</v>
      </c>
    </row>
    <row r="44" spans="1:13" ht="15" customHeight="1">
      <c r="A44" s="34" t="s">
        <v>39</v>
      </c>
      <c r="B44" s="4"/>
      <c r="C44" s="4"/>
      <c r="D44" s="4"/>
      <c r="E44" s="82"/>
      <c r="F44" s="54"/>
      <c r="G44" s="93">
        <v>191.258</v>
      </c>
      <c r="H44" s="139">
        <v>142.31</v>
      </c>
      <c r="I44" s="93">
        <v>176.36200000000002</v>
      </c>
      <c r="J44" s="94">
        <v>126.675</v>
      </c>
      <c r="K44" s="94">
        <v>114.5</v>
      </c>
      <c r="L44" s="94"/>
      <c r="M44" s="94">
        <v>111.00000000000001</v>
      </c>
    </row>
    <row r="45" spans="1:13" ht="15" customHeight="1">
      <c r="A45" s="34" t="s">
        <v>107</v>
      </c>
      <c r="B45" s="4"/>
      <c r="C45" s="4"/>
      <c r="D45" s="4"/>
      <c r="E45" s="82"/>
      <c r="F45" s="54"/>
      <c r="G45" s="93"/>
      <c r="H45" s="139"/>
      <c r="I45" s="93"/>
      <c r="J45" s="94"/>
      <c r="K45" s="94"/>
      <c r="L45" s="94"/>
      <c r="M45" s="94"/>
    </row>
    <row r="46" spans="1:13" ht="15" customHeight="1">
      <c r="A46" s="34" t="s">
        <v>40</v>
      </c>
      <c r="B46" s="4"/>
      <c r="C46" s="4"/>
      <c r="D46" s="4"/>
      <c r="E46" s="82"/>
      <c r="F46" s="54"/>
      <c r="G46" s="93"/>
      <c r="H46" s="139"/>
      <c r="I46" s="93"/>
      <c r="J46" s="94"/>
      <c r="K46" s="94"/>
      <c r="L46" s="94"/>
      <c r="M46" s="94"/>
    </row>
    <row r="47" spans="1:13" ht="15" customHeight="1">
      <c r="A47" s="34" t="s">
        <v>41</v>
      </c>
      <c r="B47" s="4"/>
      <c r="C47" s="4"/>
      <c r="D47" s="4"/>
      <c r="E47" s="82"/>
      <c r="F47" s="54"/>
      <c r="G47" s="93">
        <v>12.551</v>
      </c>
      <c r="H47" s="139">
        <v>13.062000000000001</v>
      </c>
      <c r="I47" s="93">
        <v>12.200000000000001</v>
      </c>
      <c r="J47" s="94">
        <v>13.4</v>
      </c>
      <c r="K47" s="94">
        <v>13.700000000000001</v>
      </c>
      <c r="L47" s="94"/>
      <c r="M47" s="94">
        <v>13</v>
      </c>
    </row>
    <row r="48" spans="1:13" ht="15" customHeight="1">
      <c r="A48" s="34" t="s">
        <v>42</v>
      </c>
      <c r="B48" s="4"/>
      <c r="C48" s="4"/>
      <c r="D48" s="4"/>
      <c r="E48" s="82"/>
      <c r="F48" s="54"/>
      <c r="G48" s="93">
        <v>49.616</v>
      </c>
      <c r="H48" s="139">
        <v>120.73700000000001</v>
      </c>
      <c r="I48" s="93">
        <v>68.85300000000001</v>
      </c>
      <c r="J48" s="94">
        <v>135.661</v>
      </c>
      <c r="K48" s="94">
        <v>173.6</v>
      </c>
      <c r="L48" s="94"/>
      <c r="M48" s="94">
        <v>140.1</v>
      </c>
    </row>
    <row r="49" spans="1:13" ht="15" customHeight="1">
      <c r="A49" s="34" t="s">
        <v>43</v>
      </c>
      <c r="B49" s="4"/>
      <c r="C49" s="4"/>
      <c r="D49" s="4"/>
      <c r="E49" s="82"/>
      <c r="F49" s="54"/>
      <c r="G49" s="93">
        <v>65.437</v>
      </c>
      <c r="H49" s="139">
        <v>62.145</v>
      </c>
      <c r="I49" s="93">
        <v>56.317</v>
      </c>
      <c r="J49" s="94">
        <v>61.323</v>
      </c>
      <c r="K49" s="94">
        <v>72.60000000000001</v>
      </c>
      <c r="L49" s="94"/>
      <c r="M49" s="94">
        <v>60</v>
      </c>
    </row>
    <row r="50" spans="1:13" ht="15" customHeight="1">
      <c r="A50" s="34" t="s">
        <v>98</v>
      </c>
      <c r="B50" s="4"/>
      <c r="C50" s="4"/>
      <c r="D50" s="4"/>
      <c r="E50" s="82"/>
      <c r="F50" s="54"/>
      <c r="G50" s="93"/>
      <c r="H50" s="139"/>
      <c r="I50" s="93"/>
      <c r="J50" s="94"/>
      <c r="K50" s="94"/>
      <c r="L50" s="94"/>
      <c r="M50" s="94"/>
    </row>
    <row r="51" spans="1:13" ht="15" customHeight="1">
      <c r="A51" s="35" t="s">
        <v>44</v>
      </c>
      <c r="B51" s="28"/>
      <c r="C51" s="28"/>
      <c r="D51" s="28"/>
      <c r="E51" s="81"/>
      <c r="F51" s="56"/>
      <c r="G51" s="95"/>
      <c r="H51" s="140"/>
      <c r="I51" s="95"/>
      <c r="J51" s="96"/>
      <c r="K51" s="96"/>
      <c r="L51" s="96"/>
      <c r="M51" s="96"/>
    </row>
    <row r="52" spans="1:13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91">
        <f aca="true" t="shared" si="9" ref="G52:M52">SUM(G44:G51)</f>
        <v>318.862</v>
      </c>
      <c r="H52" s="133">
        <f t="shared" si="9"/>
        <v>338.254</v>
      </c>
      <c r="I52" s="91">
        <f t="shared" si="9"/>
        <v>313.732</v>
      </c>
      <c r="J52" s="92">
        <f t="shared" si="9"/>
        <v>337.05899999999997</v>
      </c>
      <c r="K52" s="92">
        <f t="shared" si="9"/>
        <v>374.4</v>
      </c>
      <c r="L52" s="92" t="s">
        <v>12</v>
      </c>
      <c r="M52" s="92">
        <f t="shared" si="9"/>
        <v>324.1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10" ref="F54:M54">F$3</f>
        <v>2009</v>
      </c>
      <c r="G54" s="66">
        <f t="shared" si="10"/>
        <v>2010</v>
      </c>
      <c r="H54" s="66">
        <f t="shared" si="10"/>
        <v>2009</v>
      </c>
      <c r="I54" s="66">
        <f t="shared" si="10"/>
        <v>2009</v>
      </c>
      <c r="J54" s="66">
        <f t="shared" si="10"/>
        <v>2008</v>
      </c>
      <c r="K54" s="66">
        <f t="shared" si="10"/>
        <v>2007</v>
      </c>
      <c r="L54" s="66">
        <f t="shared" si="10"/>
        <v>2006</v>
      </c>
      <c r="M54" s="66">
        <f t="shared" si="10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/>
      <c r="G56" s="86">
        <f>IF(G$5=0,"",G$5)</f>
      </c>
      <c r="H56" s="86"/>
      <c r="I56" s="86"/>
      <c r="J56" s="86">
        <f>IF(J$5=0,"",J$5)</f>
      </c>
      <c r="K56" s="86">
        <f>IF(K$5=0,"",K$5)</f>
      </c>
      <c r="L56" s="86"/>
      <c r="M56" s="86"/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46</v>
      </c>
      <c r="B58" s="175"/>
      <c r="C58" s="11"/>
      <c r="D58" s="11"/>
      <c r="E58" s="97">
        <v>9.651000000000003</v>
      </c>
      <c r="F58" s="98">
        <v>12.683</v>
      </c>
      <c r="G58" s="97">
        <v>27.578000000000003</v>
      </c>
      <c r="H58" s="141">
        <v>41.503</v>
      </c>
      <c r="I58" s="97">
        <v>44.713</v>
      </c>
      <c r="J58" s="98">
        <v>22.857</v>
      </c>
      <c r="K58" s="98">
        <v>35.300000000000004</v>
      </c>
      <c r="L58" s="98"/>
      <c r="M58" s="98">
        <v>25.000000000000004</v>
      </c>
    </row>
    <row r="59" spans="1:13" ht="15" customHeight="1">
      <c r="A59" s="177" t="s">
        <v>47</v>
      </c>
      <c r="B59" s="177"/>
      <c r="C59" s="29"/>
      <c r="D59" s="29"/>
      <c r="E59" s="95">
        <v>2.285</v>
      </c>
      <c r="F59" s="96">
        <v>1.783</v>
      </c>
      <c r="G59" s="95">
        <v>-17.736</v>
      </c>
      <c r="H59" s="140">
        <v>3.738</v>
      </c>
      <c r="I59" s="95">
        <v>10.836</v>
      </c>
      <c r="J59" s="96">
        <v>3.2230000000000003</v>
      </c>
      <c r="K59" s="96">
        <v>-3.5</v>
      </c>
      <c r="L59" s="96"/>
      <c r="M59" s="96">
        <v>-0.6</v>
      </c>
    </row>
    <row r="60" spans="1:13" ht="16.5" customHeight="1">
      <c r="A60" s="179" t="s">
        <v>48</v>
      </c>
      <c r="B60" s="179"/>
      <c r="C60" s="31"/>
      <c r="D60" s="31"/>
      <c r="E60" s="91">
        <f>SUM(E58:E59)</f>
        <v>11.936000000000003</v>
      </c>
      <c r="F60" s="92">
        <f aca="true" t="shared" si="11" ref="F60:M60">SUM(F58:F59)</f>
        <v>14.466</v>
      </c>
      <c r="G60" s="91">
        <f>SUM(G58:G59)</f>
        <v>9.842000000000002</v>
      </c>
      <c r="H60" s="133">
        <f>SUM(H58:H59)</f>
        <v>45.241</v>
      </c>
      <c r="I60" s="91">
        <f>SUM(I58:I59)</f>
        <v>55.549</v>
      </c>
      <c r="J60" s="92">
        <f t="shared" si="11"/>
        <v>26.08</v>
      </c>
      <c r="K60" s="92">
        <f t="shared" si="11"/>
        <v>31.800000000000004</v>
      </c>
      <c r="L60" s="92" t="s">
        <v>12</v>
      </c>
      <c r="M60" s="92">
        <f t="shared" si="11"/>
        <v>24.400000000000002</v>
      </c>
    </row>
    <row r="61" spans="1:13" ht="15" customHeight="1">
      <c r="A61" s="175" t="s">
        <v>49</v>
      </c>
      <c r="B61" s="175"/>
      <c r="C61" s="4"/>
      <c r="D61" s="4"/>
      <c r="E61" s="93">
        <v>-4.5329999999999995</v>
      </c>
      <c r="F61" s="94">
        <v>-3.652000000000002</v>
      </c>
      <c r="G61" s="93">
        <v>-12.6</v>
      </c>
      <c r="H61" s="139">
        <v>-16.384</v>
      </c>
      <c r="I61" s="93">
        <v>-19.22</v>
      </c>
      <c r="J61" s="94">
        <v>-20.194000000000003</v>
      </c>
      <c r="K61" s="94">
        <v>-31.3</v>
      </c>
      <c r="L61" s="94"/>
      <c r="M61" s="94">
        <v>-26</v>
      </c>
    </row>
    <row r="62" spans="1:13" ht="15" customHeight="1">
      <c r="A62" s="177" t="s">
        <v>99</v>
      </c>
      <c r="B62" s="177"/>
      <c r="C62" s="28"/>
      <c r="D62" s="28"/>
      <c r="E62" s="95"/>
      <c r="F62" s="96">
        <v>0.021999999999999992</v>
      </c>
      <c r="G62" s="95">
        <v>0.137</v>
      </c>
      <c r="H62" s="140">
        <v>0.167</v>
      </c>
      <c r="I62" s="95">
        <v>0.43900000000000006</v>
      </c>
      <c r="J62" s="96">
        <v>0.34900000000000003</v>
      </c>
      <c r="K62" s="96"/>
      <c r="L62" s="96"/>
      <c r="M62" s="96">
        <v>6.1000000000000005</v>
      </c>
    </row>
    <row r="63" spans="1:13" s="49" customFormat="1" ht="16.5" customHeight="1">
      <c r="A63" s="166" t="s">
        <v>50</v>
      </c>
      <c r="B63" s="166"/>
      <c r="C63" s="32"/>
      <c r="D63" s="32"/>
      <c r="E63" s="91">
        <f>SUM(E60:E62)</f>
        <v>7.403000000000004</v>
      </c>
      <c r="F63" s="92">
        <f aca="true" t="shared" si="12" ref="F63:M63">SUM(F60:F62)</f>
        <v>10.835999999999997</v>
      </c>
      <c r="G63" s="91">
        <f>SUM(G60:G62)</f>
        <v>-2.6209999999999973</v>
      </c>
      <c r="H63" s="133">
        <f>SUM(H60:H62)</f>
        <v>29.024</v>
      </c>
      <c r="I63" s="91">
        <f>SUM(I60:I62)</f>
        <v>36.768</v>
      </c>
      <c r="J63" s="92">
        <f t="shared" si="12"/>
        <v>6.234999999999996</v>
      </c>
      <c r="K63" s="92">
        <f t="shared" si="12"/>
        <v>0.5000000000000036</v>
      </c>
      <c r="L63" s="92" t="s">
        <v>12</v>
      </c>
      <c r="M63" s="92">
        <f t="shared" si="12"/>
        <v>4.500000000000003</v>
      </c>
    </row>
    <row r="64" spans="1:13" ht="15" customHeight="1">
      <c r="A64" s="177" t="s">
        <v>51</v>
      </c>
      <c r="B64" s="177"/>
      <c r="C64" s="33"/>
      <c r="D64" s="33"/>
      <c r="E64" s="95"/>
      <c r="F64" s="96"/>
      <c r="G64" s="95"/>
      <c r="H64" s="140"/>
      <c r="I64" s="95">
        <v>50.513000000000005</v>
      </c>
      <c r="J64" s="96"/>
      <c r="K64" s="96">
        <v>-22.1</v>
      </c>
      <c r="L64" s="96"/>
      <c r="M64" s="96">
        <v>16.900000000000002</v>
      </c>
    </row>
    <row r="65" spans="1:13" ht="16.5" customHeight="1">
      <c r="A65" s="179" t="s">
        <v>52</v>
      </c>
      <c r="B65" s="179"/>
      <c r="C65" s="12"/>
      <c r="D65" s="12"/>
      <c r="E65" s="91">
        <f>SUM(E63:E64)</f>
        <v>7.403000000000004</v>
      </c>
      <c r="F65" s="92">
        <f aca="true" t="shared" si="13" ref="F65:M65">SUM(F63:F64)</f>
        <v>10.835999999999997</v>
      </c>
      <c r="G65" s="91">
        <f>SUM(G63:G64)</f>
        <v>-2.6209999999999973</v>
      </c>
      <c r="H65" s="133">
        <f>SUM(H63:H64)</f>
        <v>29.024</v>
      </c>
      <c r="I65" s="91">
        <f>SUM(I63:I64)</f>
        <v>87.281</v>
      </c>
      <c r="J65" s="92">
        <f t="shared" si="13"/>
        <v>6.234999999999996</v>
      </c>
      <c r="K65" s="92">
        <f t="shared" si="13"/>
        <v>-21.599999999999998</v>
      </c>
      <c r="L65" s="92" t="s">
        <v>12</v>
      </c>
      <c r="M65" s="92">
        <f t="shared" si="13"/>
        <v>21.400000000000006</v>
      </c>
    </row>
    <row r="66" spans="1:13" ht="15" customHeight="1">
      <c r="A66" s="175" t="s">
        <v>53</v>
      </c>
      <c r="B66" s="175"/>
      <c r="C66" s="4"/>
      <c r="D66" s="4"/>
      <c r="E66" s="93">
        <v>-7.292000000000002</v>
      </c>
      <c r="F66" s="94">
        <v>1.5600000000000005</v>
      </c>
      <c r="G66" s="93">
        <v>-21.729000000000003</v>
      </c>
      <c r="H66" s="139">
        <v>-14.924000000000001</v>
      </c>
      <c r="I66" s="93">
        <v>-16.295</v>
      </c>
      <c r="J66" s="94">
        <v>-37.817</v>
      </c>
      <c r="K66" s="94">
        <v>33.5</v>
      </c>
      <c r="L66" s="94"/>
      <c r="M66" s="94">
        <v>-38.4</v>
      </c>
    </row>
    <row r="67" spans="1:13" ht="15" customHeight="1">
      <c r="A67" s="175" t="s">
        <v>54</v>
      </c>
      <c r="B67" s="175"/>
      <c r="C67" s="4"/>
      <c r="D67" s="4"/>
      <c r="E67" s="93"/>
      <c r="F67" s="94"/>
      <c r="G67" s="93"/>
      <c r="H67" s="139"/>
      <c r="I67" s="93"/>
      <c r="J67" s="94">
        <v>17.95</v>
      </c>
      <c r="K67" s="94"/>
      <c r="L67" s="94"/>
      <c r="M67" s="94"/>
    </row>
    <row r="68" spans="1:13" ht="15" customHeight="1">
      <c r="A68" s="175" t="s">
        <v>55</v>
      </c>
      <c r="B68" s="175"/>
      <c r="C68" s="4"/>
      <c r="D68" s="4"/>
      <c r="E68" s="93"/>
      <c r="F68" s="94"/>
      <c r="G68" s="93"/>
      <c r="H68" s="139"/>
      <c r="I68" s="93"/>
      <c r="J68" s="94"/>
      <c r="K68" s="94"/>
      <c r="L68" s="94"/>
      <c r="M68" s="94"/>
    </row>
    <row r="69" spans="1:13" ht="15" customHeight="1">
      <c r="A69" s="177" t="s">
        <v>56</v>
      </c>
      <c r="B69" s="177"/>
      <c r="C69" s="28"/>
      <c r="D69" s="28"/>
      <c r="E69" s="95">
        <v>0.904</v>
      </c>
      <c r="F69" s="96">
        <v>-1.6760000000000002</v>
      </c>
      <c r="G69" s="95"/>
      <c r="H69" s="140">
        <v>-0.5050000000000001</v>
      </c>
      <c r="I69" s="95">
        <v>2.9050000000000002</v>
      </c>
      <c r="J69" s="96">
        <v>0.8390000000000001</v>
      </c>
      <c r="K69" s="96">
        <v>-0.7000000000000001</v>
      </c>
      <c r="L69" s="96"/>
      <c r="M69" s="96"/>
    </row>
    <row r="70" spans="1:13" ht="16.5" customHeight="1">
      <c r="A70" s="39" t="s">
        <v>57</v>
      </c>
      <c r="B70" s="39"/>
      <c r="C70" s="26"/>
      <c r="D70" s="26"/>
      <c r="E70" s="103">
        <f>SUM(E66:E69)</f>
        <v>-6.388000000000002</v>
      </c>
      <c r="F70" s="104">
        <f aca="true" t="shared" si="14" ref="F70:M70">SUM(F66:F69)</f>
        <v>-0.11599999999999966</v>
      </c>
      <c r="G70" s="103">
        <f>SUM(G66:G69)</f>
        <v>-21.729000000000003</v>
      </c>
      <c r="H70" s="143">
        <f>SUM(H66:H69)</f>
        <v>-15.429000000000002</v>
      </c>
      <c r="I70" s="103">
        <f>SUM(I66:I69)</f>
        <v>-13.39</v>
      </c>
      <c r="J70" s="104">
        <f t="shared" si="14"/>
        <v>-19.028000000000002</v>
      </c>
      <c r="K70" s="104">
        <f t="shared" si="14"/>
        <v>32.8</v>
      </c>
      <c r="L70" s="104" t="s">
        <v>12</v>
      </c>
      <c r="M70" s="104">
        <f t="shared" si="14"/>
        <v>-38.4</v>
      </c>
    </row>
    <row r="71" spans="1:13" ht="16.5" customHeight="1">
      <c r="A71" s="179" t="s">
        <v>58</v>
      </c>
      <c r="B71" s="179"/>
      <c r="C71" s="12"/>
      <c r="D71" s="12"/>
      <c r="E71" s="91">
        <f>SUM(E70+E65)</f>
        <v>1.0150000000000023</v>
      </c>
      <c r="F71" s="92">
        <f aca="true" t="shared" si="15" ref="F71:M71">SUM(F70+F65)</f>
        <v>10.719999999999997</v>
      </c>
      <c r="G71" s="91">
        <f>SUM(G70+G65)</f>
        <v>-24.35</v>
      </c>
      <c r="H71" s="133">
        <f>SUM(H70+H65)</f>
        <v>13.594999999999999</v>
      </c>
      <c r="I71" s="91">
        <f>SUM(I70+I65)</f>
        <v>73.891</v>
      </c>
      <c r="J71" s="92">
        <f t="shared" si="15"/>
        <v>-12.793000000000006</v>
      </c>
      <c r="K71" s="92">
        <f t="shared" si="15"/>
        <v>11.2</v>
      </c>
      <c r="L71" s="92" t="s">
        <v>12</v>
      </c>
      <c r="M71" s="92">
        <f t="shared" si="15"/>
        <v>-16.999999999999993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6" ref="F73:M73">F$3</f>
        <v>2009</v>
      </c>
      <c r="G73" s="66">
        <f t="shared" si="16"/>
        <v>2010</v>
      </c>
      <c r="H73" s="66">
        <f t="shared" si="16"/>
        <v>2009</v>
      </c>
      <c r="I73" s="66">
        <f t="shared" si="16"/>
        <v>2009</v>
      </c>
      <c r="J73" s="66">
        <f t="shared" si="16"/>
        <v>2008</v>
      </c>
      <c r="K73" s="66">
        <f t="shared" si="16"/>
        <v>2007</v>
      </c>
      <c r="L73" s="66">
        <f t="shared" si="16"/>
        <v>2006</v>
      </c>
      <c r="M73" s="66">
        <f t="shared" si="16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/>
    </row>
    <row r="76" ht="1.5" customHeight="1"/>
    <row r="77" spans="1:13" ht="15" customHeight="1">
      <c r="A77" s="175" t="s">
        <v>60</v>
      </c>
      <c r="B77" s="175"/>
      <c r="C77" s="9"/>
      <c r="D77" s="9"/>
      <c r="E77" s="75">
        <f>IF(E7=0,"-",IF(E14=0,"-",(E14/E7))*100)</f>
        <v>7.937652853069423</v>
      </c>
      <c r="F77" s="61">
        <f>IF(F14=0,"-",IF(F7=0,"-",F14/F7))*100</f>
        <v>10.018311926128915</v>
      </c>
      <c r="G77" s="113">
        <f>IF(G14=0,"-",IF(G7=0,"-",G14/G7))*100</f>
        <v>7.819151248779672</v>
      </c>
      <c r="H77" s="144">
        <f>IF(H14=0,"-",IF(H7=0,"-",H14/H7))*100</f>
        <v>11.768676867686773</v>
      </c>
      <c r="I77" s="113">
        <f>IF(I14=0,"-",IF(I7=0,"-",I14/I7))*100</f>
        <v>9.351452855624498</v>
      </c>
      <c r="J77" s="61">
        <f>IF(J14=0,"-",IF(J7=0,"-",J14/J7)*100)</f>
        <v>5.180336193359477</v>
      </c>
      <c r="K77" s="61">
        <f>IF(K14=0,"-",IF(K7=0,"-",K14/K7)*100)</f>
        <v>5.256015319290663</v>
      </c>
      <c r="L77" s="61">
        <f>IF(L14=0,"-",IF(L7=0,"-",L14/L7)*100)</f>
        <v>3.79553106825833</v>
      </c>
      <c r="M77" s="61">
        <f>IF(M14=0,"-",IF(M7=0,"-",M14/M7)*100)</f>
        <v>3.7394098743791924</v>
      </c>
    </row>
    <row r="78" spans="1:14" ht="15" customHeight="1">
      <c r="A78" s="175" t="s">
        <v>61</v>
      </c>
      <c r="B78" s="175"/>
      <c r="C78" s="9"/>
      <c r="D78" s="9"/>
      <c r="E78" s="75">
        <f aca="true" t="shared" si="17" ref="E78:M78">IF(E20=0,"-",IF(E7=0,"-",E20/E7)*100)</f>
        <v>7.593909544793662</v>
      </c>
      <c r="F78" s="61">
        <f t="shared" si="17"/>
        <v>7.966337225158772</v>
      </c>
      <c r="G78" s="75">
        <f>IF(G20=0,"-",IF(G7=0,"-",G20/G7)*100)</f>
        <v>7.285964419956755</v>
      </c>
      <c r="H78" s="115">
        <f>IF(H20=0,"-",IF(H7=0,"-",H20/H7)*100)</f>
        <v>9.386085667390274</v>
      </c>
      <c r="I78" s="75">
        <f t="shared" si="17"/>
        <v>7.365640142755765</v>
      </c>
      <c r="J78" s="61">
        <f t="shared" si="17"/>
        <v>1.2347144067492555</v>
      </c>
      <c r="K78" s="61">
        <f>IF(K20=0,"-",IF(K7=0,"-",K20/K7)*100)</f>
        <v>2.2368384536397317</v>
      </c>
      <c r="L78" s="61">
        <f t="shared" si="17"/>
        <v>1.0407101316192113</v>
      </c>
      <c r="M78" s="61">
        <f t="shared" si="17"/>
        <v>1.051709027169143</v>
      </c>
      <c r="N78" s="16"/>
    </row>
    <row r="79" spans="1:14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115" t="s">
        <v>12</v>
      </c>
      <c r="I79" s="75">
        <f>IF((I44=0),"-",(I24/((I44+J44)/2)*100))</f>
        <v>31.982233192646458</v>
      </c>
      <c r="J79" s="62">
        <f>IF((J44=0),"-",(J24/((J44+K44)/2)*100))</f>
        <v>-2.0068415051311335</v>
      </c>
      <c r="K79" s="62">
        <f>IF((K44=0),"-",(K24/((K44+M44)/2)*100))</f>
        <v>4.191574279379199</v>
      </c>
      <c r="L79" s="62" t="s">
        <v>12</v>
      </c>
      <c r="M79" s="62">
        <v>-2.5</v>
      </c>
      <c r="N79" s="16"/>
    </row>
    <row r="80" spans="1:14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115" t="s">
        <v>12</v>
      </c>
      <c r="I80" s="75">
        <f>IF((I44=0),"-",((I17+I18)/((I44+I45+I46+I48+J44+J45+J46+J48)/2)*100))</f>
        <v>10.783546875092366</v>
      </c>
      <c r="J80" s="62">
        <f>IF((J44=0),"-",((J17+J18)/((J44+J45+J46+J48+K44+K45+K46+K48)/2)*100))</f>
        <v>6.683792484503193</v>
      </c>
      <c r="K80" s="62">
        <f>IF((K44=0),"-",((K17+K18)/((K44+K45+K46+K48+M44+M45+M46+M48)/2)*100))</f>
        <v>6.855712166172124</v>
      </c>
      <c r="L80" s="62" t="s">
        <v>12</v>
      </c>
      <c r="M80" s="62">
        <v>4.8</v>
      </c>
      <c r="N80" s="16"/>
    </row>
    <row r="81" spans="1:14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8" ref="G81:M81">IF(G44=0,"-",((G44+G45)/G52*100))</f>
        <v>59.98143397457207</v>
      </c>
      <c r="H81" s="117">
        <f t="shared" si="18"/>
        <v>42.07193410868755</v>
      </c>
      <c r="I81" s="79">
        <f t="shared" si="18"/>
        <v>56.21422105491312</v>
      </c>
      <c r="J81" s="107">
        <f t="shared" si="18"/>
        <v>37.582441056313584</v>
      </c>
      <c r="K81" s="107">
        <f t="shared" si="18"/>
        <v>30.58226495726496</v>
      </c>
      <c r="L81" s="107" t="s">
        <v>12</v>
      </c>
      <c r="M81" s="107">
        <f t="shared" si="18"/>
        <v>34.24868867633447</v>
      </c>
      <c r="N81" s="16"/>
    </row>
    <row r="82" spans="1:14" ht="15" customHeight="1">
      <c r="A82" s="175" t="s">
        <v>65</v>
      </c>
      <c r="B82" s="175"/>
      <c r="C82" s="9"/>
      <c r="D82" s="9"/>
      <c r="E82" s="77" t="s">
        <v>12</v>
      </c>
      <c r="F82" s="41" t="s">
        <v>12</v>
      </c>
      <c r="G82" s="77">
        <f aca="true" t="shared" si="19" ref="G82:M82">IF(G48=0,"-",(G48+G46-G40-G38-G34))</f>
        <v>46.695</v>
      </c>
      <c r="H82" s="119">
        <f t="shared" si="19"/>
        <v>103.21300000000001</v>
      </c>
      <c r="I82" s="77">
        <f t="shared" si="19"/>
        <v>41.58200000000001</v>
      </c>
      <c r="J82" s="41">
        <f t="shared" si="19"/>
        <v>131.768</v>
      </c>
      <c r="K82" s="41">
        <f t="shared" si="19"/>
        <v>155.9</v>
      </c>
      <c r="L82" s="41" t="s">
        <v>12</v>
      </c>
      <c r="M82" s="41">
        <f t="shared" si="19"/>
        <v>133.6</v>
      </c>
      <c r="N82" s="16"/>
    </row>
    <row r="83" spans="1:13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20" ref="G83:M83">IF((G44=0),"-",((G48+G46)/(G44+G45)))</f>
        <v>0.25941921383680683</v>
      </c>
      <c r="H83" s="119">
        <f t="shared" si="20"/>
        <v>0.8484084041880402</v>
      </c>
      <c r="I83" s="77">
        <f t="shared" si="20"/>
        <v>0.3904072305825518</v>
      </c>
      <c r="J83" s="3">
        <f t="shared" si="20"/>
        <v>1.0709374383264259</v>
      </c>
      <c r="K83" s="3">
        <f t="shared" si="20"/>
        <v>1.5161572052401746</v>
      </c>
      <c r="L83" s="3" t="s">
        <v>12</v>
      </c>
      <c r="M83" s="3">
        <f t="shared" si="20"/>
        <v>1.262162162162162</v>
      </c>
    </row>
    <row r="84" spans="1:13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145" t="s">
        <v>12</v>
      </c>
      <c r="I84" s="78">
        <v>1452</v>
      </c>
      <c r="J84" s="24">
        <v>1549</v>
      </c>
      <c r="K84" s="24">
        <v>1546</v>
      </c>
      <c r="L84" s="24" t="s">
        <v>101</v>
      </c>
      <c r="M84" s="24">
        <v>1525</v>
      </c>
    </row>
    <row r="85" spans="1:13" ht="15" customHeight="1">
      <c r="A85" s="7" t="s">
        <v>118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119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1:M1"/>
    <mergeCell ref="A58:B58"/>
    <mergeCell ref="A59:B59"/>
    <mergeCell ref="A60:B60"/>
    <mergeCell ref="A61:B61"/>
    <mergeCell ref="A62:B62"/>
    <mergeCell ref="A64:B64"/>
    <mergeCell ref="A69:B69"/>
    <mergeCell ref="A71:B71"/>
    <mergeCell ref="A77:B77"/>
    <mergeCell ref="A78:B78"/>
    <mergeCell ref="A79:B79"/>
    <mergeCell ref="A83:B83"/>
    <mergeCell ref="A84:B84"/>
    <mergeCell ref="A65:B65"/>
    <mergeCell ref="A66:B66"/>
    <mergeCell ref="A67:B67"/>
    <mergeCell ref="A68:B68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76" t="s">
        <v>83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</row>
    <row r="5" spans="1:12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/>
      <c r="J5" s="70"/>
      <c r="K5" s="70"/>
      <c r="L5" s="70" t="s">
        <v>11</v>
      </c>
    </row>
    <row r="6" ht="1.5" customHeight="1"/>
    <row r="7" spans="1:12" ht="15" customHeight="1">
      <c r="A7" s="34" t="s">
        <v>14</v>
      </c>
      <c r="B7" s="9"/>
      <c r="C7" s="9"/>
      <c r="D7" s="9"/>
      <c r="E7" s="83">
        <v>460.9520000000001</v>
      </c>
      <c r="F7" s="59">
        <v>450.63899999999995</v>
      </c>
      <c r="G7" s="83">
        <v>1369.678</v>
      </c>
      <c r="H7" s="59">
        <v>1343.482</v>
      </c>
      <c r="I7" s="83">
        <v>1803.17</v>
      </c>
      <c r="J7" s="59">
        <v>1687.9990000000003</v>
      </c>
      <c r="K7" s="59">
        <v>1508.1190000000001</v>
      </c>
      <c r="L7" s="59">
        <v>1373</v>
      </c>
    </row>
    <row r="8" spans="1:12" ht="15" customHeight="1">
      <c r="A8" s="34" t="s">
        <v>15</v>
      </c>
      <c r="B8" s="4"/>
      <c r="C8" s="4"/>
      <c r="D8" s="4"/>
      <c r="E8" s="82">
        <v>-404.4299999999999</v>
      </c>
      <c r="F8" s="54">
        <v>-392.5830000000001</v>
      </c>
      <c r="G8" s="82">
        <v>-1201.1709999999998</v>
      </c>
      <c r="H8" s="54">
        <v>-1165.986</v>
      </c>
      <c r="I8" s="82">
        <v>-1568.4960000000003</v>
      </c>
      <c r="J8" s="54">
        <v>-1471.451</v>
      </c>
      <c r="K8" s="54">
        <v>-1313.015</v>
      </c>
      <c r="L8" s="54">
        <v>-1203</v>
      </c>
    </row>
    <row r="9" spans="1:12" ht="15" customHeight="1">
      <c r="A9" s="34" t="s">
        <v>16</v>
      </c>
      <c r="B9" s="4"/>
      <c r="C9" s="4"/>
      <c r="D9" s="4"/>
      <c r="E9" s="82"/>
      <c r="F9" s="54"/>
      <c r="G9" s="82"/>
      <c r="H9" s="54"/>
      <c r="I9" s="82"/>
      <c r="J9" s="54"/>
      <c r="K9" s="54"/>
      <c r="L9" s="54"/>
    </row>
    <row r="10" spans="1:12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</row>
    <row r="12" spans="1:12" ht="15" customHeight="1">
      <c r="A12" s="13" t="s">
        <v>1</v>
      </c>
      <c r="B12" s="13"/>
      <c r="C12" s="13"/>
      <c r="D12" s="13"/>
      <c r="E12" s="83">
        <f>SUM(E7:E11)</f>
        <v>56.52200000000022</v>
      </c>
      <c r="F12" s="59">
        <f aca="true" t="shared" si="0" ref="F12:L12">SUM(F7:F11)</f>
        <v>58.05599999999987</v>
      </c>
      <c r="G12" s="83">
        <f>SUM(G7:G11)</f>
        <v>168.5070000000003</v>
      </c>
      <c r="H12" s="59">
        <f>SUM(H7:H11)</f>
        <v>177.49599999999987</v>
      </c>
      <c r="I12" s="83">
        <f>SUM(I7:I11)</f>
        <v>234.67399999999975</v>
      </c>
      <c r="J12" s="59">
        <f t="shared" si="0"/>
        <v>216.54800000000023</v>
      </c>
      <c r="K12" s="59">
        <f t="shared" si="0"/>
        <v>195.10400000000004</v>
      </c>
      <c r="L12" s="59">
        <f t="shared" si="0"/>
        <v>170</v>
      </c>
    </row>
    <row r="13" spans="1:12" ht="15" customHeight="1">
      <c r="A13" s="35" t="s">
        <v>92</v>
      </c>
      <c r="B13" s="28"/>
      <c r="C13" s="28"/>
      <c r="D13" s="28"/>
      <c r="E13" s="81">
        <v>-9.269000000000002</v>
      </c>
      <c r="F13" s="56">
        <v>-9.706</v>
      </c>
      <c r="G13" s="81">
        <v>-28.098</v>
      </c>
      <c r="H13" s="56">
        <v>-28.128</v>
      </c>
      <c r="I13" s="81">
        <v>-37.694</v>
      </c>
      <c r="J13" s="56">
        <v>-35.150000000000006</v>
      </c>
      <c r="K13" s="56">
        <v>-33.315</v>
      </c>
      <c r="L13" s="56">
        <v>-30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47.25300000000021</v>
      </c>
      <c r="F14" s="59">
        <f aca="true" t="shared" si="1" ref="F14:L14">SUM(F12:F13)</f>
        <v>48.349999999999866</v>
      </c>
      <c r="G14" s="83">
        <f>SUM(G12:G13)</f>
        <v>140.40900000000028</v>
      </c>
      <c r="H14" s="59">
        <f>SUM(H12:H13)</f>
        <v>149.36799999999988</v>
      </c>
      <c r="I14" s="83">
        <f>SUM(I12:I13)</f>
        <v>196.97999999999973</v>
      </c>
      <c r="J14" s="59">
        <f t="shared" si="1"/>
        <v>181.39800000000022</v>
      </c>
      <c r="K14" s="59">
        <f t="shared" si="1"/>
        <v>161.78900000000004</v>
      </c>
      <c r="L14" s="59">
        <f t="shared" si="1"/>
        <v>140</v>
      </c>
    </row>
    <row r="15" spans="1:12" ht="15" customHeight="1">
      <c r="A15" s="34" t="s">
        <v>20</v>
      </c>
      <c r="B15" s="5"/>
      <c r="C15" s="5"/>
      <c r="D15" s="5"/>
      <c r="E15" s="82">
        <v>-1.455</v>
      </c>
      <c r="F15" s="54">
        <v>-1.455</v>
      </c>
      <c r="G15" s="82">
        <v>-4.365</v>
      </c>
      <c r="H15" s="54">
        <v>-4.365</v>
      </c>
      <c r="I15" s="82">
        <v>-5.82</v>
      </c>
      <c r="J15" s="54">
        <v>-5.82</v>
      </c>
      <c r="K15" s="54">
        <v>-5.82</v>
      </c>
      <c r="L15" s="54">
        <v>-5</v>
      </c>
    </row>
    <row r="16" spans="1:12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45.798000000000215</v>
      </c>
      <c r="F17" s="59">
        <f aca="true" t="shared" si="2" ref="F17:L17">SUM(F14:F16)</f>
        <v>46.89499999999987</v>
      </c>
      <c r="G17" s="83">
        <f>SUM(G14:G16)</f>
        <v>136.04400000000027</v>
      </c>
      <c r="H17" s="59">
        <f>SUM(H14:H16)</f>
        <v>145.00299999999987</v>
      </c>
      <c r="I17" s="83">
        <f>SUM(I14:I16)</f>
        <v>191.15999999999974</v>
      </c>
      <c r="J17" s="59">
        <f t="shared" si="2"/>
        <v>175.57800000000023</v>
      </c>
      <c r="K17" s="59">
        <f t="shared" si="2"/>
        <v>155.96900000000005</v>
      </c>
      <c r="L17" s="59">
        <f t="shared" si="2"/>
        <v>135</v>
      </c>
    </row>
    <row r="18" spans="1:12" ht="15" customHeight="1">
      <c r="A18" s="34" t="s">
        <v>22</v>
      </c>
      <c r="B18" s="4"/>
      <c r="C18" s="4"/>
      <c r="D18" s="4"/>
      <c r="E18" s="82">
        <v>0.7310000000000003</v>
      </c>
      <c r="F18" s="54">
        <v>0.2909999999999999</v>
      </c>
      <c r="G18" s="82">
        <v>2.342</v>
      </c>
      <c r="H18" s="54">
        <v>1.991</v>
      </c>
      <c r="I18" s="82">
        <v>2.463</v>
      </c>
      <c r="J18" s="54">
        <v>9.692</v>
      </c>
      <c r="K18" s="54">
        <v>6.309</v>
      </c>
      <c r="L18" s="54">
        <v>2</v>
      </c>
    </row>
    <row r="19" spans="1:12" ht="15" customHeight="1">
      <c r="A19" s="35" t="s">
        <v>23</v>
      </c>
      <c r="B19" s="28"/>
      <c r="C19" s="28"/>
      <c r="D19" s="28" t="s">
        <v>69</v>
      </c>
      <c r="E19" s="81">
        <v>-9.184000000000003</v>
      </c>
      <c r="F19" s="56">
        <v>-12.779000000000003</v>
      </c>
      <c r="G19" s="81">
        <v>-27.357</v>
      </c>
      <c r="H19" s="56">
        <v>-36.854</v>
      </c>
      <c r="I19" s="81">
        <v>-45.722</v>
      </c>
      <c r="J19" s="56">
        <v>-74.60000000000001</v>
      </c>
      <c r="K19" s="56">
        <v>-70.787</v>
      </c>
      <c r="L19" s="56">
        <v>-53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37.34500000000021</v>
      </c>
      <c r="F20" s="59">
        <f aca="true" t="shared" si="3" ref="F20:L20">SUM(F17:F19)</f>
        <v>34.40699999999986</v>
      </c>
      <c r="G20" s="83">
        <f>SUM(G17:G19)</f>
        <v>111.02900000000028</v>
      </c>
      <c r="H20" s="59">
        <f>SUM(H17:H19)</f>
        <v>110.13999999999989</v>
      </c>
      <c r="I20" s="83">
        <f>SUM(I17:I19)</f>
        <v>147.90099999999973</v>
      </c>
      <c r="J20" s="59">
        <f t="shared" si="3"/>
        <v>110.67000000000023</v>
      </c>
      <c r="K20" s="59">
        <f t="shared" si="3"/>
        <v>91.49100000000004</v>
      </c>
      <c r="L20" s="59">
        <f t="shared" si="3"/>
        <v>84</v>
      </c>
    </row>
    <row r="21" spans="1:12" ht="15" customHeight="1">
      <c r="A21" s="34" t="s">
        <v>24</v>
      </c>
      <c r="B21" s="4"/>
      <c r="C21" s="4"/>
      <c r="D21" s="4"/>
      <c r="E21" s="82">
        <v>-10.614000000000003</v>
      </c>
      <c r="F21" s="54">
        <v>-3.0499999999999985</v>
      </c>
      <c r="G21" s="82">
        <v>-22.261000000000003</v>
      </c>
      <c r="H21" s="54">
        <v>-19.014</v>
      </c>
      <c r="I21" s="82">
        <v>-29.643000000000004</v>
      </c>
      <c r="J21" s="54">
        <v>-24.138</v>
      </c>
      <c r="K21" s="54">
        <v>-24.983000000000004</v>
      </c>
      <c r="L21" s="54">
        <v>-19</v>
      </c>
    </row>
    <row r="22" spans="1:12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4" ht="15" customHeight="1">
      <c r="A23" s="38" t="s">
        <v>25</v>
      </c>
      <c r="B23" s="14"/>
      <c r="C23" s="14"/>
      <c r="D23" s="14"/>
      <c r="E23" s="83">
        <f>SUM(E20:E22)</f>
        <v>26.731000000000208</v>
      </c>
      <c r="F23" s="59">
        <f aca="true" t="shared" si="4" ref="F23:L23">SUM(F20:F22)</f>
        <v>31.356999999999864</v>
      </c>
      <c r="G23" s="83">
        <f>SUM(G20:G22)</f>
        <v>88.76800000000028</v>
      </c>
      <c r="H23" s="59">
        <f>SUM(H20:H22)</f>
        <v>91.12599999999989</v>
      </c>
      <c r="I23" s="83">
        <f>SUM(I20:I22)</f>
        <v>118.25799999999973</v>
      </c>
      <c r="J23" s="59">
        <f t="shared" si="4"/>
        <v>86.53200000000022</v>
      </c>
      <c r="K23" s="59">
        <f t="shared" si="4"/>
        <v>66.50800000000004</v>
      </c>
      <c r="L23" s="59">
        <f t="shared" si="4"/>
        <v>65</v>
      </c>
      <c r="M23" s="2"/>
      <c r="N23" s="2"/>
    </row>
    <row r="24" spans="1:12" ht="15" customHeight="1">
      <c r="A24" s="34" t="s">
        <v>26</v>
      </c>
      <c r="B24" s="4"/>
      <c r="C24" s="4"/>
      <c r="D24" s="4"/>
      <c r="E24" s="80">
        <f aca="true" t="shared" si="5" ref="E24:L24">E23-E25</f>
        <v>26.731000000000208</v>
      </c>
      <c r="F24" s="57">
        <f t="shared" si="5"/>
        <v>31.356999999999864</v>
      </c>
      <c r="G24" s="80">
        <f>G23-G25</f>
        <v>88.76800000000028</v>
      </c>
      <c r="H24" s="57">
        <f>H23-H25</f>
        <v>91.12599999999989</v>
      </c>
      <c r="I24" s="80">
        <f t="shared" si="5"/>
        <v>118.25799999999973</v>
      </c>
      <c r="J24" s="57">
        <f t="shared" si="5"/>
        <v>86.82600000000022</v>
      </c>
      <c r="K24" s="57">
        <f t="shared" si="5"/>
        <v>66.50800000000004</v>
      </c>
      <c r="L24" s="57">
        <f t="shared" si="5"/>
        <v>65</v>
      </c>
    </row>
    <row r="25" spans="1:12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54">
        <v>-0.29400000000000004</v>
      </c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>
        <f aca="true" t="shared" si="7" ref="F29:K29">IF(F$5=0,"",F$5)</f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>
        <f t="shared" si="7"/>
      </c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1846.5590000000002</v>
      </c>
      <c r="H31" s="54">
        <v>1879.162</v>
      </c>
      <c r="I31" s="82">
        <v>1891.172</v>
      </c>
      <c r="J31" s="54">
        <v>1867.343</v>
      </c>
      <c r="K31" s="54">
        <v>1857.2140000000002</v>
      </c>
      <c r="L31" s="54">
        <v>1728.786</v>
      </c>
    </row>
    <row r="32" spans="1:12" ht="15" customHeight="1">
      <c r="A32" s="34" t="s">
        <v>27</v>
      </c>
      <c r="B32" s="9"/>
      <c r="C32" s="9"/>
      <c r="D32" s="9"/>
      <c r="E32" s="82"/>
      <c r="F32" s="54"/>
      <c r="G32" s="82">
        <v>119.08099999999999</v>
      </c>
      <c r="H32" s="54">
        <v>120.45500000000001</v>
      </c>
      <c r="I32" s="82">
        <v>121.67000000000002</v>
      </c>
      <c r="J32" s="54">
        <v>127.917</v>
      </c>
      <c r="K32" s="54">
        <v>129.512</v>
      </c>
      <c r="L32" s="54">
        <v>134.47400000000002</v>
      </c>
    </row>
    <row r="33" spans="1:12" ht="15" customHeight="1">
      <c r="A33" s="34" t="s">
        <v>28</v>
      </c>
      <c r="B33" s="9"/>
      <c r="C33" s="9"/>
      <c r="D33" s="9"/>
      <c r="E33" s="82"/>
      <c r="F33" s="54"/>
      <c r="G33" s="82">
        <v>112.36400000000003</v>
      </c>
      <c r="H33" s="54">
        <v>118.822</v>
      </c>
      <c r="I33" s="82">
        <v>119.827</v>
      </c>
      <c r="J33" s="54">
        <v>121.57800000000006</v>
      </c>
      <c r="K33" s="54">
        <v>108.64700000000005</v>
      </c>
      <c r="L33" s="54">
        <v>100.58399999999997</v>
      </c>
    </row>
    <row r="34" spans="1:12" ht="15" customHeight="1">
      <c r="A34" s="34" t="s">
        <v>29</v>
      </c>
      <c r="B34" s="9"/>
      <c r="C34" s="9"/>
      <c r="D34" s="9"/>
      <c r="E34" s="82"/>
      <c r="F34" s="54"/>
      <c r="G34" s="82">
        <v>127.40700000000001</v>
      </c>
      <c r="H34" s="54">
        <v>90.90100000000001</v>
      </c>
      <c r="I34" s="82">
        <v>105.836</v>
      </c>
      <c r="J34" s="54">
        <v>78.311</v>
      </c>
      <c r="K34" s="54">
        <v>75.676</v>
      </c>
      <c r="L34" s="54">
        <v>43.358000000000004</v>
      </c>
    </row>
    <row r="35" spans="1:12" ht="15" customHeight="1">
      <c r="A35" s="35" t="s">
        <v>30</v>
      </c>
      <c r="B35" s="28"/>
      <c r="C35" s="28"/>
      <c r="D35" s="28"/>
      <c r="E35" s="81"/>
      <c r="F35" s="56"/>
      <c r="G35" s="81">
        <v>24.075000000000003</v>
      </c>
      <c r="H35" s="56">
        <v>50.342</v>
      </c>
      <c r="I35" s="81">
        <v>32.012</v>
      </c>
      <c r="J35" s="56">
        <v>33.974000000000004</v>
      </c>
      <c r="K35" s="56">
        <v>45.35</v>
      </c>
      <c r="L35" s="56">
        <v>41.019</v>
      </c>
    </row>
    <row r="36" spans="1:12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2229.486</v>
      </c>
      <c r="H36" s="116">
        <f t="shared" si="8"/>
        <v>2259.682</v>
      </c>
      <c r="I36" s="83">
        <f t="shared" si="8"/>
        <v>2270.517</v>
      </c>
      <c r="J36" s="59">
        <f t="shared" si="8"/>
        <v>2229.1230000000005</v>
      </c>
      <c r="K36" s="59">
        <f t="shared" si="8"/>
        <v>2216.399</v>
      </c>
      <c r="L36" s="59">
        <f t="shared" si="8"/>
        <v>2048.221</v>
      </c>
    </row>
    <row r="37" spans="1:12" ht="15" customHeight="1">
      <c r="A37" s="34" t="s">
        <v>32</v>
      </c>
      <c r="B37" s="4"/>
      <c r="C37" s="4"/>
      <c r="D37" s="4"/>
      <c r="E37" s="82"/>
      <c r="F37" s="54"/>
      <c r="G37" s="82">
        <v>30.713</v>
      </c>
      <c r="H37" s="54">
        <v>30.297000000000004</v>
      </c>
      <c r="I37" s="82">
        <v>31.193</v>
      </c>
      <c r="J37" s="54">
        <v>30.141000000000002</v>
      </c>
      <c r="K37" s="54">
        <v>30.464</v>
      </c>
      <c r="L37" s="54">
        <v>28.989</v>
      </c>
    </row>
    <row r="38" spans="1:12" ht="15" customHeight="1">
      <c r="A38" s="34" t="s">
        <v>33</v>
      </c>
      <c r="B38" s="4"/>
      <c r="C38" s="4"/>
      <c r="D38" s="4"/>
      <c r="E38" s="82"/>
      <c r="F38" s="54"/>
      <c r="G38" s="82"/>
      <c r="H38" s="54"/>
      <c r="I38" s="82"/>
      <c r="J38" s="54"/>
      <c r="K38" s="54"/>
      <c r="L38" s="54"/>
    </row>
    <row r="39" spans="1:12" ht="15" customHeight="1">
      <c r="A39" s="34" t="s">
        <v>34</v>
      </c>
      <c r="B39" s="4"/>
      <c r="C39" s="4"/>
      <c r="D39" s="4"/>
      <c r="E39" s="82"/>
      <c r="F39" s="54"/>
      <c r="G39" s="82">
        <v>466.071</v>
      </c>
      <c r="H39" s="54">
        <v>410.21700000000004</v>
      </c>
      <c r="I39" s="82">
        <v>408.35300000000007</v>
      </c>
      <c r="J39" s="54">
        <v>393.42</v>
      </c>
      <c r="K39" s="54">
        <v>352.73900000000003</v>
      </c>
      <c r="L39" s="54">
        <v>299.543</v>
      </c>
    </row>
    <row r="40" spans="1:12" ht="15" customHeight="1">
      <c r="A40" s="34" t="s">
        <v>35</v>
      </c>
      <c r="B40" s="4"/>
      <c r="C40" s="4"/>
      <c r="D40" s="4"/>
      <c r="E40" s="82"/>
      <c r="F40" s="54"/>
      <c r="G40" s="82">
        <v>88.278</v>
      </c>
      <c r="H40" s="54">
        <v>66.479</v>
      </c>
      <c r="I40" s="82">
        <v>76.20100000000001</v>
      </c>
      <c r="J40" s="54">
        <v>38.045</v>
      </c>
      <c r="K40" s="54">
        <v>78.995</v>
      </c>
      <c r="L40" s="54">
        <v>75.137</v>
      </c>
    </row>
    <row r="41" spans="1:12" ht="15" customHeight="1">
      <c r="A41" s="35" t="s">
        <v>36</v>
      </c>
      <c r="B41" s="28"/>
      <c r="C41" s="28"/>
      <c r="D41" s="28"/>
      <c r="E41" s="81"/>
      <c r="F41" s="56"/>
      <c r="G41" s="81"/>
      <c r="H41" s="56"/>
      <c r="I41" s="81"/>
      <c r="J41" s="56"/>
      <c r="K41" s="56"/>
      <c r="L41" s="56"/>
    </row>
    <row r="42" spans="1:12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585.062</v>
      </c>
      <c r="H42" s="132">
        <f t="shared" si="9"/>
        <v>506.99300000000005</v>
      </c>
      <c r="I42" s="88">
        <f t="shared" si="9"/>
        <v>515.7470000000001</v>
      </c>
      <c r="J42" s="89">
        <f t="shared" si="9"/>
        <v>461.60600000000005</v>
      </c>
      <c r="K42" s="89">
        <f t="shared" si="9"/>
        <v>462.19800000000004</v>
      </c>
      <c r="L42" s="89">
        <f t="shared" si="9"/>
        <v>403.669</v>
      </c>
    </row>
    <row r="43" spans="1:12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2814.548</v>
      </c>
      <c r="H43" s="116">
        <f t="shared" si="10"/>
        <v>2766.6749999999997</v>
      </c>
      <c r="I43" s="83">
        <f t="shared" si="10"/>
        <v>2786.264</v>
      </c>
      <c r="J43" s="59">
        <f t="shared" si="10"/>
        <v>2690.7290000000007</v>
      </c>
      <c r="K43" s="59">
        <f t="shared" si="10"/>
        <v>2678.5969999999998</v>
      </c>
      <c r="L43" s="59">
        <f t="shared" si="10"/>
        <v>2451.89</v>
      </c>
    </row>
    <row r="44" spans="1:12" ht="15" customHeight="1">
      <c r="A44" s="34" t="s">
        <v>39</v>
      </c>
      <c r="B44" s="4"/>
      <c r="C44" s="4"/>
      <c r="D44" s="4" t="s">
        <v>70</v>
      </c>
      <c r="E44" s="82"/>
      <c r="F44" s="54"/>
      <c r="G44" s="82">
        <v>1010.9689999999999</v>
      </c>
      <c r="H44" s="54">
        <v>924.5250000000001</v>
      </c>
      <c r="I44" s="82">
        <v>964.6610000000001</v>
      </c>
      <c r="J44" s="54">
        <v>821.072</v>
      </c>
      <c r="K44" s="54">
        <v>750.8710000000001</v>
      </c>
      <c r="L44" s="54">
        <v>660</v>
      </c>
    </row>
    <row r="45" spans="1:12" ht="15" customHeight="1">
      <c r="A45" s="34" t="s">
        <v>107</v>
      </c>
      <c r="B45" s="4"/>
      <c r="C45" s="4"/>
      <c r="D45" s="4"/>
      <c r="E45" s="82"/>
      <c r="F45" s="54"/>
      <c r="G45" s="82"/>
      <c r="H45" s="54"/>
      <c r="I45" s="82"/>
      <c r="J45" s="54"/>
      <c r="K45" s="54">
        <v>0.29400000000000004</v>
      </c>
      <c r="L45" s="54"/>
    </row>
    <row r="46" spans="1:12" ht="15" customHeight="1">
      <c r="A46" s="34" t="s">
        <v>40</v>
      </c>
      <c r="B46" s="4"/>
      <c r="C46" s="4"/>
      <c r="D46" s="4"/>
      <c r="E46" s="82"/>
      <c r="F46" s="54"/>
      <c r="G46" s="82">
        <v>48.057</v>
      </c>
      <c r="H46" s="54">
        <v>47.009</v>
      </c>
      <c r="I46" s="82">
        <v>47.34</v>
      </c>
      <c r="J46" s="54">
        <v>45.94500000000001</v>
      </c>
      <c r="K46" s="54">
        <v>44.652</v>
      </c>
      <c r="L46" s="54">
        <v>43</v>
      </c>
    </row>
    <row r="47" spans="1:12" ht="15" customHeight="1">
      <c r="A47" s="34" t="s">
        <v>41</v>
      </c>
      <c r="B47" s="4"/>
      <c r="C47" s="4"/>
      <c r="D47" s="4"/>
      <c r="E47" s="82"/>
      <c r="F47" s="54"/>
      <c r="G47" s="82">
        <v>810.7040000000001</v>
      </c>
      <c r="H47" s="54">
        <v>759.273</v>
      </c>
      <c r="I47" s="82">
        <v>774.0450000000001</v>
      </c>
      <c r="J47" s="54">
        <v>711.855</v>
      </c>
      <c r="K47" s="54">
        <v>654.4370000000001</v>
      </c>
      <c r="L47" s="54">
        <v>418.89000000000004</v>
      </c>
    </row>
    <row r="48" spans="1:12" ht="15" customHeight="1">
      <c r="A48" s="34" t="s">
        <v>42</v>
      </c>
      <c r="B48" s="4"/>
      <c r="C48" s="4"/>
      <c r="D48" s="4"/>
      <c r="E48" s="82"/>
      <c r="F48" s="54"/>
      <c r="G48" s="82">
        <v>683.0910000000001</v>
      </c>
      <c r="H48" s="54">
        <v>798.0170000000002</v>
      </c>
      <c r="I48" s="82">
        <v>758.9010000000001</v>
      </c>
      <c r="J48" s="54">
        <v>877.7550000000001</v>
      </c>
      <c r="K48" s="54">
        <v>1014.638</v>
      </c>
      <c r="L48" s="54">
        <v>1005</v>
      </c>
    </row>
    <row r="49" spans="1:12" ht="15" customHeight="1">
      <c r="A49" s="34" t="s">
        <v>43</v>
      </c>
      <c r="B49" s="4"/>
      <c r="C49" s="4"/>
      <c r="D49" s="4"/>
      <c r="E49" s="82"/>
      <c r="F49" s="54"/>
      <c r="G49" s="82">
        <v>261.72700000000003</v>
      </c>
      <c r="H49" s="54">
        <v>237.851</v>
      </c>
      <c r="I49" s="82">
        <v>241.317</v>
      </c>
      <c r="J49" s="54">
        <v>234.10200000000003</v>
      </c>
      <c r="K49" s="54">
        <v>213.705</v>
      </c>
      <c r="L49" s="54">
        <v>325</v>
      </c>
    </row>
    <row r="50" spans="1:12" ht="15" customHeight="1">
      <c r="A50" s="34" t="s">
        <v>98</v>
      </c>
      <c r="B50" s="4"/>
      <c r="C50" s="4"/>
      <c r="D50" s="4"/>
      <c r="E50" s="82"/>
      <c r="F50" s="54"/>
      <c r="G50" s="82"/>
      <c r="H50" s="54"/>
      <c r="I50" s="82"/>
      <c r="J50" s="54"/>
      <c r="K50" s="54"/>
      <c r="L50" s="54"/>
    </row>
    <row r="51" spans="1:12" ht="15" customHeight="1">
      <c r="A51" s="35" t="s">
        <v>44</v>
      </c>
      <c r="B51" s="28"/>
      <c r="C51" s="28"/>
      <c r="D51" s="28"/>
      <c r="E51" s="81"/>
      <c r="F51" s="56"/>
      <c r="G51" s="81"/>
      <c r="H51" s="56"/>
      <c r="I51" s="81"/>
      <c r="J51" s="56"/>
      <c r="K51" s="56"/>
      <c r="L51" s="56"/>
    </row>
    <row r="52" spans="1:12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2814.548</v>
      </c>
      <c r="H52" s="116">
        <f t="shared" si="11"/>
        <v>2766.6750000000006</v>
      </c>
      <c r="I52" s="83">
        <f t="shared" si="11"/>
        <v>2786.264</v>
      </c>
      <c r="J52" s="59">
        <f t="shared" si="11"/>
        <v>2690.7290000000003</v>
      </c>
      <c r="K52" s="59">
        <f t="shared" si="11"/>
        <v>2678.597</v>
      </c>
      <c r="L52" s="59">
        <f t="shared" si="11"/>
        <v>2451.8900000000003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2.75" customHeight="1">
      <c r="A56" s="74" t="s">
        <v>104</v>
      </c>
      <c r="B56" s="73"/>
      <c r="C56" s="68"/>
      <c r="D56" s="68"/>
      <c r="E56" s="86">
        <f>IF(E$5=0,"",E$5)</f>
      </c>
      <c r="F56" s="86">
        <f aca="true" t="shared" si="13" ref="F56:K56">IF(F$5=0,"",F$5)</f>
      </c>
      <c r="G56" s="86">
        <f t="shared" si="13"/>
      </c>
      <c r="H56" s="86">
        <f t="shared" si="13"/>
      </c>
      <c r="I56" s="86"/>
      <c r="J56" s="86">
        <f t="shared" si="13"/>
      </c>
      <c r="K56" s="86">
        <f t="shared" si="13"/>
      </c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46</v>
      </c>
      <c r="B58" s="175"/>
      <c r="C58" s="11"/>
      <c r="D58" s="11"/>
      <c r="E58" s="80">
        <v>44.05900000000001</v>
      </c>
      <c r="F58" s="57">
        <v>41.570000000000014</v>
      </c>
      <c r="G58" s="80">
        <v>125.57000000000001</v>
      </c>
      <c r="H58" s="57">
        <v>130.858</v>
      </c>
      <c r="I58" s="80">
        <v>168.816</v>
      </c>
      <c r="J58" s="57">
        <v>144.00000000000003</v>
      </c>
      <c r="K58" s="57">
        <v>200.45300000000003</v>
      </c>
      <c r="L58" s="57">
        <v>132</v>
      </c>
    </row>
    <row r="59" spans="1:12" ht="15" customHeight="1">
      <c r="A59" s="177" t="s">
        <v>47</v>
      </c>
      <c r="B59" s="177"/>
      <c r="C59" s="29"/>
      <c r="D59" s="29"/>
      <c r="E59" s="81">
        <v>2.597000000000003</v>
      </c>
      <c r="F59" s="56">
        <v>11.138000000000002</v>
      </c>
      <c r="G59" s="81">
        <v>3.7940000000000023</v>
      </c>
      <c r="H59" s="56">
        <v>12.244000000000003</v>
      </c>
      <c r="I59" s="81">
        <v>49.75899999999999</v>
      </c>
      <c r="J59" s="56">
        <v>15</v>
      </c>
      <c r="K59" s="56">
        <v>-27</v>
      </c>
      <c r="L59" s="56">
        <v>19</v>
      </c>
    </row>
    <row r="60" spans="1:13" ht="16.5" customHeight="1">
      <c r="A60" s="179" t="s">
        <v>48</v>
      </c>
      <c r="B60" s="179"/>
      <c r="C60" s="31"/>
      <c r="D60" s="31"/>
      <c r="E60" s="83">
        <f>SUM(E58:E59)</f>
        <v>46.65600000000001</v>
      </c>
      <c r="F60" s="59">
        <f aca="true" t="shared" si="14" ref="F60:L60">SUM(F58:F59)</f>
        <v>52.70800000000001</v>
      </c>
      <c r="G60" s="83">
        <f>SUM(G58:G59)</f>
        <v>129.364</v>
      </c>
      <c r="H60" s="59">
        <f>SUM(H58:H59)</f>
        <v>143.102</v>
      </c>
      <c r="I60" s="83">
        <f>SUM(I58:I59)</f>
        <v>218.575</v>
      </c>
      <c r="J60" s="59">
        <f t="shared" si="14"/>
        <v>159.00000000000003</v>
      </c>
      <c r="K60" s="59">
        <f t="shared" si="14"/>
        <v>173.45300000000003</v>
      </c>
      <c r="L60" s="59">
        <f t="shared" si="14"/>
        <v>151</v>
      </c>
      <c r="M60" s="169"/>
    </row>
    <row r="61" spans="1:12" ht="15" customHeight="1">
      <c r="A61" s="175" t="s">
        <v>49</v>
      </c>
      <c r="B61" s="175"/>
      <c r="C61" s="4"/>
      <c r="D61" s="4"/>
      <c r="E61" s="82">
        <v>-1.9789999999999957</v>
      </c>
      <c r="F61" s="54">
        <v>-10.139000000000001</v>
      </c>
      <c r="G61" s="82">
        <v>-37.141</v>
      </c>
      <c r="H61" s="54">
        <v>-26.932000000000002</v>
      </c>
      <c r="I61" s="82">
        <v>-52.479</v>
      </c>
      <c r="J61" s="54">
        <v>-35.774</v>
      </c>
      <c r="K61" s="54">
        <v>-89</v>
      </c>
      <c r="L61" s="54">
        <v>-55</v>
      </c>
    </row>
    <row r="62" spans="1:12" ht="15" customHeight="1">
      <c r="A62" s="177" t="s">
        <v>99</v>
      </c>
      <c r="B62" s="177"/>
      <c r="C62" s="28"/>
      <c r="D62" s="28"/>
      <c r="E62" s="81">
        <v>0.7950000000000002</v>
      </c>
      <c r="F62" s="56">
        <v>0.2979999999999998</v>
      </c>
      <c r="G62" s="81">
        <v>2.1350000000000002</v>
      </c>
      <c r="H62" s="56">
        <v>2.214</v>
      </c>
      <c r="I62" s="81">
        <v>5.172000000000001</v>
      </c>
      <c r="J62" s="56">
        <v>4</v>
      </c>
      <c r="K62" s="56">
        <v>4</v>
      </c>
      <c r="L62" s="56">
        <v>9</v>
      </c>
    </row>
    <row r="63" spans="1:13" s="49" customFormat="1" ht="16.5" customHeight="1">
      <c r="A63" s="165" t="s">
        <v>50</v>
      </c>
      <c r="B63" s="165"/>
      <c r="C63" s="32"/>
      <c r="D63" s="32"/>
      <c r="E63" s="109">
        <f>SUM(E60:E62)</f>
        <v>45.47200000000002</v>
      </c>
      <c r="F63" s="110">
        <f aca="true" t="shared" si="15" ref="F63:L63">SUM(F60:F62)</f>
        <v>42.86700000000001</v>
      </c>
      <c r="G63" s="159">
        <f>SUM(G60:G62)</f>
        <v>94.35800000000002</v>
      </c>
      <c r="H63" s="110">
        <f>SUM(H60:H62)</f>
        <v>118.384</v>
      </c>
      <c r="I63" s="159">
        <f>SUM(I60:I62)</f>
        <v>171.268</v>
      </c>
      <c r="J63" s="168">
        <f t="shared" si="15"/>
        <v>127.22600000000003</v>
      </c>
      <c r="K63" s="59">
        <f t="shared" si="15"/>
        <v>88.45300000000003</v>
      </c>
      <c r="L63" s="59">
        <f t="shared" si="15"/>
        <v>105</v>
      </c>
      <c r="M63" s="59"/>
    </row>
    <row r="64" spans="1:12" ht="15" customHeight="1">
      <c r="A64" s="177" t="s">
        <v>51</v>
      </c>
      <c r="B64" s="177"/>
      <c r="C64" s="33"/>
      <c r="D64" s="33"/>
      <c r="E64" s="81"/>
      <c r="F64" s="56"/>
      <c r="G64" s="81"/>
      <c r="H64" s="56"/>
      <c r="I64" s="81"/>
      <c r="J64" s="56"/>
      <c r="K64" s="56">
        <v>-94</v>
      </c>
      <c r="L64" s="56"/>
    </row>
    <row r="65" spans="1:13" ht="16.5" customHeight="1">
      <c r="A65" s="179" t="s">
        <v>52</v>
      </c>
      <c r="B65" s="179"/>
      <c r="C65" s="12"/>
      <c r="D65" s="12"/>
      <c r="E65" s="83">
        <f>SUM(E63:E64)</f>
        <v>45.47200000000002</v>
      </c>
      <c r="F65" s="59">
        <f aca="true" t="shared" si="16" ref="F65:L65">SUM(F63:F64)</f>
        <v>42.86700000000001</v>
      </c>
      <c r="G65" s="83">
        <f>SUM(G63:G64)</f>
        <v>94.35800000000002</v>
      </c>
      <c r="H65" s="59">
        <f>SUM(H63:H64)</f>
        <v>118.384</v>
      </c>
      <c r="I65" s="83">
        <f>SUM(I63:I64)</f>
        <v>171.268</v>
      </c>
      <c r="J65" s="59">
        <f t="shared" si="16"/>
        <v>127.22600000000003</v>
      </c>
      <c r="K65" s="59">
        <f t="shared" si="16"/>
        <v>-5.546999999999969</v>
      </c>
      <c r="L65" s="59">
        <f t="shared" si="16"/>
        <v>105</v>
      </c>
      <c r="M65" s="169"/>
    </row>
    <row r="66" spans="1:12" ht="15" customHeight="1">
      <c r="A66" s="175" t="s">
        <v>53</v>
      </c>
      <c r="B66" s="175"/>
      <c r="C66" s="4"/>
      <c r="D66" s="4"/>
      <c r="E66" s="82">
        <v>-36.90400000000001</v>
      </c>
      <c r="F66" s="54">
        <v>-36.7</v>
      </c>
      <c r="G66" s="82">
        <v>-79.304</v>
      </c>
      <c r="H66" s="54">
        <v>-92.204</v>
      </c>
      <c r="I66" s="82">
        <v>-136.829</v>
      </c>
      <c r="J66" s="54">
        <v>-167</v>
      </c>
      <c r="K66" s="54">
        <v>10</v>
      </c>
      <c r="L66" s="54">
        <v>-71</v>
      </c>
    </row>
    <row r="67" spans="1:12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55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/>
    </row>
    <row r="69" spans="1:12" ht="15" customHeight="1">
      <c r="A69" s="177" t="s">
        <v>56</v>
      </c>
      <c r="B69" s="177"/>
      <c r="C69" s="28"/>
      <c r="D69" s="28"/>
      <c r="E69" s="81"/>
      <c r="F69" s="56"/>
      <c r="G69" s="81"/>
      <c r="H69" s="56"/>
      <c r="I69" s="81"/>
      <c r="J69" s="56"/>
      <c r="K69" s="56"/>
      <c r="L69" s="56"/>
    </row>
    <row r="70" spans="1:13" ht="16.5" customHeight="1">
      <c r="A70" s="39" t="s">
        <v>57</v>
      </c>
      <c r="B70" s="39"/>
      <c r="C70" s="26"/>
      <c r="D70" s="26"/>
      <c r="E70" s="84">
        <f>SUM(E66:E69)</f>
        <v>-36.90400000000001</v>
      </c>
      <c r="F70" s="58">
        <f aca="true" t="shared" si="17" ref="F70:L70">SUM(F66:F69)</f>
        <v>-36.7</v>
      </c>
      <c r="G70" s="84">
        <f>SUM(G66:G69)</f>
        <v>-79.304</v>
      </c>
      <c r="H70" s="58">
        <f>SUM(H66:H69)</f>
        <v>-92.204</v>
      </c>
      <c r="I70" s="84">
        <f>SUM(I66:I69)</f>
        <v>-136.829</v>
      </c>
      <c r="J70" s="58">
        <f t="shared" si="17"/>
        <v>-167</v>
      </c>
      <c r="K70" s="58">
        <f t="shared" si="17"/>
        <v>10</v>
      </c>
      <c r="L70" s="58">
        <f t="shared" si="17"/>
        <v>-71</v>
      </c>
      <c r="M70" s="169"/>
    </row>
    <row r="71" spans="1:13" ht="16.5" customHeight="1">
      <c r="A71" s="179" t="s">
        <v>58</v>
      </c>
      <c r="B71" s="179"/>
      <c r="C71" s="12"/>
      <c r="D71" s="12"/>
      <c r="E71" s="83">
        <f>SUM(E70+E65)</f>
        <v>8.568000000000012</v>
      </c>
      <c r="F71" s="59">
        <f aca="true" t="shared" si="18" ref="F71:L71">SUM(F70+F65)</f>
        <v>6.167000000000009</v>
      </c>
      <c r="G71" s="83">
        <f>SUM(G70+G65)</f>
        <v>15.054000000000016</v>
      </c>
      <c r="H71" s="59">
        <f>SUM(H70+H65)</f>
        <v>26.180000000000007</v>
      </c>
      <c r="I71" s="83">
        <f>SUM(I70+I65)</f>
        <v>34.43899999999999</v>
      </c>
      <c r="J71" s="59">
        <f t="shared" si="18"/>
        <v>-39.77399999999997</v>
      </c>
      <c r="K71" s="59">
        <f t="shared" si="18"/>
        <v>4.453000000000031</v>
      </c>
      <c r="L71" s="59">
        <f t="shared" si="18"/>
        <v>34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 aca="true" t="shared" si="20" ref="F75:K75">IF(F$5=0,"",F$5)</f>
      </c>
      <c r="G75" s="70">
        <f t="shared" si="20"/>
      </c>
      <c r="H75" s="70">
        <f t="shared" si="20"/>
      </c>
      <c r="I75" s="70"/>
      <c r="J75" s="70">
        <f t="shared" si="20"/>
      </c>
      <c r="K75" s="70">
        <f t="shared" si="20"/>
      </c>
      <c r="L75" s="70"/>
    </row>
    <row r="76" ht="1.5" customHeight="1"/>
    <row r="77" spans="1:12" ht="15" customHeight="1">
      <c r="A77" s="175" t="s">
        <v>60</v>
      </c>
      <c r="B77" s="175"/>
      <c r="C77" s="9"/>
      <c r="D77" s="9"/>
      <c r="E77" s="75">
        <f>IF(E7=0,"-",IF(E14=0,"-",(E14/E7))*100)</f>
        <v>10.251175827418082</v>
      </c>
      <c r="F77" s="61">
        <f>IF(F14=0,"-",IF(F7=0,"-",F14/F7))*100</f>
        <v>10.729208967710267</v>
      </c>
      <c r="G77" s="113">
        <f>IF(G14=0,"-",IF(G7=0,"-",G14/G7))*100</f>
        <v>10.251241532681425</v>
      </c>
      <c r="H77" s="61">
        <f>IF(H14=0,"-",IF(H7=0,"-",H14/H7))*100</f>
        <v>11.117975529259036</v>
      </c>
      <c r="I77" s="113">
        <f>IF(I14=0,"-",IF(I7=0,"-",I14/I7))*100</f>
        <v>10.924094788622245</v>
      </c>
      <c r="J77" s="61">
        <f>IF(J14=0,"-",IF(J7=0,"-",J14/J7)*100)</f>
        <v>10.746333380529267</v>
      </c>
      <c r="K77" s="61">
        <f>IF(K14=0,"-",IF(K7=0,"-",K14/K7)*100)</f>
        <v>10.727866965405251</v>
      </c>
      <c r="L77" s="61">
        <f>IF(L14=0,"-",IF(L7=0,"-",L14/L7)*100)</f>
        <v>10.196649672250546</v>
      </c>
    </row>
    <row r="78" spans="1:14" ht="15" customHeight="1">
      <c r="A78" s="175" t="s">
        <v>61</v>
      </c>
      <c r="B78" s="175"/>
      <c r="C78" s="9"/>
      <c r="D78" s="9"/>
      <c r="E78" s="75">
        <f aca="true" t="shared" si="21" ref="E78:L78">IF(E20=0,"-",IF(E7=0,"-",E20/E7)*100)</f>
        <v>8.101711241083715</v>
      </c>
      <c r="F78" s="61">
        <f t="shared" si="21"/>
        <v>7.635158075532714</v>
      </c>
      <c r="G78" s="75">
        <f>IF(G20=0,"-",IF(G7=0,"-",G20/G7)*100)</f>
        <v>8.106211824969101</v>
      </c>
      <c r="H78" s="61">
        <f>IF(H20=0,"-",IF(H7=0,"-",H20/H7)*100)</f>
        <v>8.198100160627376</v>
      </c>
      <c r="I78" s="75">
        <f t="shared" si="21"/>
        <v>8.202277100883428</v>
      </c>
      <c r="J78" s="61">
        <f t="shared" si="21"/>
        <v>6.556283504907302</v>
      </c>
      <c r="K78" s="61">
        <f>IF(K20=0,"-",IF(K7=0,"-",K20/K7)*100)</f>
        <v>6.0665637128104635</v>
      </c>
      <c r="L78" s="61">
        <f t="shared" si="21"/>
        <v>6.117989803350328</v>
      </c>
      <c r="M78" s="16"/>
      <c r="N78" s="16"/>
    </row>
    <row r="79" spans="1:14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13.244757194944565</v>
      </c>
      <c r="J79" s="62">
        <f>IF((J44=0),"-",(J24/((J44+K44)/2)*100))</f>
        <v>11.046965443403508</v>
      </c>
      <c r="K79" s="62">
        <f>IF((K44=0),"-",(K24/((K44+L44)/2)*100))</f>
        <v>9.42793494231578</v>
      </c>
      <c r="L79" s="62">
        <v>10.1</v>
      </c>
      <c r="M79" s="16"/>
      <c r="N79" s="16"/>
    </row>
    <row r="80" spans="1:14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11.014843810888024</v>
      </c>
      <c r="J80" s="62">
        <f>IF((J44=0),"-",((J17+J18)/((J44+J45+J46+J48+K44+K45+K46+K48)/2)*100))</f>
        <v>10.422400594954992</v>
      </c>
      <c r="K80" s="62">
        <f>IF((K44=0),"-",((K17+K18)/((K44+K45+K46+K48+L44+L45+L46+L48)/2)*100))</f>
        <v>9.224389682403217</v>
      </c>
      <c r="L80" s="62">
        <v>8</v>
      </c>
      <c r="M80" s="16"/>
      <c r="N80" s="16"/>
    </row>
    <row r="81" spans="1:14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22" ref="G81:L81">IF(G44=0,"-",((G44+G45)/G52*100))</f>
        <v>35.91940872921691</v>
      </c>
      <c r="H81" s="117">
        <f t="shared" si="22"/>
        <v>33.41646561305538</v>
      </c>
      <c r="I81" s="79">
        <f t="shared" si="22"/>
        <v>34.62202433078847</v>
      </c>
      <c r="J81" s="107">
        <f t="shared" si="22"/>
        <v>30.51485303796852</v>
      </c>
      <c r="K81" s="107">
        <f t="shared" si="22"/>
        <v>28.04322561400614</v>
      </c>
      <c r="L81" s="107">
        <f t="shared" si="22"/>
        <v>26.918010188059004</v>
      </c>
      <c r="M81" s="16"/>
      <c r="N81" s="16"/>
    </row>
    <row r="82" spans="1:14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23" ref="G82:L82">IF(G48=0,"-",(G48+G46-G40-G38-G34))</f>
        <v>515.4630000000001</v>
      </c>
      <c r="H82" s="118">
        <f t="shared" si="23"/>
        <v>687.6460000000002</v>
      </c>
      <c r="I82" s="76">
        <f t="shared" si="23"/>
        <v>624.2040000000001</v>
      </c>
      <c r="J82" s="1">
        <f t="shared" si="23"/>
        <v>807.3440000000002</v>
      </c>
      <c r="K82" s="1">
        <f t="shared" si="23"/>
        <v>904.6189999999999</v>
      </c>
      <c r="L82" s="1">
        <f t="shared" si="23"/>
        <v>929.5050000000001</v>
      </c>
      <c r="M82" s="16"/>
      <c r="N82" s="16"/>
    </row>
    <row r="83" spans="1:12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24" ref="G83:L83">IF((G44=0),"-",((G48+G46)/(G44+G45)))</f>
        <v>0.7232150540718857</v>
      </c>
      <c r="H83" s="119">
        <f t="shared" si="24"/>
        <v>0.914010978610638</v>
      </c>
      <c r="I83" s="77">
        <f t="shared" si="24"/>
        <v>0.8357765059435388</v>
      </c>
      <c r="J83" s="3">
        <f t="shared" si="24"/>
        <v>1.124992692480075</v>
      </c>
      <c r="K83" s="3">
        <f t="shared" si="24"/>
        <v>1.4101961619617525</v>
      </c>
      <c r="L83" s="3">
        <f t="shared" si="24"/>
        <v>1.587878787878788</v>
      </c>
    </row>
    <row r="84" spans="1:12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1178</v>
      </c>
      <c r="J84" s="24">
        <v>1175</v>
      </c>
      <c r="K84" s="24">
        <v>1032</v>
      </c>
      <c r="L84" s="24">
        <v>970</v>
      </c>
    </row>
    <row r="85" spans="1:12" ht="15" customHeight="1">
      <c r="A85" s="7" t="s">
        <v>120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76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3" ht="15" customHeight="1">
      <c r="A87" s="7" t="s">
        <v>137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t="s">
        <v>0</v>
      </c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0:B80"/>
    <mergeCell ref="A77:B77"/>
    <mergeCell ref="A81:B81"/>
    <mergeCell ref="A82:B82"/>
    <mergeCell ref="A83:B83"/>
    <mergeCell ref="A84:B8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1:L1"/>
    <mergeCell ref="A58:B58"/>
    <mergeCell ref="A59:B59"/>
    <mergeCell ref="A60:B60"/>
    <mergeCell ref="A61:B6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theme="4" tint="0.5999900102615356"/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7" max="20" width="9.140625" style="0" customWidth="1"/>
  </cols>
  <sheetData>
    <row r="1" spans="1:13" ht="18" customHeight="1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8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21" customFormat="1" ht="12.75" customHeight="1">
      <c r="A5" s="68" t="s">
        <v>13</v>
      </c>
      <c r="B5" s="71"/>
      <c r="C5" s="68"/>
      <c r="D5" s="68" t="s">
        <v>68</v>
      </c>
      <c r="E5" s="70"/>
      <c r="F5" s="70" t="s">
        <v>11</v>
      </c>
      <c r="G5" s="70"/>
      <c r="H5" s="70" t="s">
        <v>11</v>
      </c>
      <c r="I5" s="70" t="s">
        <v>11</v>
      </c>
      <c r="J5" s="70"/>
      <c r="K5" s="70"/>
      <c r="L5" s="70" t="s">
        <v>69</v>
      </c>
      <c r="M5" s="70"/>
    </row>
    <row r="6" ht="1.5" customHeight="1"/>
    <row r="7" spans="1:13" ht="15" customHeight="1">
      <c r="A7" s="34" t="s">
        <v>14</v>
      </c>
      <c r="B7" s="9"/>
      <c r="C7" s="9"/>
      <c r="D7" s="9"/>
      <c r="E7" s="82">
        <v>180.365</v>
      </c>
      <c r="F7" s="54">
        <v>184.81599999999997</v>
      </c>
      <c r="G7" s="82">
        <v>621.234</v>
      </c>
      <c r="H7" s="54">
        <v>680.876</v>
      </c>
      <c r="I7" s="54">
        <v>862.769</v>
      </c>
      <c r="J7" s="54">
        <v>845</v>
      </c>
      <c r="K7" s="54">
        <v>823</v>
      </c>
      <c r="L7" s="54">
        <v>870</v>
      </c>
      <c r="M7" s="54">
        <v>1073</v>
      </c>
    </row>
    <row r="8" spans="1:13" ht="15" customHeight="1">
      <c r="A8" s="34" t="s">
        <v>2</v>
      </c>
      <c r="B8" s="13"/>
      <c r="C8" s="13"/>
      <c r="D8" s="13"/>
      <c r="E8" s="82">
        <v>3.3099999999999676</v>
      </c>
      <c r="F8" s="54">
        <v>-8.809999999999999</v>
      </c>
      <c r="G8" s="82">
        <v>5.261000000000008</v>
      </c>
      <c r="H8" s="54">
        <v>-12.222000000000001</v>
      </c>
      <c r="I8" s="54">
        <v>-15.835000000000026</v>
      </c>
      <c r="J8" s="54">
        <v>-10</v>
      </c>
      <c r="K8" s="54">
        <v>4</v>
      </c>
      <c r="L8" s="54">
        <v>23</v>
      </c>
      <c r="M8" s="54">
        <v>32</v>
      </c>
    </row>
    <row r="9" spans="1:13" ht="15" customHeight="1">
      <c r="A9" s="34" t="s">
        <v>4</v>
      </c>
      <c r="B9" s="13"/>
      <c r="C9" s="13"/>
      <c r="D9" s="13"/>
      <c r="E9" s="82">
        <v>2.475999999999968</v>
      </c>
      <c r="F9" s="54">
        <v>-9.386</v>
      </c>
      <c r="G9" s="82">
        <v>4.275000000000008</v>
      </c>
      <c r="H9" s="54">
        <v>-13.767000000000001</v>
      </c>
      <c r="I9" s="54">
        <v>-17.792000000000023</v>
      </c>
      <c r="J9" s="54">
        <v>-13</v>
      </c>
      <c r="K9" s="54">
        <v>1</v>
      </c>
      <c r="L9" s="54">
        <v>18</v>
      </c>
      <c r="M9" s="54">
        <v>27</v>
      </c>
    </row>
    <row r="10" spans="1:13" ht="15" customHeight="1">
      <c r="A10" s="175" t="s">
        <v>60</v>
      </c>
      <c r="B10" s="175">
        <v>0</v>
      </c>
      <c r="C10" s="9"/>
      <c r="D10" s="9"/>
      <c r="E10" s="93">
        <v>1.8351675768580198</v>
      </c>
      <c r="F10" s="94">
        <v>-4.766903298415722</v>
      </c>
      <c r="G10" s="93">
        <v>0.8468628568301168</v>
      </c>
      <c r="H10" s="94">
        <v>-1.7950405066414445</v>
      </c>
      <c r="I10" s="94">
        <v>-1.8353696064647693</v>
      </c>
      <c r="J10" s="94">
        <v>-1.2</v>
      </c>
      <c r="K10" s="94">
        <v>0.5</v>
      </c>
      <c r="L10" s="94">
        <v>2.6</v>
      </c>
      <c r="M10" s="94">
        <v>3</v>
      </c>
    </row>
    <row r="11" spans="1:13" ht="15" customHeight="1">
      <c r="A11" s="175" t="s">
        <v>61</v>
      </c>
      <c r="B11" s="175">
        <v>0</v>
      </c>
      <c r="C11" s="9"/>
      <c r="D11" s="9"/>
      <c r="E11" s="93">
        <v>1.372771879244847</v>
      </c>
      <c r="F11" s="94">
        <v>-5.07856462643927</v>
      </c>
      <c r="G11" s="93">
        <v>0.6881464955234272</v>
      </c>
      <c r="H11" s="94">
        <v>-2.021954070932152</v>
      </c>
      <c r="I11" s="94">
        <v>-2.0621974132125773</v>
      </c>
      <c r="J11" s="94">
        <v>-1.6</v>
      </c>
      <c r="K11" s="94">
        <v>0.1</v>
      </c>
      <c r="L11" s="94">
        <v>2.1</v>
      </c>
      <c r="M11" s="94">
        <v>2.5</v>
      </c>
    </row>
    <row r="12" spans="1:15" ht="15" customHeight="1">
      <c r="A12" s="34" t="s">
        <v>93</v>
      </c>
      <c r="B12" s="45"/>
      <c r="C12" s="13"/>
      <c r="D12" s="13"/>
      <c r="E12" s="82" t="s">
        <v>12</v>
      </c>
      <c r="F12" s="54" t="s">
        <v>12</v>
      </c>
      <c r="G12" s="82">
        <v>143.981</v>
      </c>
      <c r="H12" s="54">
        <v>152.23</v>
      </c>
      <c r="I12" s="54">
        <v>148.361</v>
      </c>
      <c r="J12" s="54">
        <v>152</v>
      </c>
      <c r="K12" s="54">
        <v>149</v>
      </c>
      <c r="L12" s="54" t="s">
        <v>12</v>
      </c>
      <c r="M12" s="54">
        <v>140</v>
      </c>
      <c r="N12" s="19"/>
      <c r="O12" s="19"/>
    </row>
    <row r="13" spans="1:15" ht="15" customHeight="1">
      <c r="A13" s="34" t="s">
        <v>94</v>
      </c>
      <c r="B13" s="4"/>
      <c r="C13" s="12"/>
      <c r="D13" s="12"/>
      <c r="E13" s="82" t="s">
        <v>12</v>
      </c>
      <c r="F13" s="54" t="s">
        <v>12</v>
      </c>
      <c r="G13" s="82">
        <v>115.43400000000001</v>
      </c>
      <c r="H13" s="54">
        <v>127.58</v>
      </c>
      <c r="I13" s="54">
        <v>153.54899999999998</v>
      </c>
      <c r="J13" s="54">
        <v>167</v>
      </c>
      <c r="K13" s="54">
        <v>187</v>
      </c>
      <c r="L13" s="54" t="s">
        <v>12</v>
      </c>
      <c r="M13" s="54">
        <v>212</v>
      </c>
      <c r="N13" s="19"/>
      <c r="O13" s="19"/>
    </row>
    <row r="14" spans="1:15" ht="15" customHeight="1">
      <c r="A14" s="34" t="s">
        <v>39</v>
      </c>
      <c r="B14" s="4"/>
      <c r="C14" s="4"/>
      <c r="D14" s="4"/>
      <c r="E14" s="82" t="s">
        <v>12</v>
      </c>
      <c r="F14" s="54" t="s">
        <v>12</v>
      </c>
      <c r="G14" s="82">
        <v>53.733999999999995</v>
      </c>
      <c r="H14" s="54">
        <v>58.26000000000002</v>
      </c>
      <c r="I14" s="54">
        <v>54.554000000000016</v>
      </c>
      <c r="J14" s="54">
        <v>71.85100000000001</v>
      </c>
      <c r="K14" s="54">
        <v>81.217</v>
      </c>
      <c r="L14" s="54" t="s">
        <v>12</v>
      </c>
      <c r="M14" s="54">
        <v>80.275</v>
      </c>
      <c r="N14" s="19"/>
      <c r="O14" s="19"/>
    </row>
    <row r="15" spans="1:13" ht="15" customHeight="1">
      <c r="A15" s="34" t="s">
        <v>50</v>
      </c>
      <c r="B15" s="34"/>
      <c r="C15" s="32"/>
      <c r="D15" s="32"/>
      <c r="E15" s="82">
        <v>-26.070999999999987</v>
      </c>
      <c r="F15" s="54">
        <v>-82.87700000000001</v>
      </c>
      <c r="G15" s="82">
        <v>-39.538999999999994</v>
      </c>
      <c r="H15" s="54">
        <v>-53.897</v>
      </c>
      <c r="I15" s="54">
        <v>-8.23</v>
      </c>
      <c r="J15" s="54">
        <v>11</v>
      </c>
      <c r="K15" s="54">
        <v>-13</v>
      </c>
      <c r="L15" s="54" t="s">
        <v>12</v>
      </c>
      <c r="M15" s="54">
        <v>46</v>
      </c>
    </row>
    <row r="16" spans="1:15" ht="15" customHeight="1">
      <c r="A16" s="187" t="s">
        <v>65</v>
      </c>
      <c r="B16" s="187">
        <v>0</v>
      </c>
      <c r="C16" s="4"/>
      <c r="D16" s="4"/>
      <c r="E16" s="82" t="s">
        <v>12</v>
      </c>
      <c r="F16" s="54" t="s">
        <v>12</v>
      </c>
      <c r="G16" s="82">
        <v>63.053999999999995</v>
      </c>
      <c r="H16" s="54">
        <v>63.658</v>
      </c>
      <c r="I16" s="54">
        <v>17.414</v>
      </c>
      <c r="J16" s="54">
        <v>9</v>
      </c>
      <c r="K16" s="54">
        <v>16</v>
      </c>
      <c r="L16" s="54" t="s">
        <v>12</v>
      </c>
      <c r="M16" s="54">
        <v>-10</v>
      </c>
      <c r="N16" s="23"/>
      <c r="O16" s="23"/>
    </row>
    <row r="17" spans="1:15" ht="15" customHeight="1">
      <c r="A17" s="175" t="s">
        <v>64</v>
      </c>
      <c r="B17" s="175">
        <v>0</v>
      </c>
      <c r="C17" s="9"/>
      <c r="D17" s="9"/>
      <c r="E17" s="82" t="s">
        <v>12</v>
      </c>
      <c r="F17" s="54" t="s">
        <v>12</v>
      </c>
      <c r="G17" s="82">
        <v>21.36615076229208</v>
      </c>
      <c r="H17" s="54">
        <v>23.4476966512991</v>
      </c>
      <c r="I17" s="54">
        <v>20.612765393660364</v>
      </c>
      <c r="J17" s="54">
        <v>25</v>
      </c>
      <c r="K17" s="54">
        <v>25</v>
      </c>
      <c r="L17" s="54" t="s">
        <v>12</v>
      </c>
      <c r="M17" s="54">
        <v>24</v>
      </c>
      <c r="N17" s="16"/>
      <c r="O17" s="16"/>
    </row>
    <row r="18" spans="1:13" ht="15" customHeight="1">
      <c r="A18" s="177" t="s">
        <v>67</v>
      </c>
      <c r="B18" s="177">
        <v>0</v>
      </c>
      <c r="C18" s="28"/>
      <c r="D18" s="28"/>
      <c r="E18" s="81" t="s">
        <v>12</v>
      </c>
      <c r="F18" s="56" t="s">
        <v>12</v>
      </c>
      <c r="G18" s="81" t="s">
        <v>12</v>
      </c>
      <c r="H18" s="56" t="s">
        <v>12</v>
      </c>
      <c r="I18" s="56">
        <v>279</v>
      </c>
      <c r="J18" s="56">
        <v>294</v>
      </c>
      <c r="K18" s="56">
        <v>297</v>
      </c>
      <c r="L18" s="56">
        <v>327</v>
      </c>
      <c r="M18" s="56">
        <v>400</v>
      </c>
    </row>
    <row r="19" spans="1:13" ht="15" customHeight="1">
      <c r="A19" s="180" t="s">
        <v>156</v>
      </c>
      <c r="B19" s="180"/>
      <c r="C19" s="180"/>
      <c r="D19" s="180"/>
      <c r="E19" s="184"/>
      <c r="F19" s="185"/>
      <c r="G19" s="186"/>
      <c r="H19" s="185"/>
      <c r="I19" s="184"/>
      <c r="J19" s="185"/>
      <c r="K19" s="185"/>
      <c r="L19" s="185"/>
      <c r="M19" s="185"/>
    </row>
    <row r="20" spans="1:13" ht="15" customHeight="1">
      <c r="A20" s="180" t="s">
        <v>96</v>
      </c>
      <c r="B20" s="180"/>
      <c r="C20" s="180"/>
      <c r="D20" s="180"/>
      <c r="E20" s="181"/>
      <c r="F20" s="182"/>
      <c r="G20" s="183"/>
      <c r="H20" s="182"/>
      <c r="I20" s="181"/>
      <c r="J20" s="182"/>
      <c r="K20" s="182"/>
      <c r="L20" s="182"/>
      <c r="M20" s="182"/>
    </row>
    <row r="21" ht="15" customHeight="1">
      <c r="G21" s="16"/>
    </row>
    <row r="22" ht="15">
      <c r="G22" s="16"/>
    </row>
    <row r="23" ht="15">
      <c r="G23" s="16"/>
    </row>
    <row r="24" ht="15">
      <c r="G24" s="16"/>
    </row>
    <row r="25" ht="15">
      <c r="G25" s="16"/>
    </row>
    <row r="26" ht="15">
      <c r="G26" s="16"/>
    </row>
    <row r="27" ht="15">
      <c r="G27" s="16"/>
    </row>
    <row r="28" ht="15">
      <c r="G28" s="16"/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4" ht="15">
      <c r="G44" s="16"/>
    </row>
    <row r="45" ht="15">
      <c r="G45" s="16"/>
    </row>
    <row r="46" ht="15">
      <c r="G46" s="16"/>
    </row>
    <row r="47" ht="15">
      <c r="G47" s="16"/>
    </row>
    <row r="48" ht="15">
      <c r="G48" s="16"/>
    </row>
    <row r="49" ht="15">
      <c r="G49" s="16"/>
    </row>
    <row r="50" ht="15">
      <c r="G50" s="16"/>
    </row>
    <row r="51" ht="15">
      <c r="G51" s="16"/>
    </row>
    <row r="53" ht="15">
      <c r="G53" s="16"/>
    </row>
    <row r="54" ht="15">
      <c r="G54" s="16"/>
    </row>
    <row r="55" ht="15">
      <c r="G55" s="16"/>
    </row>
    <row r="56" ht="15">
      <c r="G56" s="16"/>
    </row>
    <row r="57" ht="15">
      <c r="G57" s="16"/>
    </row>
    <row r="58" ht="15">
      <c r="G58" s="16"/>
    </row>
    <row r="59" ht="15">
      <c r="G59" s="16"/>
    </row>
    <row r="60" spans="5:13" ht="16.5" customHeight="1">
      <c r="E60" s="169"/>
      <c r="F60" s="169"/>
      <c r="G60" s="170"/>
      <c r="H60" s="169"/>
      <c r="I60" s="169"/>
      <c r="J60" s="169"/>
      <c r="K60" s="169"/>
      <c r="L60" s="169"/>
      <c r="M60" s="169"/>
    </row>
    <row r="61" ht="15">
      <c r="G61" s="16"/>
    </row>
    <row r="62" ht="15">
      <c r="G62" s="16"/>
    </row>
    <row r="63" spans="1:13" ht="16.5" customHeight="1">
      <c r="A63" s="27"/>
      <c r="B63" s="27"/>
      <c r="E63" s="169"/>
      <c r="F63" s="169"/>
      <c r="G63" s="170"/>
      <c r="H63" s="169"/>
      <c r="I63" s="169"/>
      <c r="J63" s="169"/>
      <c r="K63" s="169"/>
      <c r="L63" s="169"/>
      <c r="M63" s="169"/>
    </row>
    <row r="64" ht="15">
      <c r="G64" s="16"/>
    </row>
    <row r="65" spans="5:13" ht="16.5" customHeight="1">
      <c r="E65" s="169"/>
      <c r="F65" s="169"/>
      <c r="G65" s="170"/>
      <c r="H65" s="169"/>
      <c r="I65" s="169"/>
      <c r="J65" s="169"/>
      <c r="K65" s="169"/>
      <c r="L65" s="169"/>
      <c r="M65" s="169"/>
    </row>
    <row r="66" ht="15">
      <c r="G66" s="16"/>
    </row>
    <row r="67" ht="15">
      <c r="G67" s="16"/>
    </row>
    <row r="68" ht="15">
      <c r="G68" s="16"/>
    </row>
    <row r="69" ht="15">
      <c r="G69" s="16"/>
    </row>
    <row r="70" spans="5:13" ht="16.5" customHeight="1">
      <c r="E70" s="169"/>
      <c r="F70" s="169"/>
      <c r="G70" s="170"/>
      <c r="H70" s="169"/>
      <c r="I70" s="169"/>
      <c r="J70" s="169"/>
      <c r="K70" s="169"/>
      <c r="L70" s="169"/>
      <c r="M70" s="169"/>
    </row>
    <row r="71" spans="5:13" ht="16.5" customHeight="1">
      <c r="E71" s="169"/>
      <c r="F71" s="169"/>
      <c r="G71" s="170"/>
      <c r="H71" s="169"/>
      <c r="I71" s="169"/>
      <c r="J71" s="169"/>
      <c r="K71" s="169"/>
      <c r="L71" s="169"/>
      <c r="M71" s="169"/>
    </row>
    <row r="72" ht="15">
      <c r="G72" s="16"/>
    </row>
    <row r="73" ht="15">
      <c r="G73" s="16"/>
    </row>
    <row r="74" ht="15">
      <c r="G74" s="16"/>
    </row>
    <row r="75" ht="15">
      <c r="G75" s="16"/>
    </row>
    <row r="76" ht="15">
      <c r="G76" s="16"/>
    </row>
    <row r="77" ht="15">
      <c r="G77" s="16"/>
    </row>
    <row r="78" ht="15">
      <c r="G78" s="16"/>
    </row>
    <row r="79" ht="15">
      <c r="G79" s="16"/>
    </row>
    <row r="80" ht="15">
      <c r="G80" s="16"/>
    </row>
    <row r="84" ht="15">
      <c r="G84" s="16"/>
    </row>
    <row r="85" spans="1:13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8">
    <mergeCell ref="A20:M20"/>
    <mergeCell ref="A1:M1"/>
    <mergeCell ref="A17:B17"/>
    <mergeCell ref="A18:B18"/>
    <mergeCell ref="A19:M19"/>
    <mergeCell ref="A10:B10"/>
    <mergeCell ref="A11:B11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99"/>
  <sheetViews>
    <sheetView showGridLines="0" zoomScaleSheetLayoutView="85" zoomScalePageLayoutView="0" workbookViewId="0" topLeftCell="A1">
      <selection activeCell="A1" sqref="A1:N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4" width="9.7109375" style="0" customWidth="1"/>
  </cols>
  <sheetData>
    <row r="1" spans="1:14" ht="18" customHeight="1">
      <c r="A1" s="176" t="s">
        <v>81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5" customHeight="1">
      <c r="A2" s="36" t="s">
        <v>78</v>
      </c>
      <c r="B2" s="15"/>
      <c r="C2" s="15"/>
      <c r="D2" s="15"/>
      <c r="E2" s="16"/>
      <c r="F2" s="16"/>
      <c r="G2" s="16"/>
      <c r="H2" s="16"/>
      <c r="I2" s="17"/>
      <c r="J2" s="16"/>
      <c r="K2" s="17"/>
      <c r="L2" s="17"/>
      <c r="M2" s="18"/>
      <c r="N2" s="15"/>
    </row>
    <row r="3" spans="1:14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2009</v>
      </c>
      <c r="K3" s="66">
        <v>2008</v>
      </c>
      <c r="L3" s="66">
        <v>2007</v>
      </c>
      <c r="M3" s="66">
        <v>2007</v>
      </c>
      <c r="N3" s="66">
        <v>2006</v>
      </c>
    </row>
    <row r="4" spans="1:14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  <c r="N4" s="66"/>
    </row>
    <row r="5" spans="1:14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 t="s">
        <v>127</v>
      </c>
      <c r="J5" s="70" t="s">
        <v>69</v>
      </c>
      <c r="K5" s="70" t="s">
        <v>70</v>
      </c>
      <c r="L5" s="70" t="s">
        <v>71</v>
      </c>
      <c r="M5" s="70"/>
      <c r="N5" s="70" t="s">
        <v>74</v>
      </c>
    </row>
    <row r="6" ht="1.5" customHeight="1"/>
    <row r="7" spans="1:15" ht="15" customHeight="1">
      <c r="A7" s="34" t="s">
        <v>14</v>
      </c>
      <c r="B7" s="9"/>
      <c r="C7" s="9"/>
      <c r="D7" s="9"/>
      <c r="E7" s="83">
        <v>402.54700000000014</v>
      </c>
      <c r="F7" s="59">
        <v>372.3449999999999</v>
      </c>
      <c r="G7" s="83">
        <v>1109.5420000000001</v>
      </c>
      <c r="H7" s="59">
        <v>1017.308</v>
      </c>
      <c r="I7" s="59">
        <v>1503.5620000000001</v>
      </c>
      <c r="J7" s="83">
        <v>1503.5620000000001</v>
      </c>
      <c r="K7" s="59">
        <v>1308.8390000000002</v>
      </c>
      <c r="L7" s="59">
        <v>1219.483</v>
      </c>
      <c r="M7" s="59">
        <v>1219</v>
      </c>
      <c r="N7" s="59">
        <v>965</v>
      </c>
      <c r="O7" s="44"/>
    </row>
    <row r="8" spans="1:15" ht="15" customHeight="1">
      <c r="A8" s="34" t="s">
        <v>15</v>
      </c>
      <c r="B8" s="4"/>
      <c r="C8" s="4"/>
      <c r="D8" s="4"/>
      <c r="E8" s="82">
        <v>-354.1510000000001</v>
      </c>
      <c r="F8" s="54">
        <v>-347.5790000000001</v>
      </c>
      <c r="G8" s="82">
        <v>-1043.52</v>
      </c>
      <c r="H8" s="54">
        <v>-992.158</v>
      </c>
      <c r="I8" s="54">
        <v>-1383.0539999999999</v>
      </c>
      <c r="J8" s="82">
        <v>-1288.354</v>
      </c>
      <c r="K8" s="54">
        <v>-1144.7190000000003</v>
      </c>
      <c r="L8" s="54">
        <v>-1114.376</v>
      </c>
      <c r="M8" s="54">
        <v>-1094</v>
      </c>
      <c r="N8" s="54">
        <v>-869</v>
      </c>
      <c r="O8" s="44"/>
    </row>
    <row r="9" spans="1:15" ht="15" customHeight="1">
      <c r="A9" s="34" t="s">
        <v>16</v>
      </c>
      <c r="B9" s="4"/>
      <c r="C9" s="4"/>
      <c r="D9" s="4"/>
      <c r="E9" s="82">
        <v>1.242</v>
      </c>
      <c r="F9" s="54">
        <v>3.612</v>
      </c>
      <c r="G9" s="82">
        <v>1.534</v>
      </c>
      <c r="H9" s="54">
        <v>3.612</v>
      </c>
      <c r="I9" s="54">
        <v>-27.455000000000002</v>
      </c>
      <c r="J9" s="82">
        <v>-27.455000000000002</v>
      </c>
      <c r="K9" s="54">
        <v>0.154</v>
      </c>
      <c r="L9" s="54"/>
      <c r="M9" s="54"/>
      <c r="N9" s="54"/>
      <c r="O9" s="44"/>
    </row>
    <row r="10" spans="1:15" ht="15" customHeight="1">
      <c r="A10" s="34" t="s">
        <v>17</v>
      </c>
      <c r="B10" s="4"/>
      <c r="C10" s="4"/>
      <c r="D10" s="4"/>
      <c r="E10" s="82"/>
      <c r="F10" s="54">
        <v>0.5569999999999999</v>
      </c>
      <c r="G10" s="82"/>
      <c r="H10" s="54">
        <v>0.612</v>
      </c>
      <c r="I10" s="54">
        <v>3.289</v>
      </c>
      <c r="J10" s="82">
        <v>3.289</v>
      </c>
      <c r="K10" s="54">
        <v>8.102</v>
      </c>
      <c r="L10" s="54">
        <v>1.743</v>
      </c>
      <c r="M10" s="54">
        <v>2</v>
      </c>
      <c r="N10" s="54"/>
      <c r="O10" s="44"/>
    </row>
    <row r="11" spans="1:15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56"/>
      <c r="J11" s="81"/>
      <c r="K11" s="56"/>
      <c r="L11" s="56">
        <v>-1.086</v>
      </c>
      <c r="M11" s="56">
        <v>649</v>
      </c>
      <c r="N11" s="56">
        <v>18</v>
      </c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49.63800000000001</v>
      </c>
      <c r="F12" s="59">
        <f aca="true" t="shared" si="0" ref="F12:N12">SUM(F7:F11)</f>
        <v>28.934999999999793</v>
      </c>
      <c r="G12" s="83">
        <f>SUM(G7:G11)</f>
        <v>67.55600000000017</v>
      </c>
      <c r="H12" s="59">
        <f>SUM(H7:H11)</f>
        <v>29.373999999999977</v>
      </c>
      <c r="I12" s="59">
        <f>SUM(I7:I11)</f>
        <v>96.34200000000027</v>
      </c>
      <c r="J12" s="83">
        <f t="shared" si="0"/>
        <v>191.04200000000006</v>
      </c>
      <c r="K12" s="59">
        <f t="shared" si="0"/>
        <v>172.3759999999999</v>
      </c>
      <c r="L12" s="59">
        <f t="shared" si="0"/>
        <v>105.76399999999997</v>
      </c>
      <c r="M12" s="59">
        <f t="shared" si="0"/>
        <v>776</v>
      </c>
      <c r="N12" s="59">
        <f t="shared" si="0"/>
        <v>114</v>
      </c>
      <c r="O12" s="44"/>
    </row>
    <row r="13" spans="1:15" ht="15" customHeight="1">
      <c r="A13" s="35" t="s">
        <v>92</v>
      </c>
      <c r="B13" s="28"/>
      <c r="C13" s="28"/>
      <c r="D13" s="28"/>
      <c r="E13" s="81">
        <v>-8.975</v>
      </c>
      <c r="F13" s="56">
        <v>-6.854999999999999</v>
      </c>
      <c r="G13" s="81">
        <v>-21.965</v>
      </c>
      <c r="H13" s="56">
        <v>-21.505</v>
      </c>
      <c r="I13" s="56">
        <v>-28.498</v>
      </c>
      <c r="J13" s="81">
        <v>-28.498</v>
      </c>
      <c r="K13" s="56">
        <v>-28.962000000000003</v>
      </c>
      <c r="L13" s="56">
        <v>-27.818</v>
      </c>
      <c r="M13" s="56">
        <v>-29</v>
      </c>
      <c r="N13" s="56">
        <v>-31</v>
      </c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40.66300000000001</v>
      </c>
      <c r="F14" s="59">
        <f aca="true" t="shared" si="1" ref="F14:N14">SUM(F12:F13)</f>
        <v>22.079999999999792</v>
      </c>
      <c r="G14" s="83">
        <f>SUM(G12:G13)</f>
        <v>45.591000000000165</v>
      </c>
      <c r="H14" s="59">
        <f>SUM(H12:H13)</f>
        <v>7.8689999999999785</v>
      </c>
      <c r="I14" s="59">
        <f>SUM(I12:I13)</f>
        <v>67.84400000000026</v>
      </c>
      <c r="J14" s="83">
        <f>SUM(J12:J13)</f>
        <v>162.54400000000007</v>
      </c>
      <c r="K14" s="59">
        <f t="shared" si="1"/>
        <v>143.41399999999987</v>
      </c>
      <c r="L14" s="59">
        <f t="shared" si="1"/>
        <v>77.94599999999997</v>
      </c>
      <c r="M14" s="59">
        <f t="shared" si="1"/>
        <v>747</v>
      </c>
      <c r="N14" s="59">
        <f t="shared" si="1"/>
        <v>83</v>
      </c>
      <c r="O14" s="44"/>
    </row>
    <row r="15" spans="1:15" ht="15" customHeight="1">
      <c r="A15" s="34" t="s">
        <v>20</v>
      </c>
      <c r="B15" s="5"/>
      <c r="C15" s="5"/>
      <c r="D15" s="5"/>
      <c r="E15" s="82">
        <v>-2.115</v>
      </c>
      <c r="F15" s="54">
        <v>-0.6399999999999999</v>
      </c>
      <c r="G15" s="82">
        <v>-3.4050000000000002</v>
      </c>
      <c r="H15" s="54">
        <v>-1.935</v>
      </c>
      <c r="I15" s="54">
        <v>-2.588</v>
      </c>
      <c r="J15" s="82">
        <v>-2.588</v>
      </c>
      <c r="K15" s="54">
        <v>-2.58</v>
      </c>
      <c r="L15" s="54">
        <v>-3.1750000000000003</v>
      </c>
      <c r="M15" s="54">
        <v>-3</v>
      </c>
      <c r="N15" s="54">
        <v>-3</v>
      </c>
      <c r="O15" s="44"/>
    </row>
    <row r="16" spans="1:15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56"/>
      <c r="J16" s="81"/>
      <c r="K16" s="56"/>
      <c r="L16" s="56"/>
      <c r="M16" s="56"/>
      <c r="N16" s="56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38.54800000000001</v>
      </c>
      <c r="F17" s="59">
        <f aca="true" t="shared" si="2" ref="F17:N17">SUM(F14:F16)</f>
        <v>21.43999999999979</v>
      </c>
      <c r="G17" s="83">
        <f>SUM(G14:G16)</f>
        <v>42.18600000000016</v>
      </c>
      <c r="H17" s="59">
        <f>SUM(H14:H16)</f>
        <v>5.933999999999978</v>
      </c>
      <c r="I17" s="59">
        <f>SUM(I14:I16)</f>
        <v>65.25600000000027</v>
      </c>
      <c r="J17" s="83">
        <f t="shared" si="2"/>
        <v>159.95600000000007</v>
      </c>
      <c r="K17" s="59">
        <f t="shared" si="2"/>
        <v>140.83399999999986</v>
      </c>
      <c r="L17" s="59">
        <f t="shared" si="2"/>
        <v>74.77099999999997</v>
      </c>
      <c r="M17" s="59">
        <f t="shared" si="2"/>
        <v>744</v>
      </c>
      <c r="N17" s="59">
        <f t="shared" si="2"/>
        <v>80</v>
      </c>
      <c r="O17" s="44"/>
    </row>
    <row r="18" spans="1:15" ht="15" customHeight="1">
      <c r="A18" s="34" t="s">
        <v>22</v>
      </c>
      <c r="B18" s="4"/>
      <c r="C18" s="4"/>
      <c r="D18" s="4"/>
      <c r="E18" s="82">
        <v>4.272000000000001</v>
      </c>
      <c r="F18" s="54">
        <v>-5.162000000000003</v>
      </c>
      <c r="G18" s="82">
        <v>13.275000000000002</v>
      </c>
      <c r="H18" s="54">
        <v>4.7299999999999995</v>
      </c>
      <c r="I18" s="54">
        <v>25.533</v>
      </c>
      <c r="J18" s="82">
        <v>25.533</v>
      </c>
      <c r="K18" s="54">
        <v>38.463</v>
      </c>
      <c r="L18" s="54">
        <v>40.955000000000005</v>
      </c>
      <c r="M18" s="54">
        <v>41</v>
      </c>
      <c r="N18" s="54">
        <v>16</v>
      </c>
      <c r="O18" s="44"/>
    </row>
    <row r="19" spans="1:15" ht="15" customHeight="1">
      <c r="A19" s="35" t="s">
        <v>23</v>
      </c>
      <c r="B19" s="28"/>
      <c r="C19" s="28"/>
      <c r="D19" s="28"/>
      <c r="E19" s="81">
        <v>-2.952000000000001</v>
      </c>
      <c r="F19" s="56">
        <v>3.654</v>
      </c>
      <c r="G19" s="81">
        <v>-13.314</v>
      </c>
      <c r="H19" s="56">
        <v>-16.309</v>
      </c>
      <c r="I19" s="56">
        <v>-49.612</v>
      </c>
      <c r="J19" s="81">
        <v>-49.612</v>
      </c>
      <c r="K19" s="56">
        <v>-66.15200000000002</v>
      </c>
      <c r="L19" s="56">
        <v>-33.203</v>
      </c>
      <c r="M19" s="56">
        <v>-31</v>
      </c>
      <c r="N19" s="56">
        <v>-29</v>
      </c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39.86800000000001</v>
      </c>
      <c r="F20" s="59">
        <f aca="true" t="shared" si="3" ref="F20:N20">SUM(F17:F19)</f>
        <v>19.93199999999979</v>
      </c>
      <c r="G20" s="83">
        <f>SUM(G17:G19)</f>
        <v>42.14700000000017</v>
      </c>
      <c r="H20" s="59">
        <f>SUM(H17:H19)</f>
        <v>-5.645000000000024</v>
      </c>
      <c r="I20" s="59">
        <f>SUM(I17:I19)</f>
        <v>41.17700000000027</v>
      </c>
      <c r="J20" s="83">
        <f t="shared" si="3"/>
        <v>135.8770000000001</v>
      </c>
      <c r="K20" s="59">
        <f t="shared" si="3"/>
        <v>113.14499999999984</v>
      </c>
      <c r="L20" s="59">
        <f t="shared" si="3"/>
        <v>82.52299999999997</v>
      </c>
      <c r="M20" s="59">
        <f t="shared" si="3"/>
        <v>754</v>
      </c>
      <c r="N20" s="59">
        <f t="shared" si="3"/>
        <v>67</v>
      </c>
      <c r="O20" s="44"/>
    </row>
    <row r="21" spans="1:15" ht="15" customHeight="1">
      <c r="A21" s="34" t="s">
        <v>24</v>
      </c>
      <c r="B21" s="4"/>
      <c r="C21" s="4"/>
      <c r="D21" s="4"/>
      <c r="E21" s="82">
        <v>-12.147</v>
      </c>
      <c r="F21" s="54">
        <v>-8.632</v>
      </c>
      <c r="G21" s="82">
        <v>-12.665000000000001</v>
      </c>
      <c r="H21" s="54">
        <v>-3.4700000000000006</v>
      </c>
      <c r="I21" s="54">
        <v>-50.119</v>
      </c>
      <c r="J21" s="82">
        <v>-50.119</v>
      </c>
      <c r="K21" s="54">
        <v>-26.28</v>
      </c>
      <c r="L21" s="54">
        <v>-30.767000000000003</v>
      </c>
      <c r="M21" s="54">
        <v>-31</v>
      </c>
      <c r="N21" s="54">
        <v>-18</v>
      </c>
      <c r="O21" s="44"/>
    </row>
    <row r="22" spans="1:15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56"/>
      <c r="J22" s="81"/>
      <c r="K22" s="56"/>
      <c r="L22" s="56"/>
      <c r="M22" s="56"/>
      <c r="N22" s="56">
        <v>-12</v>
      </c>
      <c r="O22" s="44"/>
    </row>
    <row r="23" spans="1:15" ht="15" customHeight="1">
      <c r="A23" s="38" t="s">
        <v>25</v>
      </c>
      <c r="B23" s="14"/>
      <c r="C23" s="14"/>
      <c r="D23" s="14"/>
      <c r="E23" s="83">
        <f>SUM(E20:E22)</f>
        <v>27.72100000000001</v>
      </c>
      <c r="F23" s="59">
        <f aca="true" t="shared" si="4" ref="F23:N23">SUM(F20:F22)</f>
        <v>11.29999999999979</v>
      </c>
      <c r="G23" s="83">
        <f>SUM(G20:G22)</f>
        <v>29.48200000000017</v>
      </c>
      <c r="H23" s="59">
        <f>SUM(H20:H22)</f>
        <v>-9.115000000000025</v>
      </c>
      <c r="I23" s="59">
        <f>SUM(I20:I22)</f>
        <v>-8.94199999999973</v>
      </c>
      <c r="J23" s="83">
        <f t="shared" si="4"/>
        <v>85.7580000000001</v>
      </c>
      <c r="K23" s="59">
        <f t="shared" si="4"/>
        <v>86.86499999999984</v>
      </c>
      <c r="L23" s="59">
        <f t="shared" si="4"/>
        <v>51.755999999999965</v>
      </c>
      <c r="M23" s="59">
        <f t="shared" si="4"/>
        <v>723</v>
      </c>
      <c r="N23" s="59">
        <f t="shared" si="4"/>
        <v>37</v>
      </c>
      <c r="O23" s="44"/>
    </row>
    <row r="24" spans="1:15" ht="15" customHeight="1">
      <c r="A24" s="34" t="s">
        <v>26</v>
      </c>
      <c r="B24" s="4"/>
      <c r="C24" s="4"/>
      <c r="D24" s="4"/>
      <c r="E24" s="80">
        <f aca="true" t="shared" si="5" ref="E24:N24">E23-E25</f>
        <v>18.60700000000001</v>
      </c>
      <c r="F24" s="57">
        <f t="shared" si="5"/>
        <v>5.30499999999979</v>
      </c>
      <c r="G24" s="80">
        <f>G23-G25</f>
        <v>9.251000000000168</v>
      </c>
      <c r="H24" s="57">
        <f>H23-H25</f>
        <v>-20.702000000000027</v>
      </c>
      <c r="I24" s="57">
        <f>I23-I25</f>
        <v>-26.771999999999732</v>
      </c>
      <c r="J24" s="80">
        <f t="shared" si="5"/>
        <v>67.9280000000001</v>
      </c>
      <c r="K24" s="57">
        <f t="shared" si="5"/>
        <v>71.84399999999984</v>
      </c>
      <c r="L24" s="57">
        <f t="shared" si="5"/>
        <v>40.05699999999997</v>
      </c>
      <c r="M24" s="57">
        <f t="shared" si="5"/>
        <v>711</v>
      </c>
      <c r="N24" s="57">
        <f t="shared" si="5"/>
        <v>35</v>
      </c>
      <c r="O24" s="44"/>
    </row>
    <row r="25" spans="1:15" ht="15" customHeight="1">
      <c r="A25" s="34" t="s">
        <v>108</v>
      </c>
      <c r="B25" s="4"/>
      <c r="C25" s="4"/>
      <c r="D25" s="4"/>
      <c r="E25" s="82">
        <v>9.114</v>
      </c>
      <c r="F25" s="54">
        <v>5.994999999999999</v>
      </c>
      <c r="G25" s="82">
        <v>20.231</v>
      </c>
      <c r="H25" s="54">
        <v>11.587</v>
      </c>
      <c r="I25" s="54">
        <v>17.830000000000002</v>
      </c>
      <c r="J25" s="82">
        <v>17.830000000000002</v>
      </c>
      <c r="K25" s="54">
        <v>15.021</v>
      </c>
      <c r="L25" s="54">
        <v>11.699</v>
      </c>
      <c r="M25" s="54">
        <v>12</v>
      </c>
      <c r="N25" s="54">
        <v>2</v>
      </c>
      <c r="O25" s="44"/>
    </row>
    <row r="26" spans="1:14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N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2009</v>
      </c>
      <c r="K27" s="66">
        <f t="shared" si="6"/>
        <v>2008</v>
      </c>
      <c r="L27" s="66">
        <f t="shared" si="6"/>
        <v>2007</v>
      </c>
      <c r="M27" s="66">
        <f t="shared" si="6"/>
        <v>2007</v>
      </c>
      <c r="N27" s="66">
        <f t="shared" si="6"/>
        <v>2006</v>
      </c>
    </row>
    <row r="28" spans="1:14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  <c r="N28" s="85"/>
    </row>
    <row r="29" spans="1:14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/>
      <c r="J29" s="86"/>
      <c r="K29" s="86"/>
      <c r="L29" s="86"/>
      <c r="M29" s="86"/>
      <c r="N29" s="86"/>
    </row>
    <row r="30" spans="5:14" ht="1.5" customHeight="1"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" customHeight="1">
      <c r="A31" s="34" t="s">
        <v>5</v>
      </c>
      <c r="B31" s="10"/>
      <c r="C31" s="10"/>
      <c r="D31" s="10"/>
      <c r="E31" s="82"/>
      <c r="F31" s="54"/>
      <c r="G31" s="82">
        <v>464.48900000000003</v>
      </c>
      <c r="H31" s="54">
        <v>460.755</v>
      </c>
      <c r="I31" s="54"/>
      <c r="J31" s="82">
        <v>459.719</v>
      </c>
      <c r="K31" s="54">
        <v>467.327</v>
      </c>
      <c r="L31" s="54"/>
      <c r="M31" s="54">
        <v>462</v>
      </c>
      <c r="N31" s="54">
        <v>447</v>
      </c>
    </row>
    <row r="32" spans="1:14" ht="15" customHeight="1">
      <c r="A32" s="34" t="s">
        <v>27</v>
      </c>
      <c r="B32" s="9"/>
      <c r="C32" s="9"/>
      <c r="D32" s="9"/>
      <c r="E32" s="82"/>
      <c r="F32" s="54"/>
      <c r="G32" s="82">
        <v>235.67300000000003</v>
      </c>
      <c r="H32" s="54">
        <v>238.462</v>
      </c>
      <c r="I32" s="54"/>
      <c r="J32" s="82">
        <v>239.63300000000004</v>
      </c>
      <c r="K32" s="54">
        <v>236.214</v>
      </c>
      <c r="L32" s="54"/>
      <c r="M32" s="54">
        <v>238</v>
      </c>
      <c r="N32" s="54">
        <v>240</v>
      </c>
    </row>
    <row r="33" spans="1:14" ht="15" customHeight="1">
      <c r="A33" s="34" t="s">
        <v>28</v>
      </c>
      <c r="B33" s="9"/>
      <c r="C33" s="9"/>
      <c r="D33" s="9"/>
      <c r="E33" s="82"/>
      <c r="F33" s="54"/>
      <c r="G33" s="82">
        <v>95.34799999999996</v>
      </c>
      <c r="H33" s="54">
        <v>278.43800000000005</v>
      </c>
      <c r="I33" s="54"/>
      <c r="J33" s="82">
        <v>100.46600000000007</v>
      </c>
      <c r="K33" s="54">
        <v>201.055</v>
      </c>
      <c r="L33" s="54"/>
      <c r="M33" s="54">
        <v>108</v>
      </c>
      <c r="N33" s="54">
        <v>385</v>
      </c>
    </row>
    <row r="34" spans="1:14" ht="15" customHeight="1">
      <c r="A34" s="34" t="s">
        <v>29</v>
      </c>
      <c r="B34" s="9"/>
      <c r="C34" s="9"/>
      <c r="D34" s="9"/>
      <c r="E34" s="82"/>
      <c r="F34" s="54"/>
      <c r="G34" s="82">
        <v>0.79</v>
      </c>
      <c r="H34" s="54">
        <v>7.5</v>
      </c>
      <c r="I34" s="54"/>
      <c r="J34" s="82">
        <v>5.5</v>
      </c>
      <c r="K34" s="54">
        <v>7.5</v>
      </c>
      <c r="L34" s="54"/>
      <c r="M34" s="54">
        <v>13</v>
      </c>
      <c r="N34" s="54">
        <v>8</v>
      </c>
    </row>
    <row r="35" spans="1:14" ht="15" customHeight="1">
      <c r="A35" s="35" t="s">
        <v>30</v>
      </c>
      <c r="B35" s="28"/>
      <c r="C35" s="28"/>
      <c r="D35" s="28"/>
      <c r="E35" s="81"/>
      <c r="F35" s="56"/>
      <c r="G35" s="81">
        <v>29.504</v>
      </c>
      <c r="H35" s="56">
        <v>26.085</v>
      </c>
      <c r="I35" s="56"/>
      <c r="J35" s="81">
        <v>65.488</v>
      </c>
      <c r="K35" s="56">
        <v>76.20300000000002</v>
      </c>
      <c r="L35" s="56"/>
      <c r="M35" s="56">
        <v>18</v>
      </c>
      <c r="N35" s="56">
        <v>16</v>
      </c>
    </row>
    <row r="36" spans="1:14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 aca="true" t="shared" si="7" ref="G36:N36">SUM(G31:G35)</f>
        <v>825.804</v>
      </c>
      <c r="H36" s="116">
        <f t="shared" si="7"/>
        <v>1011.24</v>
      </c>
      <c r="I36" s="59" t="s">
        <v>12</v>
      </c>
      <c r="J36" s="83">
        <f t="shared" si="7"/>
        <v>870.8060000000003</v>
      </c>
      <c r="K36" s="59">
        <f t="shared" si="7"/>
        <v>988.299</v>
      </c>
      <c r="L36" s="59" t="s">
        <v>12</v>
      </c>
      <c r="M36" s="59">
        <f t="shared" si="7"/>
        <v>839</v>
      </c>
      <c r="N36" s="59">
        <f t="shared" si="7"/>
        <v>1096</v>
      </c>
    </row>
    <row r="37" spans="1:14" ht="15" customHeight="1">
      <c r="A37" s="34" t="s">
        <v>32</v>
      </c>
      <c r="B37" s="4"/>
      <c r="C37" s="4"/>
      <c r="D37" s="4"/>
      <c r="E37" s="82"/>
      <c r="F37" s="54"/>
      <c r="G37" s="82">
        <v>239.763</v>
      </c>
      <c r="H37" s="54">
        <v>229.673</v>
      </c>
      <c r="I37" s="54"/>
      <c r="J37" s="82">
        <v>211.168</v>
      </c>
      <c r="K37" s="54">
        <v>218.25400000000002</v>
      </c>
      <c r="L37" s="54"/>
      <c r="M37" s="54">
        <v>169</v>
      </c>
      <c r="N37" s="54">
        <v>150</v>
      </c>
    </row>
    <row r="38" spans="1:14" ht="15" customHeight="1">
      <c r="A38" s="34" t="s">
        <v>33</v>
      </c>
      <c r="B38" s="4"/>
      <c r="C38" s="4"/>
      <c r="D38" s="4"/>
      <c r="E38" s="82"/>
      <c r="F38" s="54"/>
      <c r="G38" s="82"/>
      <c r="H38" s="54"/>
      <c r="I38" s="54"/>
      <c r="J38" s="82"/>
      <c r="K38" s="54"/>
      <c r="L38" s="54"/>
      <c r="M38" s="54">
        <v>7</v>
      </c>
      <c r="N38" s="54"/>
    </row>
    <row r="39" spans="1:14" ht="15" customHeight="1">
      <c r="A39" s="34" t="s">
        <v>34</v>
      </c>
      <c r="B39" s="4"/>
      <c r="C39" s="4"/>
      <c r="D39" s="4"/>
      <c r="E39" s="82"/>
      <c r="F39" s="54"/>
      <c r="G39" s="82">
        <v>443.55500000000006</v>
      </c>
      <c r="H39" s="54">
        <v>623.604</v>
      </c>
      <c r="I39" s="54"/>
      <c r="J39" s="82">
        <v>935.179</v>
      </c>
      <c r="K39" s="54">
        <v>947.3220000000001</v>
      </c>
      <c r="L39" s="54"/>
      <c r="M39" s="54">
        <v>837</v>
      </c>
      <c r="N39" s="54">
        <v>873</v>
      </c>
    </row>
    <row r="40" spans="1:14" ht="15" customHeight="1">
      <c r="A40" s="34" t="s">
        <v>35</v>
      </c>
      <c r="B40" s="4"/>
      <c r="C40" s="4"/>
      <c r="D40" s="4"/>
      <c r="E40" s="82"/>
      <c r="F40" s="54"/>
      <c r="G40" s="82">
        <v>566.519</v>
      </c>
      <c r="H40" s="54">
        <v>210.024</v>
      </c>
      <c r="I40" s="54"/>
      <c r="J40" s="82">
        <v>378.06600000000003</v>
      </c>
      <c r="K40" s="54">
        <v>481.033</v>
      </c>
      <c r="L40" s="54"/>
      <c r="M40" s="54">
        <v>635</v>
      </c>
      <c r="N40" s="54">
        <v>267</v>
      </c>
    </row>
    <row r="41" spans="1:14" ht="15" customHeight="1">
      <c r="A41" s="35" t="s">
        <v>36</v>
      </c>
      <c r="B41" s="28"/>
      <c r="C41" s="28"/>
      <c r="D41" s="28"/>
      <c r="E41" s="81"/>
      <c r="F41" s="56"/>
      <c r="G41" s="81"/>
      <c r="H41" s="56"/>
      <c r="I41" s="56"/>
      <c r="J41" s="81">
        <v>152.791</v>
      </c>
      <c r="K41" s="56"/>
      <c r="L41" s="56"/>
      <c r="M41" s="56"/>
      <c r="N41" s="56"/>
    </row>
    <row r="42" spans="1:14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>SUM(G37:G41)</f>
        <v>1249.837</v>
      </c>
      <c r="H42" s="132">
        <f>SUM(H37:H41)</f>
        <v>1063.301</v>
      </c>
      <c r="I42" s="89" t="s">
        <v>12</v>
      </c>
      <c r="J42" s="88">
        <f>SUM(J37:J41)</f>
        <v>1677.204</v>
      </c>
      <c r="K42" s="89">
        <f>SUM(K37:K41)</f>
        <v>1646.609</v>
      </c>
      <c r="L42" s="89" t="s">
        <v>12</v>
      </c>
      <c r="M42" s="89">
        <f>SUM(M37:M41)</f>
        <v>1648</v>
      </c>
      <c r="N42" s="89">
        <f>SUM(N37:N41)</f>
        <v>1290</v>
      </c>
    </row>
    <row r="43" spans="1:14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>G36+G42</f>
        <v>2075.641</v>
      </c>
      <c r="H43" s="116">
        <f>H36+H42</f>
        <v>2074.541</v>
      </c>
      <c r="I43" s="59" t="s">
        <v>12</v>
      </c>
      <c r="J43" s="83">
        <f>J36+J42</f>
        <v>2548.01</v>
      </c>
      <c r="K43" s="59">
        <f>K36+K42</f>
        <v>2634.908</v>
      </c>
      <c r="L43" s="59" t="s">
        <v>12</v>
      </c>
      <c r="M43" s="59">
        <f>M36+M42</f>
        <v>2487</v>
      </c>
      <c r="N43" s="59">
        <f>N36+N42</f>
        <v>2386</v>
      </c>
    </row>
    <row r="44" spans="1:14" ht="15" customHeight="1">
      <c r="A44" s="34" t="s">
        <v>39</v>
      </c>
      <c r="B44" s="4"/>
      <c r="C44" s="4"/>
      <c r="D44" s="4"/>
      <c r="E44" s="82"/>
      <c r="F44" s="54"/>
      <c r="G44" s="82">
        <v>778.804</v>
      </c>
      <c r="H44" s="54">
        <v>672.9150000000001</v>
      </c>
      <c r="I44" s="54"/>
      <c r="J44" s="82">
        <v>758.3910000000001</v>
      </c>
      <c r="K44" s="54">
        <v>705.2450000000001</v>
      </c>
      <c r="L44" s="54"/>
      <c r="M44" s="54">
        <v>776</v>
      </c>
      <c r="N44" s="54">
        <v>554</v>
      </c>
    </row>
    <row r="45" spans="1:14" ht="15" customHeight="1">
      <c r="A45" s="34" t="s">
        <v>107</v>
      </c>
      <c r="B45" s="4"/>
      <c r="C45" s="4"/>
      <c r="D45" s="4"/>
      <c r="E45" s="82"/>
      <c r="F45" s="54"/>
      <c r="G45" s="82">
        <v>51.06</v>
      </c>
      <c r="H45" s="54">
        <v>35.978</v>
      </c>
      <c r="I45" s="54"/>
      <c r="J45" s="82">
        <v>41.212</v>
      </c>
      <c r="K45" s="54">
        <v>33.535000000000004</v>
      </c>
      <c r="L45" s="54"/>
      <c r="M45" s="54">
        <v>24</v>
      </c>
      <c r="N45" s="54">
        <v>16</v>
      </c>
    </row>
    <row r="46" spans="1:14" ht="15" customHeight="1">
      <c r="A46" s="34" t="s">
        <v>40</v>
      </c>
      <c r="B46" s="4"/>
      <c r="C46" s="4"/>
      <c r="D46" s="4"/>
      <c r="E46" s="82"/>
      <c r="F46" s="54"/>
      <c r="G46" s="82">
        <v>34.686</v>
      </c>
      <c r="H46" s="54">
        <v>129.93</v>
      </c>
      <c r="I46" s="54"/>
      <c r="J46" s="82">
        <v>38.223</v>
      </c>
      <c r="K46" s="54">
        <v>122.979</v>
      </c>
      <c r="L46" s="54"/>
      <c r="M46" s="54">
        <v>173</v>
      </c>
      <c r="N46" s="54">
        <v>172</v>
      </c>
    </row>
    <row r="47" spans="1:14" ht="15" customHeight="1">
      <c r="A47" s="34" t="s">
        <v>41</v>
      </c>
      <c r="B47" s="4"/>
      <c r="C47" s="4"/>
      <c r="D47" s="4"/>
      <c r="E47" s="82"/>
      <c r="F47" s="54"/>
      <c r="G47" s="82">
        <v>32.678000000000004</v>
      </c>
      <c r="H47" s="54">
        <v>37.272999999999996</v>
      </c>
      <c r="I47" s="54"/>
      <c r="J47" s="82">
        <v>73.751</v>
      </c>
      <c r="K47" s="54">
        <v>116.405</v>
      </c>
      <c r="L47" s="54"/>
      <c r="M47" s="54">
        <v>21</v>
      </c>
      <c r="N47" s="54">
        <v>63</v>
      </c>
    </row>
    <row r="48" spans="1:14" ht="15" customHeight="1">
      <c r="A48" s="34" t="s">
        <v>42</v>
      </c>
      <c r="B48" s="4"/>
      <c r="C48" s="4"/>
      <c r="D48" s="4"/>
      <c r="E48" s="82"/>
      <c r="F48" s="54"/>
      <c r="G48" s="82">
        <v>183.357</v>
      </c>
      <c r="H48" s="54">
        <v>262.743</v>
      </c>
      <c r="I48" s="54"/>
      <c r="J48" s="82">
        <v>182.81</v>
      </c>
      <c r="K48" s="54">
        <v>295</v>
      </c>
      <c r="L48" s="54"/>
      <c r="M48" s="54">
        <v>350</v>
      </c>
      <c r="N48" s="54">
        <v>427</v>
      </c>
    </row>
    <row r="49" spans="1:14" ht="15" customHeight="1">
      <c r="A49" s="34" t="s">
        <v>43</v>
      </c>
      <c r="B49" s="4"/>
      <c r="C49" s="4"/>
      <c r="D49" s="4"/>
      <c r="E49" s="82"/>
      <c r="F49" s="54"/>
      <c r="G49" s="82">
        <v>977.18</v>
      </c>
      <c r="H49" s="54">
        <v>925.844</v>
      </c>
      <c r="I49" s="54"/>
      <c r="J49" s="82">
        <v>1433.517</v>
      </c>
      <c r="K49" s="54">
        <v>1351.886</v>
      </c>
      <c r="L49" s="54"/>
      <c r="M49" s="54">
        <v>1143</v>
      </c>
      <c r="N49" s="54">
        <v>1154</v>
      </c>
    </row>
    <row r="50" spans="1:14" ht="15" customHeight="1">
      <c r="A50" s="34" t="s">
        <v>98</v>
      </c>
      <c r="B50" s="4"/>
      <c r="C50" s="4"/>
      <c r="D50" s="4"/>
      <c r="E50" s="82"/>
      <c r="F50" s="54"/>
      <c r="G50" s="82">
        <v>17.876</v>
      </c>
      <c r="H50" s="54">
        <v>9.858</v>
      </c>
      <c r="I50" s="54"/>
      <c r="J50" s="82">
        <v>17.104</v>
      </c>
      <c r="K50" s="54">
        <v>9.858</v>
      </c>
      <c r="L50" s="54"/>
      <c r="M50" s="54"/>
      <c r="N50" s="54"/>
    </row>
    <row r="51" spans="1:14" ht="15" customHeight="1">
      <c r="A51" s="35" t="s">
        <v>44</v>
      </c>
      <c r="B51" s="28"/>
      <c r="C51" s="28"/>
      <c r="D51" s="28"/>
      <c r="E51" s="81"/>
      <c r="F51" s="56"/>
      <c r="G51" s="81"/>
      <c r="H51" s="56"/>
      <c r="I51" s="56"/>
      <c r="J51" s="81">
        <v>3.0020000000000002</v>
      </c>
      <c r="K51" s="56"/>
      <c r="L51" s="56"/>
      <c r="M51" s="56"/>
      <c r="N51" s="56"/>
    </row>
    <row r="52" spans="1:14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 aca="true" t="shared" si="8" ref="G52:N52">SUM(G44:G51)</f>
        <v>2075.641</v>
      </c>
      <c r="H52" s="116">
        <f t="shared" si="8"/>
        <v>2074.541</v>
      </c>
      <c r="I52" s="59" t="s">
        <v>12</v>
      </c>
      <c r="J52" s="83">
        <f t="shared" si="8"/>
        <v>2548.0099999999998</v>
      </c>
      <c r="K52" s="59">
        <f t="shared" si="8"/>
        <v>2634.9080000000004</v>
      </c>
      <c r="L52" s="59" t="s">
        <v>12</v>
      </c>
      <c r="M52" s="59">
        <f t="shared" si="8"/>
        <v>2487</v>
      </c>
      <c r="N52" s="59">
        <f t="shared" si="8"/>
        <v>2386</v>
      </c>
    </row>
    <row r="53" spans="1:14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 customHeight="1">
      <c r="A54" s="74"/>
      <c r="B54" s="63"/>
      <c r="C54" s="65"/>
      <c r="D54" s="65"/>
      <c r="E54" s="66">
        <f>E$3</f>
        <v>2010</v>
      </c>
      <c r="F54" s="66">
        <f aca="true" t="shared" si="9" ref="F54:N54">F$3</f>
        <v>2009</v>
      </c>
      <c r="G54" s="66">
        <f t="shared" si="9"/>
        <v>2010</v>
      </c>
      <c r="H54" s="66">
        <f t="shared" si="9"/>
        <v>2009</v>
      </c>
      <c r="I54" s="66">
        <f t="shared" si="9"/>
        <v>2009</v>
      </c>
      <c r="J54" s="66">
        <f t="shared" si="9"/>
        <v>2009</v>
      </c>
      <c r="K54" s="66">
        <f t="shared" si="9"/>
        <v>2008</v>
      </c>
      <c r="L54" s="66">
        <f t="shared" si="9"/>
        <v>2007</v>
      </c>
      <c r="M54" s="66">
        <f t="shared" si="9"/>
        <v>2007</v>
      </c>
      <c r="N54" s="66">
        <f t="shared" si="9"/>
        <v>2006</v>
      </c>
    </row>
    <row r="55" spans="1:14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  <c r="N55" s="85"/>
    </row>
    <row r="56" spans="1:14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>
        <f>IF(H$5=0,"",H$5)</f>
      </c>
      <c r="I56" s="86"/>
      <c r="J56" s="86"/>
      <c r="K56" s="86"/>
      <c r="L56" s="86"/>
      <c r="M56" s="86"/>
      <c r="N56" s="86"/>
    </row>
    <row r="57" spans="5:14" ht="1.5" customHeight="1"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24.75" customHeight="1">
      <c r="A58" s="175" t="s">
        <v>46</v>
      </c>
      <c r="B58" s="175"/>
      <c r="C58" s="11"/>
      <c r="D58" s="11"/>
      <c r="E58" s="80">
        <v>47.327000000000005</v>
      </c>
      <c r="F58" s="57">
        <v>18.752</v>
      </c>
      <c r="G58" s="80">
        <v>46.086000000000006</v>
      </c>
      <c r="H58" s="57">
        <v>-14.467999999999996</v>
      </c>
      <c r="I58" s="150"/>
      <c r="J58" s="80">
        <v>170.77800000000002</v>
      </c>
      <c r="K58" s="57">
        <v>75.69000000000001</v>
      </c>
      <c r="L58" s="57"/>
      <c r="M58" s="57">
        <v>96</v>
      </c>
      <c r="N58" s="57">
        <v>90</v>
      </c>
    </row>
    <row r="59" spans="1:14" ht="15" customHeight="1">
      <c r="A59" s="177" t="s">
        <v>47</v>
      </c>
      <c r="B59" s="177"/>
      <c r="C59" s="29"/>
      <c r="D59" s="29"/>
      <c r="E59" s="81">
        <v>154.78100000000003</v>
      </c>
      <c r="F59" s="56">
        <v>123.17899999999997</v>
      </c>
      <c r="G59" s="81">
        <v>7.028999999999968</v>
      </c>
      <c r="H59" s="56">
        <v>-147.84500000000003</v>
      </c>
      <c r="I59" s="56"/>
      <c r="J59" s="81">
        <v>-10.863000000000014</v>
      </c>
      <c r="K59" s="56">
        <v>80.46199999999999</v>
      </c>
      <c r="L59" s="56"/>
      <c r="M59" s="56">
        <v>-36</v>
      </c>
      <c r="N59" s="56">
        <v>10</v>
      </c>
    </row>
    <row r="60" spans="1:14" ht="16.5" customHeight="1">
      <c r="A60" s="179" t="s">
        <v>48</v>
      </c>
      <c r="B60" s="179"/>
      <c r="C60" s="31"/>
      <c r="D60" s="31"/>
      <c r="E60" s="83">
        <f>SUM(E58:E59)</f>
        <v>202.10800000000003</v>
      </c>
      <c r="F60" s="59">
        <f aca="true" t="shared" si="10" ref="F60:N60">SUM(F58:F59)</f>
        <v>141.93099999999998</v>
      </c>
      <c r="G60" s="83">
        <f>SUM(G58:G59)</f>
        <v>53.114999999999974</v>
      </c>
      <c r="H60" s="59">
        <f>SUM(H58:H59)</f>
        <v>-162.31300000000002</v>
      </c>
      <c r="I60" s="59" t="s">
        <v>12</v>
      </c>
      <c r="J60" s="83">
        <f>SUM(J58:J59)</f>
        <v>159.91500000000002</v>
      </c>
      <c r="K60" s="59">
        <f t="shared" si="10"/>
        <v>156.152</v>
      </c>
      <c r="L60" s="59" t="s">
        <v>12</v>
      </c>
      <c r="M60" s="59">
        <f t="shared" si="10"/>
        <v>60</v>
      </c>
      <c r="N60" s="60">
        <f t="shared" si="10"/>
        <v>100</v>
      </c>
    </row>
    <row r="61" spans="1:14" ht="15" customHeight="1">
      <c r="A61" s="175" t="s">
        <v>49</v>
      </c>
      <c r="B61" s="175"/>
      <c r="C61" s="4"/>
      <c r="D61" s="4"/>
      <c r="E61" s="82">
        <v>-8.334000000000001</v>
      </c>
      <c r="F61" s="54">
        <v>-59.330999999999996</v>
      </c>
      <c r="G61" s="82">
        <v>-17.283</v>
      </c>
      <c r="H61" s="54">
        <v>-70.24199999999999</v>
      </c>
      <c r="I61" s="54"/>
      <c r="J61" s="82">
        <v>-156.15699999999998</v>
      </c>
      <c r="K61" s="54">
        <v>-17.548000000000002</v>
      </c>
      <c r="L61" s="54"/>
      <c r="M61" s="54">
        <v>-29</v>
      </c>
      <c r="N61" s="54">
        <v>-31</v>
      </c>
    </row>
    <row r="62" spans="1:14" ht="15" customHeight="1">
      <c r="A62" s="177" t="s">
        <v>99</v>
      </c>
      <c r="B62" s="177"/>
      <c r="C62" s="28"/>
      <c r="D62" s="28"/>
      <c r="E62" s="81">
        <v>1.0970000000000004</v>
      </c>
      <c r="F62" s="56">
        <v>0.48400000000000004</v>
      </c>
      <c r="G62" s="81">
        <v>7.5280000000000005</v>
      </c>
      <c r="H62" s="56">
        <v>0.48400000000000004</v>
      </c>
      <c r="I62" s="56"/>
      <c r="J62" s="81">
        <v>6.595000000000001</v>
      </c>
      <c r="K62" s="56">
        <v>3.726</v>
      </c>
      <c r="L62" s="56"/>
      <c r="M62" s="56"/>
      <c r="N62" s="56"/>
    </row>
    <row r="63" spans="1:14" s="49" customFormat="1" ht="16.5" customHeight="1">
      <c r="A63" s="166" t="s">
        <v>50</v>
      </c>
      <c r="B63" s="166"/>
      <c r="C63" s="32"/>
      <c r="D63" s="32"/>
      <c r="E63" s="109">
        <f>SUM(E60:E62)</f>
        <v>194.87100000000004</v>
      </c>
      <c r="F63" s="110">
        <f aca="true" t="shared" si="11" ref="F63:N63">SUM(F60:F62)</f>
        <v>83.08399999999999</v>
      </c>
      <c r="G63" s="159">
        <f>SUM(G60:G62)</f>
        <v>43.35999999999997</v>
      </c>
      <c r="H63" s="59">
        <f>SUM(H60:H62)</f>
        <v>-232.071</v>
      </c>
      <c r="I63" s="171" t="s">
        <v>12</v>
      </c>
      <c r="J63" s="120">
        <f>SUM(J60:J62)</f>
        <v>10.353000000000039</v>
      </c>
      <c r="K63" s="59">
        <f t="shared" si="11"/>
        <v>142.32999999999998</v>
      </c>
      <c r="L63" s="59" t="s">
        <v>12</v>
      </c>
      <c r="M63" s="59">
        <f t="shared" si="11"/>
        <v>31</v>
      </c>
      <c r="N63" s="174">
        <f t="shared" si="11"/>
        <v>69</v>
      </c>
    </row>
    <row r="64" spans="1:14" ht="15" customHeight="1">
      <c r="A64" s="177" t="s">
        <v>51</v>
      </c>
      <c r="B64" s="177"/>
      <c r="C64" s="33"/>
      <c r="D64" s="33"/>
      <c r="E64" s="81"/>
      <c r="F64" s="56"/>
      <c r="G64" s="81">
        <v>153.241</v>
      </c>
      <c r="H64" s="56"/>
      <c r="I64" s="56"/>
      <c r="J64" s="81"/>
      <c r="K64" s="56">
        <v>-84.00000000000001</v>
      </c>
      <c r="L64" s="56"/>
      <c r="M64" s="56">
        <v>890</v>
      </c>
      <c r="N64" s="56">
        <v>-53</v>
      </c>
    </row>
    <row r="65" spans="1:14" ht="16.5" customHeight="1">
      <c r="A65" s="179" t="s">
        <v>52</v>
      </c>
      <c r="B65" s="179"/>
      <c r="C65" s="12"/>
      <c r="D65" s="12"/>
      <c r="E65" s="83">
        <f>SUM(E63:E64)</f>
        <v>194.87100000000004</v>
      </c>
      <c r="F65" s="59">
        <f aca="true" t="shared" si="12" ref="F65:N65">SUM(F63:F64)</f>
        <v>83.08399999999999</v>
      </c>
      <c r="G65" s="83">
        <f>SUM(G63:G64)</f>
        <v>196.601</v>
      </c>
      <c r="H65" s="59">
        <f>SUM(H63:H64)</f>
        <v>-232.071</v>
      </c>
      <c r="I65" s="59" t="s">
        <v>12</v>
      </c>
      <c r="J65" s="83">
        <f>SUM(J63:J64)</f>
        <v>10.353000000000039</v>
      </c>
      <c r="K65" s="59">
        <f t="shared" si="12"/>
        <v>58.32999999999997</v>
      </c>
      <c r="L65" s="59" t="s">
        <v>12</v>
      </c>
      <c r="M65" s="59">
        <f t="shared" si="12"/>
        <v>921</v>
      </c>
      <c r="N65" s="59">
        <f t="shared" si="12"/>
        <v>16</v>
      </c>
    </row>
    <row r="66" spans="1:14" ht="15" customHeight="1">
      <c r="A66" s="175" t="s">
        <v>53</v>
      </c>
      <c r="B66" s="175"/>
      <c r="C66" s="4"/>
      <c r="D66" s="4"/>
      <c r="E66" s="82"/>
      <c r="F66" s="54"/>
      <c r="G66" s="82"/>
      <c r="H66" s="54">
        <v>-35</v>
      </c>
      <c r="I66" s="54"/>
      <c r="J66" s="82">
        <v>-112.5</v>
      </c>
      <c r="K66" s="54">
        <v>-55</v>
      </c>
      <c r="L66" s="54"/>
      <c r="M66" s="54">
        <v>-75</v>
      </c>
      <c r="N66" s="54">
        <v>-47</v>
      </c>
    </row>
    <row r="67" spans="1:14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54"/>
      <c r="J67" s="82"/>
      <c r="K67" s="54"/>
      <c r="L67" s="54"/>
      <c r="M67" s="54"/>
      <c r="N67" s="54">
        <v>1</v>
      </c>
    </row>
    <row r="68" spans="1:14" ht="15" customHeight="1">
      <c r="A68" s="175" t="s">
        <v>55</v>
      </c>
      <c r="B68" s="175"/>
      <c r="C68" s="4"/>
      <c r="D68" s="4"/>
      <c r="E68" s="82">
        <v>-0.2810000000000006</v>
      </c>
      <c r="F68" s="54">
        <v>-2.2940000000000005</v>
      </c>
      <c r="G68" s="82">
        <v>-11.748000000000001</v>
      </c>
      <c r="H68" s="54">
        <v>-6.594</v>
      </c>
      <c r="I68" s="54"/>
      <c r="J68" s="82">
        <v>-6.412</v>
      </c>
      <c r="K68" s="54">
        <v>-159.189</v>
      </c>
      <c r="L68" s="54"/>
      <c r="M68" s="54"/>
      <c r="N68" s="54"/>
    </row>
    <row r="69" spans="1:14" ht="15" customHeight="1">
      <c r="A69" s="177" t="s">
        <v>56</v>
      </c>
      <c r="B69" s="177"/>
      <c r="C69" s="28"/>
      <c r="D69" s="28"/>
      <c r="E69" s="81"/>
      <c r="F69" s="56"/>
      <c r="G69" s="81"/>
      <c r="H69" s="56"/>
      <c r="I69" s="56"/>
      <c r="J69" s="81"/>
      <c r="K69" s="56"/>
      <c r="L69" s="56"/>
      <c r="M69" s="56">
        <v>-479</v>
      </c>
      <c r="N69" s="56"/>
    </row>
    <row r="70" spans="1:14" ht="16.5" customHeight="1">
      <c r="A70" s="39" t="s">
        <v>57</v>
      </c>
      <c r="B70" s="39"/>
      <c r="C70" s="26"/>
      <c r="D70" s="26"/>
      <c r="E70" s="84">
        <f>SUM(E66:E69)</f>
        <v>-0.2810000000000006</v>
      </c>
      <c r="F70" s="58">
        <f aca="true" t="shared" si="13" ref="F70:N70">SUM(F66:F69)</f>
        <v>-2.2940000000000005</v>
      </c>
      <c r="G70" s="84">
        <f>SUM(G66:G69)</f>
        <v>-11.748000000000001</v>
      </c>
      <c r="H70" s="58">
        <f>SUM(H66:H69)</f>
        <v>-41.594</v>
      </c>
      <c r="I70" s="58" t="s">
        <v>12</v>
      </c>
      <c r="J70" s="84">
        <f>SUM(J66:J69)</f>
        <v>-118.912</v>
      </c>
      <c r="K70" s="58">
        <f t="shared" si="13"/>
        <v>-214.189</v>
      </c>
      <c r="L70" s="58" t="s">
        <v>12</v>
      </c>
      <c r="M70" s="58">
        <f t="shared" si="13"/>
        <v>-554</v>
      </c>
      <c r="N70" s="58">
        <f t="shared" si="13"/>
        <v>-46</v>
      </c>
    </row>
    <row r="71" spans="1:14" ht="16.5" customHeight="1">
      <c r="A71" s="179" t="s">
        <v>58</v>
      </c>
      <c r="B71" s="179"/>
      <c r="C71" s="12"/>
      <c r="D71" s="12"/>
      <c r="E71" s="83">
        <f>SUM(E70+E65)</f>
        <v>194.59000000000003</v>
      </c>
      <c r="F71" s="59">
        <f aca="true" t="shared" si="14" ref="F71:N71">SUM(F70+F65)</f>
        <v>80.78999999999999</v>
      </c>
      <c r="G71" s="83">
        <f>SUM(G70+G65)</f>
        <v>184.853</v>
      </c>
      <c r="H71" s="59">
        <f>SUM(H70+H65)</f>
        <v>-273.665</v>
      </c>
      <c r="I71" s="59" t="s">
        <v>12</v>
      </c>
      <c r="J71" s="83">
        <f>SUM(J70+J65)</f>
        <v>-108.55899999999997</v>
      </c>
      <c r="K71" s="59">
        <f t="shared" si="14"/>
        <v>-155.85900000000004</v>
      </c>
      <c r="L71" s="59" t="s">
        <v>12</v>
      </c>
      <c r="M71" s="59">
        <f t="shared" si="14"/>
        <v>367</v>
      </c>
      <c r="N71" s="59">
        <f t="shared" si="14"/>
        <v>-30</v>
      </c>
    </row>
    <row r="72" spans="1:14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 customHeight="1">
      <c r="A73" s="74"/>
      <c r="B73" s="63"/>
      <c r="C73" s="65"/>
      <c r="D73" s="65"/>
      <c r="E73" s="66">
        <f>E$3</f>
        <v>2010</v>
      </c>
      <c r="F73" s="66">
        <f aca="true" t="shared" si="15" ref="F73:N73">F$3</f>
        <v>2009</v>
      </c>
      <c r="G73" s="66">
        <f t="shared" si="15"/>
        <v>2010</v>
      </c>
      <c r="H73" s="66">
        <f t="shared" si="15"/>
        <v>2009</v>
      </c>
      <c r="I73" s="66">
        <f t="shared" si="15"/>
        <v>2009</v>
      </c>
      <c r="J73" s="66">
        <f t="shared" si="15"/>
        <v>2009</v>
      </c>
      <c r="K73" s="66">
        <f t="shared" si="15"/>
        <v>2008</v>
      </c>
      <c r="L73" s="66">
        <f t="shared" si="15"/>
        <v>2007</v>
      </c>
      <c r="M73" s="66">
        <f t="shared" si="15"/>
        <v>2007</v>
      </c>
      <c r="N73" s="66">
        <f t="shared" si="15"/>
        <v>2006</v>
      </c>
    </row>
    <row r="74" spans="1:14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  <c r="N74" s="66"/>
    </row>
    <row r="75" spans="1:14" s="22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>IF(F$5=0,"",F$5)</f>
      </c>
      <c r="G75" s="70">
        <f>IF(G$5=0,"",G$5)</f>
      </c>
      <c r="H75" s="70">
        <f>IF(H$5=0,"",H$5)</f>
      </c>
      <c r="I75" s="70"/>
      <c r="J75" s="70"/>
      <c r="K75" s="70"/>
      <c r="L75" s="70"/>
      <c r="M75" s="70"/>
      <c r="N75" s="70"/>
    </row>
    <row r="76" ht="1.5" customHeight="1"/>
    <row r="77" spans="1:14" ht="15" customHeight="1">
      <c r="A77" s="175" t="s">
        <v>60</v>
      </c>
      <c r="B77" s="175"/>
      <c r="C77" s="9"/>
      <c r="D77" s="9"/>
      <c r="E77" s="75">
        <f>IF(E7=0,"-",IF(E14=0,"-",(E14/E7))*100)</f>
        <v>10.101429149888087</v>
      </c>
      <c r="F77" s="61">
        <f>IF(F14=0,"-",IF(F7=0,"-",F14/F7))*100</f>
        <v>5.929984288764397</v>
      </c>
      <c r="G77" s="113">
        <f>IF(G14=0,"-",IF(G7=0,"-",G14/G7))*100</f>
        <v>4.108992719518518</v>
      </c>
      <c r="H77" s="61">
        <f>IF(H14=0,"-",IF(H7=0,"-",H14/H7))*100</f>
        <v>0.7735120533800952</v>
      </c>
      <c r="I77" s="61">
        <f>IF(I14=0,"-",IF(I7=0,"-",I14/I7)*100)</f>
        <v>4.512218318898739</v>
      </c>
      <c r="J77" s="113">
        <f>IF(J14=0,"-",IF(J7=0,"-",J14/J7))*100</f>
        <v>10.810595106819676</v>
      </c>
      <c r="K77" s="61">
        <f>IF(K14=0,"-",IF(K7=0,"-",K14/K7)*100)</f>
        <v>10.9573446390274</v>
      </c>
      <c r="L77" s="61">
        <f>IF(L14=0,"-",IF(L7=0,"-",L14/L7)*100)</f>
        <v>6.391725017896927</v>
      </c>
      <c r="M77" s="61">
        <f>IF(M14=0,"-",IF(M7=0,"-",M14/M7)*100)</f>
        <v>61.27973748974569</v>
      </c>
      <c r="N77" s="61">
        <f>IF(N14=0,"-",IF(N7=0,"-",N14/N7)*100)</f>
        <v>8.60103626943005</v>
      </c>
    </row>
    <row r="78" spans="1:15" ht="15" customHeight="1">
      <c r="A78" s="175" t="s">
        <v>61</v>
      </c>
      <c r="B78" s="175"/>
      <c r="C78" s="9"/>
      <c r="D78" s="9"/>
      <c r="E78" s="75">
        <f aca="true" t="shared" si="16" ref="E78:N78">IF(E20=0,"-",IF(E7=0,"-",E20/E7)*100)</f>
        <v>9.903936683169915</v>
      </c>
      <c r="F78" s="61">
        <f t="shared" si="16"/>
        <v>5.353099947629159</v>
      </c>
      <c r="G78" s="75">
        <f>IF(G20=0,"-",IF(G7=0,"-",G20/G7)*100)</f>
        <v>3.7985943749763567</v>
      </c>
      <c r="H78" s="61">
        <f>IF(H20=0,"-",IF(H7=0,"-",H20/H7)*100)</f>
        <v>-0.5548958624133521</v>
      </c>
      <c r="I78" s="61">
        <f>IF(I20=0,"-",IF(I7=0,"-",I20/I7)*100)</f>
        <v>2.7386299999601125</v>
      </c>
      <c r="J78" s="75">
        <f t="shared" si="16"/>
        <v>9.037006787881051</v>
      </c>
      <c r="K78" s="61">
        <f t="shared" si="16"/>
        <v>8.644684334742458</v>
      </c>
      <c r="L78" s="61">
        <f>IF(L20=0,"-",IF(L7=0,"-",L20/L7)*100)</f>
        <v>6.767048003129193</v>
      </c>
      <c r="M78" s="61">
        <f t="shared" si="16"/>
        <v>61.853978671041844</v>
      </c>
      <c r="N78" s="61">
        <f t="shared" si="16"/>
        <v>6.94300518134715</v>
      </c>
      <c r="O78" s="16"/>
    </row>
    <row r="79" spans="1:15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62" t="s">
        <v>12</v>
      </c>
      <c r="J79" s="75">
        <f>IF((J44=0),"-",(J24/((J44+K44)/2)*100))</f>
        <v>9.282089262630883</v>
      </c>
      <c r="K79" s="62">
        <f>IF((K44=0),"-",(K24/((K44+M44)/2)*100))</f>
        <v>9.700488440467286</v>
      </c>
      <c r="L79" s="62" t="s">
        <v>12</v>
      </c>
      <c r="M79" s="62">
        <f>IF((M44=0),"-",(M24/((M44+N44)/2)*100))</f>
        <v>106.9172932330827</v>
      </c>
      <c r="N79" s="62">
        <v>6.5</v>
      </c>
      <c r="O79" s="16"/>
    </row>
    <row r="80" spans="1:15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62" t="s">
        <v>12</v>
      </c>
      <c r="J80" s="75">
        <f>IF((J44=0),"-",((J17+J18)/((J44+J45+J46+J48+K44+K45+K46+K48)/2)*100))</f>
        <v>17.037698717963444</v>
      </c>
      <c r="K80" s="62">
        <f>IF((K44=0),"-",((K17+K18)/((K44+K45+K46+K48+M44+M45+M46+M48)/2)*100))</f>
        <v>14.460840751056844</v>
      </c>
      <c r="L80" s="62" t="s">
        <v>12</v>
      </c>
      <c r="M80" s="62">
        <f>IF((M44=0),"-",((M17+M18)/((M44+M45+M46+M48+N44+N45+N46+N48)/2)*100))</f>
        <v>63.0016051364366</v>
      </c>
      <c r="N80" s="62">
        <v>8.2</v>
      </c>
      <c r="O80" s="16"/>
    </row>
    <row r="81" spans="1:15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7" ref="G81:N81">IF(G44=0,"-",((G44+G45)/G52*100))</f>
        <v>39.98109499667814</v>
      </c>
      <c r="H81" s="117">
        <f t="shared" si="17"/>
        <v>34.17107687917472</v>
      </c>
      <c r="I81" s="107" t="s">
        <v>12</v>
      </c>
      <c r="J81" s="79">
        <f t="shared" si="17"/>
        <v>31.381470245407208</v>
      </c>
      <c r="K81" s="107">
        <f t="shared" si="17"/>
        <v>28.038170592673445</v>
      </c>
      <c r="L81" s="107" t="s">
        <v>12</v>
      </c>
      <c r="M81" s="107">
        <f t="shared" si="17"/>
        <v>32.167269802975476</v>
      </c>
      <c r="N81" s="107">
        <f t="shared" si="17"/>
        <v>23.88935456831517</v>
      </c>
      <c r="O81" s="16"/>
    </row>
    <row r="82" spans="1:15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18" ref="G82:N82">IF(G48=0,"-",(G48+G46-G40-G38-G34))</f>
        <v>-349.266</v>
      </c>
      <c r="H82" s="118">
        <f t="shared" si="18"/>
        <v>175.149</v>
      </c>
      <c r="I82" s="1" t="str">
        <f>IF(I48=0,"-",(I48+I46-I40-I38-I34))</f>
        <v>-</v>
      </c>
      <c r="J82" s="76">
        <f t="shared" si="18"/>
        <v>-162.53300000000002</v>
      </c>
      <c r="K82" s="1">
        <f t="shared" si="18"/>
        <v>-70.55400000000003</v>
      </c>
      <c r="L82" s="1" t="str">
        <f t="shared" si="18"/>
        <v>-</v>
      </c>
      <c r="M82" s="1">
        <f t="shared" si="18"/>
        <v>-132</v>
      </c>
      <c r="N82" s="1">
        <f t="shared" si="18"/>
        <v>324</v>
      </c>
      <c r="O82" s="16"/>
    </row>
    <row r="83" spans="1:14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19" ref="G83:N83">IF((G44=0),"-",((G48+G46)/(G44+G45)))</f>
        <v>0.26274546190701126</v>
      </c>
      <c r="H83" s="119">
        <f t="shared" si="19"/>
        <v>0.5539242170539136</v>
      </c>
      <c r="I83" s="3" t="s">
        <v>12</v>
      </c>
      <c r="J83" s="77">
        <f t="shared" si="19"/>
        <v>0.27642842760720004</v>
      </c>
      <c r="K83" s="3">
        <f t="shared" si="19"/>
        <v>0.5657692411814071</v>
      </c>
      <c r="L83" s="3" t="s">
        <v>12</v>
      </c>
      <c r="M83" s="3">
        <f t="shared" si="19"/>
        <v>0.65375</v>
      </c>
      <c r="N83" s="3">
        <f t="shared" si="19"/>
        <v>1.050877192982456</v>
      </c>
    </row>
    <row r="84" spans="1:14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24" t="s">
        <v>101</v>
      </c>
      <c r="J84" s="78">
        <v>463</v>
      </c>
      <c r="K84" s="24">
        <v>461</v>
      </c>
      <c r="L84" s="24" t="s">
        <v>101</v>
      </c>
      <c r="M84" s="24">
        <v>456</v>
      </c>
      <c r="N84" s="24">
        <v>435</v>
      </c>
    </row>
    <row r="85" spans="1:14" ht="15" customHeight="1">
      <c r="A85" s="7" t="s">
        <v>109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 customHeight="1">
      <c r="A86" s="7" t="s">
        <v>128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4.25" customHeight="1">
      <c r="A87" s="7" t="s">
        <v>124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7" t="s">
        <v>125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7" t="s">
        <v>126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</sheetData>
  <sheetProtection/>
  <mergeCells count="21">
    <mergeCell ref="A83:B83"/>
    <mergeCell ref="A84:B84"/>
    <mergeCell ref="A80:B80"/>
    <mergeCell ref="A78:B78"/>
    <mergeCell ref="A71:B71"/>
    <mergeCell ref="A77:B77"/>
    <mergeCell ref="A79:B79"/>
    <mergeCell ref="A81:B81"/>
    <mergeCell ref="A82:B82"/>
    <mergeCell ref="A1:N1"/>
    <mergeCell ref="A58:B58"/>
    <mergeCell ref="A59:B59"/>
    <mergeCell ref="A60:B60"/>
    <mergeCell ref="A61:B61"/>
    <mergeCell ref="A64:B64"/>
    <mergeCell ref="A69:B69"/>
    <mergeCell ref="A65:B65"/>
    <mergeCell ref="A66:B66"/>
    <mergeCell ref="A62:B62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46" customWidth="1"/>
  </cols>
  <sheetData>
    <row r="1" spans="1:13" ht="18" customHeight="1">
      <c r="A1" s="176" t="s">
        <v>84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19</v>
      </c>
      <c r="B2" s="15"/>
      <c r="C2" s="15"/>
      <c r="D2" s="15"/>
      <c r="E2" s="47"/>
      <c r="F2" s="47"/>
      <c r="G2" s="47"/>
      <c r="H2" s="47"/>
      <c r="I2" s="47"/>
      <c r="J2" s="48"/>
      <c r="K2" s="48"/>
      <c r="L2" s="18"/>
      <c r="M2" s="48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21" customFormat="1" ht="12.75" customHeight="1">
      <c r="A5" s="64" t="s">
        <v>13</v>
      </c>
      <c r="B5" s="71"/>
      <c r="C5" s="68"/>
      <c r="D5" s="68" t="s">
        <v>68</v>
      </c>
      <c r="E5" s="70" t="s">
        <v>11</v>
      </c>
      <c r="F5" s="70" t="s">
        <v>127</v>
      </c>
      <c r="G5" s="70" t="s">
        <v>11</v>
      </c>
      <c r="H5" s="70" t="s">
        <v>127</v>
      </c>
      <c r="I5" s="70" t="s">
        <v>127</v>
      </c>
      <c r="J5" s="70" t="s">
        <v>72</v>
      </c>
      <c r="K5" s="70" t="s">
        <v>71</v>
      </c>
      <c r="L5" s="70"/>
      <c r="M5" s="70" t="s">
        <v>74</v>
      </c>
    </row>
    <row r="6" ht="1.5" customHeight="1"/>
    <row r="7" spans="1:13" ht="15" customHeight="1">
      <c r="A7" s="34" t="s">
        <v>14</v>
      </c>
      <c r="B7" s="9"/>
      <c r="C7" s="9"/>
      <c r="D7" s="9"/>
      <c r="E7" s="83">
        <v>1015.2460000000001</v>
      </c>
      <c r="F7" s="59">
        <v>1069.076</v>
      </c>
      <c r="G7" s="83">
        <v>3287.969</v>
      </c>
      <c r="H7" s="59">
        <v>3497.1400000000003</v>
      </c>
      <c r="I7" s="83">
        <v>4740.747</v>
      </c>
      <c r="J7" s="59">
        <v>4325.344</v>
      </c>
      <c r="K7" s="59">
        <v>3899.045</v>
      </c>
      <c r="L7" s="59">
        <v>3899</v>
      </c>
      <c r="M7" s="59">
        <v>3389</v>
      </c>
    </row>
    <row r="8" spans="1:13" ht="15" customHeight="1">
      <c r="A8" s="34" t="s">
        <v>15</v>
      </c>
      <c r="B8" s="4"/>
      <c r="C8" s="4"/>
      <c r="D8" s="4"/>
      <c r="E8" s="82">
        <v>-854.8799999999999</v>
      </c>
      <c r="F8" s="54">
        <v>-894.1339999999998</v>
      </c>
      <c r="G8" s="82">
        <v>-2845.9249999999993</v>
      </c>
      <c r="H8" s="54">
        <v>-3025.0080000000007</v>
      </c>
      <c r="I8" s="82">
        <v>-4092.72</v>
      </c>
      <c r="J8" s="54">
        <v>-3744.606</v>
      </c>
      <c r="K8" s="54">
        <v>-3397.281</v>
      </c>
      <c r="L8" s="54">
        <v>-3397</v>
      </c>
      <c r="M8" s="54">
        <v>-2893</v>
      </c>
    </row>
    <row r="9" spans="1:13" ht="15" customHeight="1">
      <c r="A9" s="34" t="s">
        <v>16</v>
      </c>
      <c r="B9" s="4"/>
      <c r="C9" s="4"/>
      <c r="D9" s="4"/>
      <c r="E9" s="82">
        <v>6.277000000000004</v>
      </c>
      <c r="F9" s="54">
        <v>11.434000000000005</v>
      </c>
      <c r="G9" s="82">
        <v>39.95700000000001</v>
      </c>
      <c r="H9" s="54">
        <v>33.641999999999996</v>
      </c>
      <c r="I9" s="82">
        <v>50.162000000000006</v>
      </c>
      <c r="J9" s="54">
        <v>56.328</v>
      </c>
      <c r="K9" s="54">
        <v>64.686</v>
      </c>
      <c r="L9" s="54">
        <v>65</v>
      </c>
      <c r="M9" s="54">
        <v>25</v>
      </c>
    </row>
    <row r="10" spans="1:13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>
        <v>0.158</v>
      </c>
      <c r="K10" s="54">
        <v>12.747</v>
      </c>
      <c r="L10" s="54">
        <v>13</v>
      </c>
      <c r="M10" s="54">
        <v>11</v>
      </c>
    </row>
    <row r="11" spans="1:13" ht="15" customHeight="1">
      <c r="A11" s="35" t="s">
        <v>18</v>
      </c>
      <c r="B11" s="28"/>
      <c r="C11" s="28"/>
      <c r="D11" s="28"/>
      <c r="E11" s="81"/>
      <c r="F11" s="56">
        <v>1.124</v>
      </c>
      <c r="G11" s="81">
        <v>-5.054</v>
      </c>
      <c r="H11" s="56">
        <v>-0.271</v>
      </c>
      <c r="I11" s="81">
        <v>29.562</v>
      </c>
      <c r="J11" s="56">
        <v>41.762</v>
      </c>
      <c r="K11" s="56">
        <v>91.316</v>
      </c>
      <c r="L11" s="56">
        <v>91</v>
      </c>
      <c r="M11" s="56">
        <v>66</v>
      </c>
    </row>
    <row r="12" spans="1:13" ht="15" customHeight="1">
      <c r="A12" s="13" t="s">
        <v>1</v>
      </c>
      <c r="B12" s="13"/>
      <c r="C12" s="13"/>
      <c r="D12" s="13"/>
      <c r="E12" s="83">
        <f>SUM(E7:E11)</f>
        <v>166.64300000000023</v>
      </c>
      <c r="F12" s="59">
        <f aca="true" t="shared" si="0" ref="F12:M12">SUM(F7:F11)</f>
        <v>187.50000000000023</v>
      </c>
      <c r="G12" s="83">
        <f>SUM(G7:G11)</f>
        <v>476.9470000000008</v>
      </c>
      <c r="H12" s="59">
        <f>SUM(H7:H11)</f>
        <v>505.5029999999996</v>
      </c>
      <c r="I12" s="83">
        <f>SUM(I7:I11)</f>
        <v>727.7510000000005</v>
      </c>
      <c r="J12" s="59">
        <f t="shared" si="0"/>
        <v>678.9859999999999</v>
      </c>
      <c r="K12" s="59">
        <f t="shared" si="0"/>
        <v>670.5130000000001</v>
      </c>
      <c r="L12" s="59">
        <f t="shared" si="0"/>
        <v>671</v>
      </c>
      <c r="M12" s="59">
        <f t="shared" si="0"/>
        <v>598</v>
      </c>
    </row>
    <row r="13" spans="1:13" ht="15" customHeight="1">
      <c r="A13" s="35" t="s">
        <v>92</v>
      </c>
      <c r="B13" s="28"/>
      <c r="C13" s="28"/>
      <c r="D13" s="28"/>
      <c r="E13" s="81">
        <v>-33.52600000000002</v>
      </c>
      <c r="F13" s="56">
        <v>-32.07800000000001</v>
      </c>
      <c r="G13" s="81">
        <v>-101.409</v>
      </c>
      <c r="H13" s="56">
        <v>-98.063</v>
      </c>
      <c r="I13" s="81">
        <v>-135.067</v>
      </c>
      <c r="J13" s="56">
        <v>-145.506</v>
      </c>
      <c r="K13" s="56">
        <v>-90.976</v>
      </c>
      <c r="L13" s="56">
        <v>-91</v>
      </c>
      <c r="M13" s="56">
        <v>-70</v>
      </c>
    </row>
    <row r="14" spans="1:13" ht="15" customHeight="1">
      <c r="A14" s="13" t="s">
        <v>2</v>
      </c>
      <c r="B14" s="13"/>
      <c r="C14" s="13"/>
      <c r="D14" s="13"/>
      <c r="E14" s="83">
        <f>SUM(E12:E13)</f>
        <v>133.11700000000022</v>
      </c>
      <c r="F14" s="59">
        <f aca="true" t="shared" si="1" ref="F14:M14">SUM(F12:F13)</f>
        <v>155.42200000000022</v>
      </c>
      <c r="G14" s="83">
        <f>SUM(G12:G13)</f>
        <v>375.5380000000008</v>
      </c>
      <c r="H14" s="59">
        <f>SUM(H12:H13)</f>
        <v>407.4399999999996</v>
      </c>
      <c r="I14" s="83">
        <f>SUM(I12:I13)</f>
        <v>592.6840000000005</v>
      </c>
      <c r="J14" s="59">
        <f t="shared" si="1"/>
        <v>533.4799999999999</v>
      </c>
      <c r="K14" s="59">
        <f t="shared" si="1"/>
        <v>579.5370000000001</v>
      </c>
      <c r="L14" s="59">
        <f t="shared" si="1"/>
        <v>580</v>
      </c>
      <c r="M14" s="59">
        <f t="shared" si="1"/>
        <v>528</v>
      </c>
    </row>
    <row r="15" spans="1:13" ht="15" customHeight="1">
      <c r="A15" s="34" t="s">
        <v>20</v>
      </c>
      <c r="B15" s="5"/>
      <c r="C15" s="5"/>
      <c r="D15" s="5"/>
      <c r="E15" s="82">
        <v>-22.942000000000004</v>
      </c>
      <c r="F15" s="54">
        <v>-30.286999999999995</v>
      </c>
      <c r="G15" s="82">
        <v>-80.50400000000002</v>
      </c>
      <c r="H15" s="54">
        <v>-95.02</v>
      </c>
      <c r="I15" s="82">
        <v>-123.01900000000002</v>
      </c>
      <c r="J15" s="54">
        <v>-87.27400000000002</v>
      </c>
      <c r="K15" s="54">
        <v>-81.759</v>
      </c>
      <c r="L15" s="54">
        <v>-82</v>
      </c>
      <c r="M15" s="54">
        <v>-62</v>
      </c>
    </row>
    <row r="16" spans="1:13" ht="15" customHeight="1">
      <c r="A16" s="35" t="s">
        <v>21</v>
      </c>
      <c r="B16" s="28"/>
      <c r="C16" s="28"/>
      <c r="D16" s="28"/>
      <c r="E16" s="81"/>
      <c r="F16" s="56">
        <v>-0.0470000000000006</v>
      </c>
      <c r="G16" s="81"/>
      <c r="H16" s="56">
        <v>-14.302000000000001</v>
      </c>
      <c r="I16" s="81">
        <v>-41.366</v>
      </c>
      <c r="J16" s="56"/>
      <c r="K16" s="56"/>
      <c r="L16" s="56"/>
      <c r="M16" s="56"/>
    </row>
    <row r="17" spans="1:13" ht="15" customHeight="1">
      <c r="A17" s="13" t="s">
        <v>3</v>
      </c>
      <c r="B17" s="13"/>
      <c r="C17" s="13"/>
      <c r="D17" s="13"/>
      <c r="E17" s="83">
        <f>SUM(E14:E16)</f>
        <v>110.17500000000021</v>
      </c>
      <c r="F17" s="59">
        <f aca="true" t="shared" si="2" ref="F17:M17">SUM(F14:F16)</f>
        <v>125.08800000000024</v>
      </c>
      <c r="G17" s="83">
        <f>SUM(G14:G16)</f>
        <v>295.0340000000008</v>
      </c>
      <c r="H17" s="59">
        <f>SUM(H14:H16)</f>
        <v>298.1179999999996</v>
      </c>
      <c r="I17" s="83">
        <f>SUM(I14:I16)</f>
        <v>428.29900000000055</v>
      </c>
      <c r="J17" s="59">
        <f t="shared" si="2"/>
        <v>446.2059999999999</v>
      </c>
      <c r="K17" s="59">
        <f t="shared" si="2"/>
        <v>497.77800000000013</v>
      </c>
      <c r="L17" s="59">
        <f t="shared" si="2"/>
        <v>498</v>
      </c>
      <c r="M17" s="59">
        <f t="shared" si="2"/>
        <v>466</v>
      </c>
    </row>
    <row r="18" spans="1:13" ht="15" customHeight="1">
      <c r="A18" s="34" t="s">
        <v>22</v>
      </c>
      <c r="B18" s="4"/>
      <c r="C18" s="4"/>
      <c r="D18" s="4"/>
      <c r="E18" s="82">
        <v>21.002999999999997</v>
      </c>
      <c r="F18" s="54">
        <v>52.800999999999995</v>
      </c>
      <c r="G18" s="82">
        <v>90.64300000000001</v>
      </c>
      <c r="H18" s="54">
        <v>89.183</v>
      </c>
      <c r="I18" s="82">
        <v>86.439</v>
      </c>
      <c r="J18" s="54">
        <v>18.383</v>
      </c>
      <c r="K18" s="54">
        <v>60.370000000000005</v>
      </c>
      <c r="L18" s="54">
        <v>60</v>
      </c>
      <c r="M18" s="54">
        <v>30</v>
      </c>
    </row>
    <row r="19" spans="1:13" ht="15" customHeight="1">
      <c r="A19" s="35" t="s">
        <v>23</v>
      </c>
      <c r="B19" s="28"/>
      <c r="C19" s="28"/>
      <c r="D19" s="28" t="s">
        <v>73</v>
      </c>
      <c r="E19" s="81">
        <v>-38.254</v>
      </c>
      <c r="F19" s="56">
        <v>-47.11900000000001</v>
      </c>
      <c r="G19" s="81">
        <v>-122.578</v>
      </c>
      <c r="H19" s="56">
        <v>-147.131</v>
      </c>
      <c r="I19" s="81">
        <v>-191.065</v>
      </c>
      <c r="J19" s="56">
        <v>-381.10200000000003</v>
      </c>
      <c r="K19" s="56">
        <v>-194.418</v>
      </c>
      <c r="L19" s="56">
        <v>-139</v>
      </c>
      <c r="M19" s="56">
        <v>-130</v>
      </c>
    </row>
    <row r="20" spans="1:13" ht="15" customHeight="1">
      <c r="A20" s="13" t="s">
        <v>4</v>
      </c>
      <c r="B20" s="13"/>
      <c r="C20" s="13"/>
      <c r="D20" s="13"/>
      <c r="E20" s="83">
        <f>SUM(E17:E19)</f>
        <v>92.9240000000002</v>
      </c>
      <c r="F20" s="59">
        <f aca="true" t="shared" si="3" ref="F20:M20">SUM(F17:F19)</f>
        <v>130.77000000000024</v>
      </c>
      <c r="G20" s="83">
        <f>SUM(G17:G19)</f>
        <v>263.09900000000084</v>
      </c>
      <c r="H20" s="59">
        <f>SUM(H17:H19)</f>
        <v>240.1699999999996</v>
      </c>
      <c r="I20" s="83">
        <f>SUM(I17:I19)</f>
        <v>323.6730000000005</v>
      </c>
      <c r="J20" s="59">
        <f t="shared" si="3"/>
        <v>83.48699999999985</v>
      </c>
      <c r="K20" s="59">
        <f t="shared" si="3"/>
        <v>363.73000000000013</v>
      </c>
      <c r="L20" s="59">
        <f t="shared" si="3"/>
        <v>419</v>
      </c>
      <c r="M20" s="59">
        <f t="shared" si="3"/>
        <v>366</v>
      </c>
    </row>
    <row r="21" spans="1:13" ht="15" customHeight="1">
      <c r="A21" s="34" t="s">
        <v>24</v>
      </c>
      <c r="B21" s="4"/>
      <c r="C21" s="4"/>
      <c r="D21" s="4"/>
      <c r="E21" s="82">
        <v>-25.316000000000003</v>
      </c>
      <c r="F21" s="54">
        <v>-28.603999999999996</v>
      </c>
      <c r="G21" s="82">
        <v>-60.663000000000004</v>
      </c>
      <c r="H21" s="54">
        <v>-56.031</v>
      </c>
      <c r="I21" s="82">
        <v>-69.352</v>
      </c>
      <c r="J21" s="54">
        <v>-13.96</v>
      </c>
      <c r="K21" s="54">
        <v>-66.14500000000001</v>
      </c>
      <c r="L21" s="54">
        <v>-66</v>
      </c>
      <c r="M21" s="54">
        <v>-109</v>
      </c>
    </row>
    <row r="22" spans="1:13" ht="15" customHeight="1">
      <c r="A22" s="35" t="s">
        <v>106</v>
      </c>
      <c r="B22" s="30"/>
      <c r="C22" s="30"/>
      <c r="D22" s="30"/>
      <c r="E22" s="81"/>
      <c r="F22" s="56">
        <v>-105.602</v>
      </c>
      <c r="G22" s="81"/>
      <c r="H22" s="56">
        <v>-109.144</v>
      </c>
      <c r="I22" s="81">
        <v>-108.23700000000001</v>
      </c>
      <c r="J22" s="56">
        <v>-3.589</v>
      </c>
      <c r="K22" s="56"/>
      <c r="L22" s="56"/>
      <c r="M22" s="56"/>
    </row>
    <row r="23" spans="1:13" ht="15" customHeight="1">
      <c r="A23" s="38" t="s">
        <v>25</v>
      </c>
      <c r="B23" s="14"/>
      <c r="C23" s="14"/>
      <c r="D23" s="14"/>
      <c r="E23" s="83">
        <f>SUM(E20:E22)</f>
        <v>67.6080000000002</v>
      </c>
      <c r="F23" s="59">
        <f aca="true" t="shared" si="4" ref="F23:M23">SUM(F20:F22)</f>
        <v>-3.4359999999997655</v>
      </c>
      <c r="G23" s="83">
        <f>SUM(G20:G22)</f>
        <v>202.43600000000083</v>
      </c>
      <c r="H23" s="59">
        <f>SUM(H20:H22)</f>
        <v>74.99499999999958</v>
      </c>
      <c r="I23" s="83">
        <f>SUM(I20:I22)</f>
        <v>146.08400000000051</v>
      </c>
      <c r="J23" s="59">
        <f t="shared" si="4"/>
        <v>65.93799999999985</v>
      </c>
      <c r="K23" s="59">
        <f t="shared" si="4"/>
        <v>297.58500000000015</v>
      </c>
      <c r="L23" s="59">
        <f t="shared" si="4"/>
        <v>353</v>
      </c>
      <c r="M23" s="59">
        <f t="shared" si="4"/>
        <v>257</v>
      </c>
    </row>
    <row r="24" spans="1:13" ht="15" customHeight="1">
      <c r="A24" s="34" t="s">
        <v>26</v>
      </c>
      <c r="B24" s="4"/>
      <c r="C24" s="4"/>
      <c r="D24" s="4"/>
      <c r="E24" s="80">
        <f aca="true" t="shared" si="5" ref="E24:M24">E23-E25</f>
        <v>63.1820000000002</v>
      </c>
      <c r="F24" s="57">
        <f t="shared" si="5"/>
        <v>-7.371999999999766</v>
      </c>
      <c r="G24" s="80">
        <f>G23-G25</f>
        <v>189.66200000000083</v>
      </c>
      <c r="H24" s="57">
        <f>H23-H25</f>
        <v>65.61899999999957</v>
      </c>
      <c r="I24" s="80">
        <f t="shared" si="5"/>
        <v>134.81800000000052</v>
      </c>
      <c r="J24" s="57">
        <f t="shared" si="5"/>
        <v>52.54899999999984</v>
      </c>
      <c r="K24" s="57">
        <f t="shared" si="5"/>
        <v>291.83100000000013</v>
      </c>
      <c r="L24" s="57">
        <f t="shared" si="5"/>
        <v>347</v>
      </c>
      <c r="M24" s="57">
        <f t="shared" si="5"/>
        <v>255</v>
      </c>
    </row>
    <row r="25" spans="1:13" ht="15" customHeight="1">
      <c r="A25" s="34" t="s">
        <v>108</v>
      </c>
      <c r="B25" s="4"/>
      <c r="C25" s="4"/>
      <c r="D25" s="4"/>
      <c r="E25" s="82">
        <v>4.426</v>
      </c>
      <c r="F25" s="54">
        <v>3.936000000000001</v>
      </c>
      <c r="G25" s="82">
        <v>12.774000000000001</v>
      </c>
      <c r="H25" s="54">
        <v>9.376000000000001</v>
      </c>
      <c r="I25" s="82">
        <v>11.266</v>
      </c>
      <c r="J25" s="54">
        <v>13.389000000000001</v>
      </c>
      <c r="K25" s="54">
        <v>5.7540000000000004</v>
      </c>
      <c r="L25" s="54">
        <v>6</v>
      </c>
      <c r="M25" s="54">
        <v>2</v>
      </c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105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  <c r="M29" s="86"/>
    </row>
    <row r="30" spans="5:13" ht="1.5" customHeight="1"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5" customHeight="1">
      <c r="A31" s="34" t="s">
        <v>5</v>
      </c>
      <c r="B31" s="10"/>
      <c r="C31" s="10"/>
      <c r="D31" s="10"/>
      <c r="E31" s="82"/>
      <c r="F31" s="54"/>
      <c r="G31" s="82">
        <v>4548.817000000001</v>
      </c>
      <c r="H31" s="54">
        <v>4641.154</v>
      </c>
      <c r="I31" s="82">
        <v>4750.684</v>
      </c>
      <c r="J31" s="54">
        <v>4907.345</v>
      </c>
      <c r="K31" s="54"/>
      <c r="L31" s="54">
        <v>4199</v>
      </c>
      <c r="M31" s="54">
        <v>3311</v>
      </c>
    </row>
    <row r="32" spans="1:13" ht="15" customHeight="1">
      <c r="A32" s="34" t="s">
        <v>27</v>
      </c>
      <c r="B32" s="9"/>
      <c r="C32" s="9"/>
      <c r="D32" s="9"/>
      <c r="E32" s="82"/>
      <c r="F32" s="54"/>
      <c r="G32" s="82">
        <v>678.0229999999999</v>
      </c>
      <c r="H32" s="54">
        <v>882.3220000000001</v>
      </c>
      <c r="I32" s="82">
        <v>862.004</v>
      </c>
      <c r="J32" s="54">
        <v>1135.503</v>
      </c>
      <c r="K32" s="54"/>
      <c r="L32" s="54">
        <v>963</v>
      </c>
      <c r="M32" s="54">
        <v>633</v>
      </c>
    </row>
    <row r="33" spans="1:13" ht="15" customHeight="1">
      <c r="A33" s="34" t="s">
        <v>28</v>
      </c>
      <c r="B33" s="9"/>
      <c r="C33" s="9"/>
      <c r="D33" s="9"/>
      <c r="E33" s="82"/>
      <c r="F33" s="54"/>
      <c r="G33" s="82">
        <v>304.7269999999998</v>
      </c>
      <c r="H33" s="54">
        <v>362.11200000000014</v>
      </c>
      <c r="I33" s="82">
        <v>367.1650000000001</v>
      </c>
      <c r="J33" s="54">
        <v>413.9460000000001</v>
      </c>
      <c r="K33" s="54"/>
      <c r="L33" s="54">
        <v>327</v>
      </c>
      <c r="M33" s="54">
        <v>191</v>
      </c>
    </row>
    <row r="34" spans="1:13" ht="15" customHeight="1">
      <c r="A34" s="34" t="s">
        <v>29</v>
      </c>
      <c r="B34" s="9"/>
      <c r="C34" s="9"/>
      <c r="D34" s="9"/>
      <c r="E34" s="82"/>
      <c r="F34" s="54"/>
      <c r="G34" s="82">
        <v>20.224</v>
      </c>
      <c r="H34" s="54">
        <v>31.521</v>
      </c>
      <c r="I34" s="82">
        <v>17.178</v>
      </c>
      <c r="J34" s="54">
        <v>39.697</v>
      </c>
      <c r="K34" s="54"/>
      <c r="L34" s="54">
        <v>2</v>
      </c>
      <c r="M34" s="54">
        <v>6</v>
      </c>
    </row>
    <row r="35" spans="1:13" ht="15" customHeight="1">
      <c r="A35" s="35" t="s">
        <v>30</v>
      </c>
      <c r="B35" s="28"/>
      <c r="C35" s="28"/>
      <c r="D35" s="28"/>
      <c r="E35" s="81"/>
      <c r="F35" s="56"/>
      <c r="G35" s="81">
        <v>113.90400000000001</v>
      </c>
      <c r="H35" s="56">
        <v>144.094</v>
      </c>
      <c r="I35" s="81">
        <v>125.131</v>
      </c>
      <c r="J35" s="56">
        <v>182.338</v>
      </c>
      <c r="K35" s="56"/>
      <c r="L35" s="56">
        <v>230</v>
      </c>
      <c r="M35" s="56">
        <v>215</v>
      </c>
    </row>
    <row r="36" spans="1:13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 aca="true" t="shared" si="7" ref="G36:M36">SUM(G31:G35)</f>
        <v>5665.6950000000015</v>
      </c>
      <c r="H36" s="116">
        <f t="shared" si="7"/>
        <v>6061.203</v>
      </c>
      <c r="I36" s="83">
        <f t="shared" si="7"/>
        <v>6122.162</v>
      </c>
      <c r="J36" s="59">
        <f t="shared" si="7"/>
        <v>6678.829</v>
      </c>
      <c r="K36" s="59" t="s">
        <v>12</v>
      </c>
      <c r="L36" s="59">
        <f t="shared" si="7"/>
        <v>5721</v>
      </c>
      <c r="M36" s="59">
        <f t="shared" si="7"/>
        <v>4356</v>
      </c>
    </row>
    <row r="37" spans="1:13" ht="15" customHeight="1">
      <c r="A37" s="34" t="s">
        <v>32</v>
      </c>
      <c r="B37" s="4"/>
      <c r="C37" s="4"/>
      <c r="D37" s="4"/>
      <c r="E37" s="82"/>
      <c r="F37" s="54"/>
      <c r="G37" s="82">
        <v>4.347</v>
      </c>
      <c r="H37" s="54">
        <v>11.290000000000001</v>
      </c>
      <c r="I37" s="82">
        <v>11.495000000000001</v>
      </c>
      <c r="J37" s="54">
        <v>12.41</v>
      </c>
      <c r="K37" s="54"/>
      <c r="L37" s="54">
        <v>7</v>
      </c>
      <c r="M37" s="54">
        <v>6</v>
      </c>
    </row>
    <row r="38" spans="1:13" ht="15" customHeight="1">
      <c r="A38" s="34" t="s">
        <v>33</v>
      </c>
      <c r="B38" s="4"/>
      <c r="C38" s="4"/>
      <c r="D38" s="4"/>
      <c r="E38" s="82"/>
      <c r="F38" s="54"/>
      <c r="G38" s="82">
        <v>11.276</v>
      </c>
      <c r="H38" s="54">
        <v>1.834</v>
      </c>
      <c r="I38" s="82">
        <v>14.067</v>
      </c>
      <c r="J38" s="54">
        <v>7.79</v>
      </c>
      <c r="K38" s="54"/>
      <c r="L38" s="54">
        <v>18</v>
      </c>
      <c r="M38" s="54"/>
    </row>
    <row r="39" spans="1:13" ht="15" customHeight="1">
      <c r="A39" s="34" t="s">
        <v>34</v>
      </c>
      <c r="B39" s="4"/>
      <c r="C39" s="4"/>
      <c r="D39" s="4"/>
      <c r="E39" s="82"/>
      <c r="F39" s="54"/>
      <c r="G39" s="82">
        <v>806.364</v>
      </c>
      <c r="H39" s="54">
        <v>872.6320000000002</v>
      </c>
      <c r="I39" s="82">
        <v>923.8240000000001</v>
      </c>
      <c r="J39" s="54">
        <v>1082.864</v>
      </c>
      <c r="K39" s="54"/>
      <c r="L39" s="54">
        <v>896</v>
      </c>
      <c r="M39" s="54">
        <v>785</v>
      </c>
    </row>
    <row r="40" spans="1:13" ht="15" customHeight="1">
      <c r="A40" s="34" t="s">
        <v>35</v>
      </c>
      <c r="B40" s="4"/>
      <c r="C40" s="4"/>
      <c r="D40" s="4"/>
      <c r="E40" s="82"/>
      <c r="F40" s="54"/>
      <c r="G40" s="82">
        <v>262.588</v>
      </c>
      <c r="H40" s="54">
        <v>308.553</v>
      </c>
      <c r="I40" s="82">
        <v>367.844</v>
      </c>
      <c r="J40" s="54">
        <v>323.572</v>
      </c>
      <c r="K40" s="54"/>
      <c r="L40" s="54">
        <v>214</v>
      </c>
      <c r="M40" s="54">
        <v>298</v>
      </c>
    </row>
    <row r="41" spans="1:13" ht="15" customHeight="1">
      <c r="A41" s="35" t="s">
        <v>36</v>
      </c>
      <c r="B41" s="28"/>
      <c r="C41" s="28"/>
      <c r="D41" s="28"/>
      <c r="E41" s="81"/>
      <c r="F41" s="56"/>
      <c r="G41" s="81"/>
      <c r="H41" s="56"/>
      <c r="I41" s="81"/>
      <c r="J41" s="56"/>
      <c r="K41" s="56"/>
      <c r="L41" s="56"/>
      <c r="M41" s="56"/>
    </row>
    <row r="42" spans="1:13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>SUM(G37:G41)</f>
        <v>1084.575</v>
      </c>
      <c r="H42" s="132">
        <f>SUM(H37:H41)</f>
        <v>1194.3090000000002</v>
      </c>
      <c r="I42" s="88">
        <f>SUM(I37:I41)</f>
        <v>1317.23</v>
      </c>
      <c r="J42" s="89">
        <f>SUM(J37:J41)</f>
        <v>1426.636</v>
      </c>
      <c r="K42" s="89" t="s">
        <v>12</v>
      </c>
      <c r="L42" s="89">
        <f>SUM(L37:L41)</f>
        <v>1135</v>
      </c>
      <c r="M42" s="89">
        <f>SUM(M37:M41)</f>
        <v>1089</v>
      </c>
    </row>
    <row r="43" spans="1:13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>G36+G42</f>
        <v>6750.270000000001</v>
      </c>
      <c r="H43" s="116">
        <f>H36+H42</f>
        <v>7255.512000000001</v>
      </c>
      <c r="I43" s="83">
        <f>I36+I42</f>
        <v>7439.392</v>
      </c>
      <c r="J43" s="59">
        <f>J36+J42</f>
        <v>8105.465</v>
      </c>
      <c r="K43" s="59" t="s">
        <v>12</v>
      </c>
      <c r="L43" s="59">
        <f>L36+L42</f>
        <v>6856</v>
      </c>
      <c r="M43" s="59">
        <f>M36+M42</f>
        <v>5445</v>
      </c>
    </row>
    <row r="44" spans="1:13" ht="15" customHeight="1">
      <c r="A44" s="34" t="s">
        <v>39</v>
      </c>
      <c r="B44" s="4"/>
      <c r="C44" s="4"/>
      <c r="D44" s="4" t="s">
        <v>110</v>
      </c>
      <c r="E44" s="82"/>
      <c r="F44" s="54"/>
      <c r="G44" s="82">
        <v>2154.985</v>
      </c>
      <c r="H44" s="54">
        <v>2126.8759999999997</v>
      </c>
      <c r="I44" s="82">
        <v>2222.6820000000002</v>
      </c>
      <c r="J44" s="54">
        <v>2219.159</v>
      </c>
      <c r="K44" s="54"/>
      <c r="L44" s="54">
        <v>2382</v>
      </c>
      <c r="M44" s="54">
        <v>2051</v>
      </c>
    </row>
    <row r="45" spans="1:13" ht="15" customHeight="1">
      <c r="A45" s="34" t="s">
        <v>107</v>
      </c>
      <c r="B45" s="4"/>
      <c r="C45" s="4"/>
      <c r="D45" s="4"/>
      <c r="E45" s="82"/>
      <c r="F45" s="54"/>
      <c r="G45" s="82">
        <v>46.653</v>
      </c>
      <c r="H45" s="54">
        <v>63.214000000000006</v>
      </c>
      <c r="I45" s="82">
        <v>64.781</v>
      </c>
      <c r="J45" s="54">
        <v>57.304</v>
      </c>
      <c r="K45" s="54"/>
      <c r="L45" s="54">
        <v>52</v>
      </c>
      <c r="M45" s="54">
        <v>3</v>
      </c>
    </row>
    <row r="46" spans="1:13" ht="15" customHeight="1">
      <c r="A46" s="34" t="s">
        <v>40</v>
      </c>
      <c r="B46" s="4"/>
      <c r="C46" s="4"/>
      <c r="D46" s="4"/>
      <c r="E46" s="82"/>
      <c r="F46" s="54"/>
      <c r="G46" s="82">
        <v>245.85000000000002</v>
      </c>
      <c r="H46" s="54">
        <v>343.026</v>
      </c>
      <c r="I46" s="82">
        <v>359.83</v>
      </c>
      <c r="J46" s="54">
        <v>353.55000000000007</v>
      </c>
      <c r="K46" s="54"/>
      <c r="L46" s="54">
        <v>309</v>
      </c>
      <c r="M46" s="54">
        <v>219</v>
      </c>
    </row>
    <row r="47" spans="1:13" ht="15" customHeight="1">
      <c r="A47" s="34" t="s">
        <v>41</v>
      </c>
      <c r="B47" s="4"/>
      <c r="C47" s="4"/>
      <c r="D47" s="4"/>
      <c r="E47" s="82"/>
      <c r="F47" s="54"/>
      <c r="G47" s="82">
        <v>271.486</v>
      </c>
      <c r="H47" s="54">
        <v>318.76</v>
      </c>
      <c r="I47" s="82">
        <v>307.029</v>
      </c>
      <c r="J47" s="54">
        <v>375.142</v>
      </c>
      <c r="K47" s="54"/>
      <c r="L47" s="54">
        <v>360</v>
      </c>
      <c r="M47" s="54">
        <v>297</v>
      </c>
    </row>
    <row r="48" spans="1:13" ht="15" customHeight="1">
      <c r="A48" s="34" t="s">
        <v>42</v>
      </c>
      <c r="B48" s="4"/>
      <c r="C48" s="4"/>
      <c r="D48" s="4"/>
      <c r="E48" s="82"/>
      <c r="F48" s="54"/>
      <c r="G48" s="82">
        <v>2540.5060000000003</v>
      </c>
      <c r="H48" s="54">
        <v>2799.8450000000003</v>
      </c>
      <c r="I48" s="82">
        <v>2723.714</v>
      </c>
      <c r="J48" s="54">
        <v>3165.628</v>
      </c>
      <c r="K48" s="54"/>
      <c r="L48" s="54">
        <v>2232</v>
      </c>
      <c r="M48" s="54">
        <v>1776</v>
      </c>
    </row>
    <row r="49" spans="1:13" ht="15" customHeight="1">
      <c r="A49" s="34" t="s">
        <v>43</v>
      </c>
      <c r="B49" s="4"/>
      <c r="C49" s="4"/>
      <c r="D49" s="4"/>
      <c r="E49" s="82"/>
      <c r="F49" s="54"/>
      <c r="G49" s="82">
        <v>1490.7900000000002</v>
      </c>
      <c r="H49" s="54">
        <v>1603.7910000000002</v>
      </c>
      <c r="I49" s="82">
        <v>1761.3560000000002</v>
      </c>
      <c r="J49" s="54">
        <v>1934.6820000000002</v>
      </c>
      <c r="K49" s="54"/>
      <c r="L49" s="54">
        <v>1521</v>
      </c>
      <c r="M49" s="54">
        <v>1019</v>
      </c>
    </row>
    <row r="50" spans="1:13" ht="15" customHeight="1">
      <c r="A50" s="34" t="s">
        <v>98</v>
      </c>
      <c r="B50" s="4"/>
      <c r="C50" s="4"/>
      <c r="D50" s="4"/>
      <c r="E50" s="82"/>
      <c r="F50" s="54"/>
      <c r="G50" s="82"/>
      <c r="H50" s="54"/>
      <c r="I50" s="82"/>
      <c r="J50" s="54"/>
      <c r="K50" s="54"/>
      <c r="L50" s="54"/>
      <c r="M50" s="54">
        <v>80</v>
      </c>
    </row>
    <row r="51" spans="1:13" ht="15" customHeight="1">
      <c r="A51" s="35" t="s">
        <v>44</v>
      </c>
      <c r="B51" s="28"/>
      <c r="C51" s="28"/>
      <c r="D51" s="28"/>
      <c r="E51" s="81"/>
      <c r="F51" s="56"/>
      <c r="G51" s="81"/>
      <c r="H51" s="56"/>
      <c r="I51" s="81"/>
      <c r="J51" s="56"/>
      <c r="K51" s="56"/>
      <c r="L51" s="56"/>
      <c r="M51" s="56"/>
    </row>
    <row r="52" spans="1:13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>SUM(G44:G51)</f>
        <v>6750.2699999999995</v>
      </c>
      <c r="H52" s="116">
        <f>SUM(H44:H51)</f>
        <v>7255.512</v>
      </c>
      <c r="I52" s="83">
        <f>SUM(I44:I51)</f>
        <v>7439.392</v>
      </c>
      <c r="J52" s="59">
        <f>SUM(J44:J51)</f>
        <v>8105.465</v>
      </c>
      <c r="K52" s="59" t="s">
        <v>12</v>
      </c>
      <c r="L52" s="59">
        <f>SUM(L44:L51)</f>
        <v>6856</v>
      </c>
      <c r="M52" s="59">
        <f>SUM(M44:M51)</f>
        <v>5445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M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2009</v>
      </c>
      <c r="J54" s="66">
        <f t="shared" si="8"/>
        <v>2008</v>
      </c>
      <c r="K54" s="66">
        <f t="shared" si="8"/>
        <v>2007</v>
      </c>
      <c r="L54" s="66">
        <f t="shared" si="8"/>
        <v>2007</v>
      </c>
      <c r="M54" s="66">
        <f t="shared" si="8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104</v>
      </c>
      <c r="B56" s="73"/>
      <c r="C56" s="68"/>
      <c r="D56" s="68"/>
      <c r="E56" s="86"/>
      <c r="F56" s="86" t="s">
        <v>149</v>
      </c>
      <c r="G56" s="86"/>
      <c r="H56" s="86" t="s">
        <v>149</v>
      </c>
      <c r="I56" s="86" t="s">
        <v>149</v>
      </c>
      <c r="J56" s="86"/>
      <c r="K56" s="86"/>
      <c r="L56" s="86"/>
      <c r="M56" s="86"/>
    </row>
    <row r="57" spans="5:13" ht="1.5" customHeight="1">
      <c r="E57" s="90"/>
      <c r="F57" s="90"/>
      <c r="G57" s="90"/>
      <c r="H57" s="90"/>
      <c r="I57" s="90"/>
      <c r="J57" s="90"/>
      <c r="K57" s="90"/>
      <c r="L57" s="90"/>
      <c r="M57" s="90"/>
    </row>
    <row r="58" spans="1:15" ht="24.75" customHeight="1">
      <c r="A58" s="175" t="s">
        <v>46</v>
      </c>
      <c r="B58" s="175"/>
      <c r="C58" s="11"/>
      <c r="D58" s="11"/>
      <c r="E58" s="80">
        <v>107.71200000000005</v>
      </c>
      <c r="F58" s="57">
        <v>127.286</v>
      </c>
      <c r="G58" s="80">
        <v>308.96700000000004</v>
      </c>
      <c r="H58" s="57">
        <v>277.394</v>
      </c>
      <c r="I58" s="80">
        <v>437.4870000000001</v>
      </c>
      <c r="J58" s="57">
        <v>429.42800000000005</v>
      </c>
      <c r="K58" s="57"/>
      <c r="L58" s="57">
        <v>426</v>
      </c>
      <c r="M58" s="57">
        <v>353</v>
      </c>
      <c r="N58" s="57"/>
      <c r="O58" s="44"/>
    </row>
    <row r="59" spans="1:15" ht="15" customHeight="1">
      <c r="A59" s="177" t="s">
        <v>47</v>
      </c>
      <c r="B59" s="177"/>
      <c r="C59" s="29"/>
      <c r="D59" s="29"/>
      <c r="E59" s="81">
        <v>-65.137</v>
      </c>
      <c r="F59" s="56">
        <v>-74.92500000000001</v>
      </c>
      <c r="G59" s="81">
        <v>-74.711</v>
      </c>
      <c r="H59" s="56">
        <v>-49.619</v>
      </c>
      <c r="I59" s="81">
        <v>32.238</v>
      </c>
      <c r="J59" s="56">
        <v>4.908</v>
      </c>
      <c r="K59" s="56"/>
      <c r="L59" s="56">
        <v>44</v>
      </c>
      <c r="M59" s="56">
        <v>-132</v>
      </c>
      <c r="N59" s="54"/>
      <c r="O59" s="44"/>
    </row>
    <row r="60" spans="1:15" ht="16.5" customHeight="1">
      <c r="A60" s="179" t="s">
        <v>48</v>
      </c>
      <c r="B60" s="179"/>
      <c r="C60" s="31"/>
      <c r="D60" s="31"/>
      <c r="E60" s="83">
        <f>SUM(E58:E59)</f>
        <v>42.575000000000045</v>
      </c>
      <c r="F60" s="59">
        <f aca="true" t="shared" si="9" ref="F60:M60">SUM(F58:F59)</f>
        <v>52.36099999999999</v>
      </c>
      <c r="G60" s="83">
        <f>SUM(G58:G59)</f>
        <v>234.25600000000003</v>
      </c>
      <c r="H60" s="59">
        <f>SUM(H58:H59)</f>
        <v>227.775</v>
      </c>
      <c r="I60" s="83">
        <f>SUM(I58:I59)</f>
        <v>469.7250000000001</v>
      </c>
      <c r="J60" s="59">
        <f t="shared" si="9"/>
        <v>434.33600000000007</v>
      </c>
      <c r="K60" s="59" t="s">
        <v>12</v>
      </c>
      <c r="L60" s="59">
        <f t="shared" si="9"/>
        <v>470</v>
      </c>
      <c r="M60" s="59">
        <f t="shared" si="9"/>
        <v>221</v>
      </c>
      <c r="O60" s="44"/>
    </row>
    <row r="61" spans="1:15" ht="15" customHeight="1">
      <c r="A61" s="175" t="s">
        <v>49</v>
      </c>
      <c r="B61" s="175"/>
      <c r="C61" s="4"/>
      <c r="D61" s="4"/>
      <c r="E61" s="82">
        <v>-19.232000000000006</v>
      </c>
      <c r="F61" s="54">
        <v>-19.712999999999994</v>
      </c>
      <c r="G61" s="82">
        <v>-65.596</v>
      </c>
      <c r="H61" s="54">
        <v>-73.512</v>
      </c>
      <c r="I61" s="82">
        <v>-119.462</v>
      </c>
      <c r="J61" s="54">
        <v>-206.24699999999999</v>
      </c>
      <c r="K61" s="54"/>
      <c r="L61" s="54">
        <v>-187</v>
      </c>
      <c r="M61" s="54">
        <v>-147</v>
      </c>
      <c r="O61" s="44"/>
    </row>
    <row r="62" spans="1:15" ht="15" customHeight="1">
      <c r="A62" s="177" t="s">
        <v>99</v>
      </c>
      <c r="B62" s="177"/>
      <c r="C62" s="28"/>
      <c r="D62" s="28"/>
      <c r="E62" s="81">
        <v>0.3569999999999993</v>
      </c>
      <c r="F62" s="56">
        <v>0.358</v>
      </c>
      <c r="G62" s="81">
        <v>10.137</v>
      </c>
      <c r="H62" s="56">
        <v>0.935</v>
      </c>
      <c r="I62" s="81">
        <v>7.475</v>
      </c>
      <c r="J62" s="56">
        <v>96.403</v>
      </c>
      <c r="K62" s="56"/>
      <c r="L62" s="56">
        <v>29</v>
      </c>
      <c r="M62" s="56">
        <v>19</v>
      </c>
      <c r="N62" s="54"/>
      <c r="O62" s="44"/>
    </row>
    <row r="63" spans="1:13" s="49" customFormat="1" ht="16.5" customHeight="1">
      <c r="A63" s="166" t="s">
        <v>50</v>
      </c>
      <c r="B63" s="166"/>
      <c r="C63" s="32"/>
      <c r="D63" s="32"/>
      <c r="E63" s="109">
        <f>SUM(E60:E62)</f>
        <v>23.70000000000004</v>
      </c>
      <c r="F63" s="110">
        <f aca="true" t="shared" si="10" ref="F63:M63">SUM(F60:F62)</f>
        <v>33.00599999999999</v>
      </c>
      <c r="G63" s="159">
        <f>SUM(G60:G62)</f>
        <v>178.79700000000003</v>
      </c>
      <c r="H63" s="110">
        <f>SUM(H60:H62)</f>
        <v>155.198</v>
      </c>
      <c r="I63" s="159">
        <f>SUM(I60:I62)</f>
        <v>357.7380000000001</v>
      </c>
      <c r="J63" s="168">
        <f t="shared" si="10"/>
        <v>324.4920000000001</v>
      </c>
      <c r="K63" s="59" t="s">
        <v>12</v>
      </c>
      <c r="L63" s="59">
        <f t="shared" si="10"/>
        <v>312</v>
      </c>
      <c r="M63" s="59">
        <f t="shared" si="10"/>
        <v>93</v>
      </c>
    </row>
    <row r="64" spans="1:15" ht="15" customHeight="1">
      <c r="A64" s="177" t="s">
        <v>51</v>
      </c>
      <c r="B64" s="177"/>
      <c r="C64" s="33"/>
      <c r="D64" s="33"/>
      <c r="E64" s="81">
        <v>-13.427999999999969</v>
      </c>
      <c r="F64" s="138">
        <v>153.979</v>
      </c>
      <c r="G64" s="81">
        <v>-173.14</v>
      </c>
      <c r="H64" s="138">
        <v>147.29</v>
      </c>
      <c r="I64" s="81">
        <v>82.62000000000002</v>
      </c>
      <c r="J64" s="56">
        <v>-504.46900000000005</v>
      </c>
      <c r="K64" s="56"/>
      <c r="L64" s="56">
        <v>-805</v>
      </c>
      <c r="M64" s="56">
        <v>46</v>
      </c>
      <c r="O64" s="44"/>
    </row>
    <row r="65" spans="1:15" ht="16.5" customHeight="1">
      <c r="A65" s="179" t="s">
        <v>52</v>
      </c>
      <c r="B65" s="179"/>
      <c r="C65" s="12"/>
      <c r="D65" s="12"/>
      <c r="E65" s="83">
        <f>SUM(E63:E64)</f>
        <v>10.27200000000007</v>
      </c>
      <c r="F65" s="59">
        <f aca="true" t="shared" si="11" ref="F65:M65">SUM(F63:F64)</f>
        <v>186.985</v>
      </c>
      <c r="G65" s="83">
        <f>SUM(G63:G64)</f>
        <v>5.657000000000039</v>
      </c>
      <c r="H65" s="59">
        <f>SUM(H63:H64)</f>
        <v>302.488</v>
      </c>
      <c r="I65" s="83">
        <f>SUM(I63:I64)</f>
        <v>440.3580000000001</v>
      </c>
      <c r="J65" s="59">
        <f t="shared" si="11"/>
        <v>-179.97699999999998</v>
      </c>
      <c r="K65" s="59" t="s">
        <v>12</v>
      </c>
      <c r="L65" s="59">
        <f t="shared" si="11"/>
        <v>-493</v>
      </c>
      <c r="M65" s="59">
        <f t="shared" si="11"/>
        <v>139</v>
      </c>
      <c r="O65" s="44"/>
    </row>
    <row r="66" spans="1:15" ht="15" customHeight="1">
      <c r="A66" s="175" t="s">
        <v>53</v>
      </c>
      <c r="B66" s="175"/>
      <c r="C66" s="4"/>
      <c r="D66" s="4"/>
      <c r="E66" s="82">
        <v>9.526999999999987</v>
      </c>
      <c r="F66" s="54">
        <v>-94.1</v>
      </c>
      <c r="G66" s="82">
        <v>-88.077</v>
      </c>
      <c r="H66" s="54">
        <v>-301.908</v>
      </c>
      <c r="I66" s="82">
        <v>-381.47900000000004</v>
      </c>
      <c r="J66" s="54">
        <v>635.3580000000002</v>
      </c>
      <c r="K66" s="54"/>
      <c r="L66" s="54">
        <v>403</v>
      </c>
      <c r="M66" s="54">
        <v>-269</v>
      </c>
      <c r="N66" s="54"/>
      <c r="O66" s="44"/>
    </row>
    <row r="67" spans="1:15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  <c r="M67" s="54"/>
      <c r="O67" s="44"/>
    </row>
    <row r="68" spans="1:15" ht="15" customHeight="1">
      <c r="A68" s="175" t="s">
        <v>55</v>
      </c>
      <c r="B68" s="175"/>
      <c r="C68" s="4"/>
      <c r="D68" s="4"/>
      <c r="E68" s="82"/>
      <c r="F68" s="54">
        <v>-0.07400000000000029</v>
      </c>
      <c r="G68" s="82">
        <v>-0.432</v>
      </c>
      <c r="H68" s="54">
        <v>-2.74</v>
      </c>
      <c r="I68" s="82">
        <v>-2.74</v>
      </c>
      <c r="J68" s="54">
        <v>-1801.178</v>
      </c>
      <c r="K68" s="54"/>
      <c r="L68" s="54"/>
      <c r="M68" s="54">
        <v>-5</v>
      </c>
      <c r="O68" s="44"/>
    </row>
    <row r="69" spans="1:15" ht="15" customHeight="1">
      <c r="A69" s="177" t="s">
        <v>56</v>
      </c>
      <c r="B69" s="177"/>
      <c r="C69" s="28"/>
      <c r="D69" s="28"/>
      <c r="E69" s="81"/>
      <c r="F69" s="56"/>
      <c r="G69" s="81"/>
      <c r="H69" s="56"/>
      <c r="I69" s="81"/>
      <c r="J69" s="56">
        <v>1435.68</v>
      </c>
      <c r="K69" s="56"/>
      <c r="L69" s="56"/>
      <c r="M69" s="56"/>
      <c r="O69" s="44"/>
    </row>
    <row r="70" spans="1:15" ht="16.5" customHeight="1">
      <c r="A70" s="39" t="s">
        <v>57</v>
      </c>
      <c r="B70" s="39"/>
      <c r="C70" s="26"/>
      <c r="D70" s="26"/>
      <c r="E70" s="84">
        <f>SUM(E66:E69)</f>
        <v>9.526999999999987</v>
      </c>
      <c r="F70" s="58">
        <f aca="true" t="shared" si="12" ref="F70:M70">SUM(F66:F69)</f>
        <v>-94.17399999999999</v>
      </c>
      <c r="G70" s="84">
        <f>SUM(G66:G69)</f>
        <v>-88.509</v>
      </c>
      <c r="H70" s="58">
        <f>SUM(H66:H69)</f>
        <v>-304.648</v>
      </c>
      <c r="I70" s="84">
        <f>SUM(I66:I69)</f>
        <v>-384.21900000000005</v>
      </c>
      <c r="J70" s="58">
        <f t="shared" si="12"/>
        <v>269.8600000000001</v>
      </c>
      <c r="K70" s="58" t="s">
        <v>12</v>
      </c>
      <c r="L70" s="58">
        <f t="shared" si="12"/>
        <v>403</v>
      </c>
      <c r="M70" s="58">
        <f t="shared" si="12"/>
        <v>-274</v>
      </c>
      <c r="O70" s="44"/>
    </row>
    <row r="71" spans="1:15" ht="16.5" customHeight="1">
      <c r="A71" s="179" t="s">
        <v>58</v>
      </c>
      <c r="B71" s="179"/>
      <c r="C71" s="12"/>
      <c r="D71" s="12"/>
      <c r="E71" s="83">
        <f>SUM(E70+E65)</f>
        <v>19.799000000000056</v>
      </c>
      <c r="F71" s="59">
        <f aca="true" t="shared" si="13" ref="F71:M71">SUM(F70+F65)</f>
        <v>92.81100000000002</v>
      </c>
      <c r="G71" s="83">
        <f>SUM(G70+G65)</f>
        <v>-82.85199999999996</v>
      </c>
      <c r="H71" s="59">
        <f>SUM(H70+H65)</f>
        <v>-2.160000000000025</v>
      </c>
      <c r="I71" s="83">
        <f>SUM(I70+I65)</f>
        <v>56.13900000000007</v>
      </c>
      <c r="J71" s="59">
        <f t="shared" si="13"/>
        <v>89.88300000000015</v>
      </c>
      <c r="K71" s="59" t="s">
        <v>12</v>
      </c>
      <c r="L71" s="59">
        <f t="shared" si="13"/>
        <v>-90</v>
      </c>
      <c r="M71" s="59">
        <f t="shared" si="13"/>
        <v>-135</v>
      </c>
      <c r="O71" s="44"/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4" ref="F73:M73">F$3</f>
        <v>2009</v>
      </c>
      <c r="G73" s="66">
        <f t="shared" si="14"/>
        <v>2010</v>
      </c>
      <c r="H73" s="66">
        <f t="shared" si="14"/>
        <v>2009</v>
      </c>
      <c r="I73" s="66">
        <f t="shared" si="14"/>
        <v>2009</v>
      </c>
      <c r="J73" s="66">
        <f t="shared" si="14"/>
        <v>2008</v>
      </c>
      <c r="K73" s="66">
        <f t="shared" si="14"/>
        <v>2007</v>
      </c>
      <c r="L73" s="66">
        <f t="shared" si="14"/>
        <v>2007</v>
      </c>
      <c r="M73" s="66">
        <f t="shared" si="14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/>
    </row>
    <row r="76" ht="1.5" customHeight="1"/>
    <row r="77" spans="1:13" ht="15" customHeight="1">
      <c r="A77" s="175" t="s">
        <v>60</v>
      </c>
      <c r="B77" s="175"/>
      <c r="C77" s="9"/>
      <c r="D77" s="9"/>
      <c r="E77" s="75">
        <f>IF(E7=0,"-",IF(E14=0,"-",(E14/E7))*100)</f>
        <v>13.111797534784694</v>
      </c>
      <c r="F77" s="61">
        <f>IF(F14=0,"-",IF(F7=0,"-",F14/F7))*100</f>
        <v>14.537974849309144</v>
      </c>
      <c r="G77" s="113">
        <f>IF(G14=0,"-",IF(G7=0,"-",G14/G7))*100</f>
        <v>11.421579704674855</v>
      </c>
      <c r="H77" s="61">
        <f>IF(H14=0,"-",IF(H7=0,"-",H14/H7))*100</f>
        <v>11.650663113286845</v>
      </c>
      <c r="I77" s="113">
        <f>IF(I14=0,"-",IF(I7=0,"-",I14/I7))*100</f>
        <v>12.501911618569828</v>
      </c>
      <c r="J77" s="61">
        <f>IF(J14=0,"-",IF(J7=0,"-",J14/J7)*100)</f>
        <v>12.333816686025433</v>
      </c>
      <c r="K77" s="61">
        <f>IF(K14=0,"-",IF(K7=0,"-",K14/K7)*100)</f>
        <v>14.863562744210446</v>
      </c>
      <c r="L77" s="61">
        <f>IF(L14=0,"-",IF(L7=0,"-",L14/L7)*100)</f>
        <v>14.875609130546295</v>
      </c>
      <c r="M77" s="61">
        <f>IF(M14=0,"-",IF(M7=0,"-",M14/M7)*100)</f>
        <v>15.579817055178518</v>
      </c>
    </row>
    <row r="78" spans="1:14" ht="15" customHeight="1">
      <c r="A78" s="175" t="s">
        <v>61</v>
      </c>
      <c r="B78" s="175"/>
      <c r="C78" s="9"/>
      <c r="D78" s="9"/>
      <c r="E78" s="75">
        <f aca="true" t="shared" si="15" ref="E78:M78">IF(E20=0,"-",IF(E7=0,"-",E20/E7)*100)</f>
        <v>9.152855564070206</v>
      </c>
      <c r="F78" s="61">
        <f t="shared" si="15"/>
        <v>12.232058338228548</v>
      </c>
      <c r="G78" s="75">
        <f>IF(G20=0,"-",IF(G7=0,"-",G20/G7)*100)</f>
        <v>8.001869847313063</v>
      </c>
      <c r="H78" s="61">
        <f>IF(H20=0,"-",IF(H7=0,"-",H20/H7)*100)</f>
        <v>6.867611819944284</v>
      </c>
      <c r="I78" s="75">
        <f>IF(I20=0,"-",IF(I7=0,"-",I20/I7)*100)</f>
        <v>6.827468329358231</v>
      </c>
      <c r="J78" s="61">
        <f t="shared" si="15"/>
        <v>1.9301817381461417</v>
      </c>
      <c r="K78" s="61">
        <f>IF(K20=0,"-",IF(K7=0,"-",K20/K7)*100)</f>
        <v>9.32869459059847</v>
      </c>
      <c r="L78" s="61">
        <f t="shared" si="15"/>
        <v>10.746345216722236</v>
      </c>
      <c r="M78" s="61">
        <f t="shared" si="15"/>
        <v>10.799645913248746</v>
      </c>
      <c r="N78" s="16"/>
    </row>
    <row r="79" spans="1:14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115" t="s">
        <v>12</v>
      </c>
      <c r="I79" s="75">
        <f>IF((I44=0),"-",(I24/((I44+J44)/2)*100))</f>
        <v>6.070365868566683</v>
      </c>
      <c r="J79" s="115">
        <f>IF((J44=0),"-",(J24/((J44+L44)/2)*100))</f>
        <v>2.2841636205138682</v>
      </c>
      <c r="K79" s="62" t="str">
        <f>IF((K44=0),"-",(K24/((K44+L44)/2)*100))</f>
        <v>-</v>
      </c>
      <c r="L79" s="62">
        <f>IF((L44=0),"-",(L24/((L44+M44)/2)*100))</f>
        <v>15.655312429505978</v>
      </c>
      <c r="M79" s="62">
        <v>13.2</v>
      </c>
      <c r="N79" s="16"/>
    </row>
    <row r="80" spans="1:14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115" t="s">
        <v>12</v>
      </c>
      <c r="I80" s="75">
        <f>IF((I44=0),"-",((I17+I18)/((I44+I45+I46+I48+J44+J45+J46+J48)/2)*100))</f>
        <v>9.219203470907305</v>
      </c>
      <c r="J80" s="115">
        <f>IF((J44=0),"-",((J17+J18)/((J44+J45+J46+J48+L44+L45+L46+L48)/2)*100))</f>
        <v>8.626951729242482</v>
      </c>
      <c r="K80" s="62" t="str">
        <f>IF((K44=0),"-",((K17+K18)/((K44+K45+K46+K48+L44+L45+L46+L48)/2)*100))</f>
        <v>-</v>
      </c>
      <c r="L80" s="62">
        <f>IF((L44=0),"-",((L17+L18)/((L44+L45+L46+L48+M44+M45+M46+M48)/2)*100))</f>
        <v>12.367021276595745</v>
      </c>
      <c r="M80" s="62">
        <v>12</v>
      </c>
      <c r="N80" s="16"/>
    </row>
    <row r="81" spans="1:14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6" ref="G81:M81">IF(G44=0,"-",((G44+G45)/G52*100))</f>
        <v>32.61555463707378</v>
      </c>
      <c r="H81" s="117">
        <f t="shared" si="16"/>
        <v>30.185188860551808</v>
      </c>
      <c r="I81" s="79">
        <f t="shared" si="16"/>
        <v>30.747983168517003</v>
      </c>
      <c r="J81" s="107">
        <f t="shared" si="16"/>
        <v>28.08553241547524</v>
      </c>
      <c r="K81" s="107" t="str">
        <f t="shared" si="16"/>
        <v>-</v>
      </c>
      <c r="L81" s="107">
        <f t="shared" si="16"/>
        <v>35.50175029171528</v>
      </c>
      <c r="M81" s="107">
        <f t="shared" si="16"/>
        <v>37.722681359045</v>
      </c>
      <c r="N81" s="16"/>
    </row>
    <row r="82" spans="1:14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17" ref="G82:M82">IF(G48=0,"-",(G48+G46-G40-G38-G34))</f>
        <v>2492.268</v>
      </c>
      <c r="H82" s="118">
        <f t="shared" si="17"/>
        <v>2800.963</v>
      </c>
      <c r="I82" s="76">
        <f t="shared" si="17"/>
        <v>2684.455</v>
      </c>
      <c r="J82" s="1">
        <f t="shared" si="17"/>
        <v>3148.119</v>
      </c>
      <c r="K82" s="1" t="str">
        <f t="shared" si="17"/>
        <v>-</v>
      </c>
      <c r="L82" s="1">
        <f t="shared" si="17"/>
        <v>2307</v>
      </c>
      <c r="M82" s="1">
        <f t="shared" si="17"/>
        <v>1691</v>
      </c>
      <c r="N82" s="16"/>
    </row>
    <row r="83" spans="1:13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18" ref="G83:M83">IF((G44=0),"-",((G48+G46)/(G44+G45)))</f>
        <v>1.2655831703486224</v>
      </c>
      <c r="H83" s="119">
        <f t="shared" si="18"/>
        <v>1.4350419389157525</v>
      </c>
      <c r="I83" s="77">
        <f t="shared" si="18"/>
        <v>1.3480191810752784</v>
      </c>
      <c r="J83" s="3">
        <f t="shared" si="18"/>
        <v>1.5458972976938348</v>
      </c>
      <c r="K83" s="3" t="str">
        <f t="shared" si="18"/>
        <v>-</v>
      </c>
      <c r="L83" s="3">
        <f t="shared" si="18"/>
        <v>1.0439605587510272</v>
      </c>
      <c r="M83" s="3">
        <f t="shared" si="18"/>
        <v>0.9712755598831548</v>
      </c>
    </row>
    <row r="84" spans="1:13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3167</v>
      </c>
      <c r="J84" s="24">
        <v>3182</v>
      </c>
      <c r="K84" s="24" t="s">
        <v>12</v>
      </c>
      <c r="L84" s="24">
        <v>2790</v>
      </c>
      <c r="M84" s="24">
        <v>2527</v>
      </c>
    </row>
    <row r="85" spans="1:13" ht="15" customHeight="1">
      <c r="A85" s="7" t="s">
        <v>141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146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129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 t="s">
        <v>130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 customHeight="1">
      <c r="A89" s="7" t="s">
        <v>131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7" t="s">
        <v>132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22" ht="15" customHeight="1">
      <c r="A91" s="7" t="s">
        <v>138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P91" s="42"/>
      <c r="Q91" s="42"/>
      <c r="R91" s="42"/>
      <c r="S91" s="42"/>
      <c r="T91" s="42"/>
      <c r="U91" s="42"/>
      <c r="V91" s="42"/>
    </row>
    <row r="92" spans="1:13" ht="15">
      <c r="A92" s="7" t="s">
        <v>148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4" ht="15">
      <c r="B93" s="27"/>
      <c r="C93" s="27"/>
      <c r="D93" s="27"/>
    </row>
    <row r="94" spans="1:4" ht="15">
      <c r="A94" s="27"/>
      <c r="B94" s="27"/>
      <c r="C94" s="27"/>
      <c r="D94" s="27"/>
    </row>
    <row r="95" spans="1:4" ht="15">
      <c r="A95" s="27"/>
      <c r="B95" s="27"/>
      <c r="C95" s="27"/>
      <c r="D95" s="27"/>
    </row>
    <row r="96" spans="1:4" ht="15">
      <c r="A96" s="27"/>
      <c r="B96" s="27"/>
      <c r="C96" s="27"/>
      <c r="D96" s="27"/>
    </row>
    <row r="97" spans="1:4" ht="15">
      <c r="A97" s="27"/>
      <c r="B97" s="27"/>
      <c r="C97" s="27"/>
      <c r="D97" s="27"/>
    </row>
    <row r="98" spans="1:4" ht="15">
      <c r="A98" s="27"/>
      <c r="B98" s="27"/>
      <c r="C98" s="27"/>
      <c r="D98" s="27"/>
    </row>
    <row r="99" spans="1:4" ht="15">
      <c r="A99" s="27"/>
      <c r="B99" s="27"/>
      <c r="C99" s="27"/>
      <c r="D99" s="27"/>
    </row>
  </sheetData>
  <sheetProtection/>
  <mergeCells count="21">
    <mergeCell ref="A62:B62"/>
    <mergeCell ref="A82:B82"/>
    <mergeCell ref="A84:B84"/>
    <mergeCell ref="A1:M1"/>
    <mergeCell ref="A58:B58"/>
    <mergeCell ref="A59:B59"/>
    <mergeCell ref="A60:B60"/>
    <mergeCell ref="A61:B61"/>
    <mergeCell ref="A77:B77"/>
    <mergeCell ref="A79:B79"/>
    <mergeCell ref="A81:B81"/>
    <mergeCell ref="A80:B80"/>
    <mergeCell ref="A64:B64"/>
    <mergeCell ref="A65:B65"/>
    <mergeCell ref="A66:B66"/>
    <mergeCell ref="A67:B67"/>
    <mergeCell ref="A83:B83"/>
    <mergeCell ref="A78:B78"/>
    <mergeCell ref="A68:B68"/>
    <mergeCell ref="A69:B69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76" t="s">
        <v>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</row>
    <row r="5" spans="1:12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/>
      <c r="J5" s="70"/>
      <c r="K5" s="70"/>
      <c r="L5" s="70"/>
    </row>
    <row r="6" ht="1.5" customHeight="1"/>
    <row r="7" spans="1:12" ht="15" customHeight="1">
      <c r="A7" s="34" t="s">
        <v>14</v>
      </c>
      <c r="B7" s="9"/>
      <c r="C7" s="9"/>
      <c r="D7" s="9"/>
      <c r="E7" s="83">
        <v>1114.6019999999999</v>
      </c>
      <c r="F7" s="59">
        <v>1124.8520000000003</v>
      </c>
      <c r="G7" s="83">
        <v>3463.277</v>
      </c>
      <c r="H7" s="59">
        <v>3380.8520000000003</v>
      </c>
      <c r="I7" s="83">
        <v>4502.8150000000005</v>
      </c>
      <c r="J7" s="59">
        <v>4361.049</v>
      </c>
      <c r="K7" s="59">
        <v>4115</v>
      </c>
      <c r="L7" s="59">
        <v>3763</v>
      </c>
    </row>
    <row r="8" spans="1:12" ht="15" customHeight="1">
      <c r="A8" s="34" t="s">
        <v>15</v>
      </c>
      <c r="B8" s="4"/>
      <c r="C8" s="4"/>
      <c r="D8" s="4"/>
      <c r="E8" s="82">
        <v>-977.8029999999999</v>
      </c>
      <c r="F8" s="54">
        <v>-979.3610000000003</v>
      </c>
      <c r="G8" s="82">
        <v>-3003.248</v>
      </c>
      <c r="H8" s="54">
        <v>-2979.3610000000003</v>
      </c>
      <c r="I8" s="82">
        <v>-3960.972</v>
      </c>
      <c r="J8" s="54">
        <v>-3849.6960000000004</v>
      </c>
      <c r="K8" s="54">
        <v>-3678.5</v>
      </c>
      <c r="L8" s="54">
        <v>-3389</v>
      </c>
    </row>
    <row r="9" spans="1:12" ht="15" customHeight="1">
      <c r="A9" s="34" t="s">
        <v>16</v>
      </c>
      <c r="B9" s="4"/>
      <c r="C9" s="4"/>
      <c r="D9" s="4"/>
      <c r="E9" s="82">
        <v>3.9029999999999996</v>
      </c>
      <c r="F9" s="54">
        <v>5.4190000000000005</v>
      </c>
      <c r="G9" s="82">
        <v>5.505</v>
      </c>
      <c r="H9" s="54">
        <v>7.4190000000000005</v>
      </c>
      <c r="I9" s="82">
        <v>5.07</v>
      </c>
      <c r="J9" s="54">
        <v>2.096</v>
      </c>
      <c r="K9" s="54">
        <v>5</v>
      </c>
      <c r="L9" s="54">
        <v>8</v>
      </c>
    </row>
    <row r="10" spans="1:12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</row>
    <row r="11" spans="1:12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>
        <v>13.5</v>
      </c>
      <c r="L11" s="56"/>
    </row>
    <row r="12" spans="1:12" ht="15" customHeight="1">
      <c r="A12" s="13" t="s">
        <v>1</v>
      </c>
      <c r="B12" s="13"/>
      <c r="C12" s="13"/>
      <c r="D12" s="13"/>
      <c r="E12" s="83">
        <f>SUM(E7:E11)</f>
        <v>140.70199999999997</v>
      </c>
      <c r="F12" s="59">
        <f aca="true" t="shared" si="0" ref="F12:L12">SUM(F7:F11)</f>
        <v>150.91</v>
      </c>
      <c r="G12" s="83">
        <f>SUM(G7:G11)</f>
        <v>465.534</v>
      </c>
      <c r="H12" s="59">
        <f>SUM(H7:H11)</f>
        <v>408.90999999999997</v>
      </c>
      <c r="I12" s="83">
        <f>SUM(I7:I11)</f>
        <v>546.9130000000004</v>
      </c>
      <c r="J12" s="59">
        <f t="shared" si="0"/>
        <v>513.4489999999996</v>
      </c>
      <c r="K12" s="59">
        <f t="shared" si="0"/>
        <v>455</v>
      </c>
      <c r="L12" s="59">
        <f t="shared" si="0"/>
        <v>382</v>
      </c>
    </row>
    <row r="13" spans="1:12" ht="15" customHeight="1">
      <c r="A13" s="35" t="s">
        <v>92</v>
      </c>
      <c r="B13" s="28"/>
      <c r="C13" s="28"/>
      <c r="D13" s="28"/>
      <c r="E13" s="81">
        <v>-31.732</v>
      </c>
      <c r="F13" s="56">
        <v>-32.77000000000001</v>
      </c>
      <c r="G13" s="81">
        <v>-97.283</v>
      </c>
      <c r="H13" s="56">
        <v>-99.77000000000001</v>
      </c>
      <c r="I13" s="81">
        <v>-129.513</v>
      </c>
      <c r="J13" s="56">
        <v>-113.88600000000001</v>
      </c>
      <c r="K13" s="56">
        <v>-103</v>
      </c>
      <c r="L13" s="56">
        <v>-103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108.96999999999997</v>
      </c>
      <c r="F14" s="59">
        <f aca="true" t="shared" si="1" ref="F14:L14">SUM(F12:F13)</f>
        <v>118.13999999999999</v>
      </c>
      <c r="G14" s="83">
        <f>SUM(G12:G13)</f>
        <v>368.251</v>
      </c>
      <c r="H14" s="59">
        <f>SUM(H12:H13)</f>
        <v>309.14</v>
      </c>
      <c r="I14" s="83">
        <f>SUM(I12:I13)</f>
        <v>417.4000000000003</v>
      </c>
      <c r="J14" s="59">
        <f t="shared" si="1"/>
        <v>399.5629999999996</v>
      </c>
      <c r="K14" s="59">
        <f t="shared" si="1"/>
        <v>352</v>
      </c>
      <c r="L14" s="59">
        <f t="shared" si="1"/>
        <v>279</v>
      </c>
    </row>
    <row r="15" spans="1:12" ht="15" customHeight="1">
      <c r="A15" s="34" t="s">
        <v>20</v>
      </c>
      <c r="B15" s="5"/>
      <c r="C15" s="5"/>
      <c r="D15" s="5"/>
      <c r="E15" s="82"/>
      <c r="F15" s="54"/>
      <c r="G15" s="82"/>
      <c r="H15" s="54"/>
      <c r="I15" s="82"/>
      <c r="J15" s="54"/>
      <c r="K15" s="54"/>
      <c r="L15" s="54"/>
    </row>
    <row r="16" spans="1:12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108.96999999999997</v>
      </c>
      <c r="F17" s="59">
        <f aca="true" t="shared" si="2" ref="F17:L17">SUM(F14:F16)</f>
        <v>118.13999999999999</v>
      </c>
      <c r="G17" s="83">
        <f>SUM(G14:G16)</f>
        <v>368.251</v>
      </c>
      <c r="H17" s="59">
        <f>SUM(H14:H16)</f>
        <v>309.14</v>
      </c>
      <c r="I17" s="83">
        <f>SUM(I14:I16)</f>
        <v>417.4000000000003</v>
      </c>
      <c r="J17" s="59">
        <f t="shared" si="2"/>
        <v>399.5629999999996</v>
      </c>
      <c r="K17" s="59">
        <f t="shared" si="2"/>
        <v>352</v>
      </c>
      <c r="L17" s="59">
        <f t="shared" si="2"/>
        <v>279</v>
      </c>
    </row>
    <row r="18" spans="1:12" ht="15" customHeight="1">
      <c r="A18" s="34" t="s">
        <v>22</v>
      </c>
      <c r="B18" s="4"/>
      <c r="C18" s="4"/>
      <c r="D18" s="4"/>
      <c r="E18" s="82">
        <v>1.8210000000000006</v>
      </c>
      <c r="F18" s="54">
        <v>1.572</v>
      </c>
      <c r="G18" s="82">
        <v>6.654000000000001</v>
      </c>
      <c r="H18" s="54">
        <v>6.572</v>
      </c>
      <c r="I18" s="82">
        <v>12.195</v>
      </c>
      <c r="J18" s="54">
        <v>65</v>
      </c>
      <c r="K18" s="54">
        <v>45.400000000000006</v>
      </c>
      <c r="L18" s="54">
        <v>55</v>
      </c>
    </row>
    <row r="19" spans="1:12" ht="15" customHeight="1">
      <c r="A19" s="35" t="s">
        <v>23</v>
      </c>
      <c r="B19" s="28"/>
      <c r="C19" s="28"/>
      <c r="D19" s="28"/>
      <c r="E19" s="81">
        <v>-11.819000000000004</v>
      </c>
      <c r="F19" s="56">
        <v>-12.006000000000006</v>
      </c>
      <c r="G19" s="81">
        <v>-33.45700000000001</v>
      </c>
      <c r="H19" s="56">
        <v>-40.956</v>
      </c>
      <c r="I19" s="81">
        <v>-53.522999999999996</v>
      </c>
      <c r="J19" s="56">
        <v>-108.381</v>
      </c>
      <c r="K19" s="56">
        <v>-84.3</v>
      </c>
      <c r="L19" s="56">
        <v>-88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98.97199999999997</v>
      </c>
      <c r="F20" s="59">
        <f aca="true" t="shared" si="3" ref="F20:L20">SUM(F17:F19)</f>
        <v>107.70599999999999</v>
      </c>
      <c r="G20" s="83">
        <f>SUM(G17:G19)</f>
        <v>341.448</v>
      </c>
      <c r="H20" s="59">
        <f>SUM(H17:H19)</f>
        <v>274.756</v>
      </c>
      <c r="I20" s="83">
        <f>SUM(I17:I19)</f>
        <v>376.07200000000034</v>
      </c>
      <c r="J20" s="59">
        <f t="shared" si="3"/>
        <v>356.18199999999956</v>
      </c>
      <c r="K20" s="59">
        <f t="shared" si="3"/>
        <v>313.09999999999997</v>
      </c>
      <c r="L20" s="59">
        <f t="shared" si="3"/>
        <v>246</v>
      </c>
    </row>
    <row r="21" spans="1:12" ht="15" customHeight="1">
      <c r="A21" s="34" t="s">
        <v>24</v>
      </c>
      <c r="B21" s="4"/>
      <c r="C21" s="4"/>
      <c r="D21" s="4"/>
      <c r="E21" s="82">
        <v>-37.81400000000001</v>
      </c>
      <c r="F21" s="54">
        <v>-32.585</v>
      </c>
      <c r="G21" s="82">
        <v>-109.27000000000001</v>
      </c>
      <c r="H21" s="54">
        <v>-87.635</v>
      </c>
      <c r="I21" s="82">
        <v>-112.25500000000001</v>
      </c>
      <c r="J21" s="54">
        <v>-108.468</v>
      </c>
      <c r="K21" s="54">
        <v>-77</v>
      </c>
      <c r="L21" s="54">
        <v>-62</v>
      </c>
    </row>
    <row r="22" spans="1:12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</row>
    <row r="23" spans="1:12" ht="15" customHeight="1">
      <c r="A23" s="38" t="s">
        <v>25</v>
      </c>
      <c r="B23" s="14"/>
      <c r="C23" s="14"/>
      <c r="D23" s="14"/>
      <c r="E23" s="83">
        <f>SUM(E20:E22)</f>
        <v>61.15799999999996</v>
      </c>
      <c r="F23" s="59">
        <f aca="true" t="shared" si="4" ref="F23:L23">SUM(F20:F22)</f>
        <v>75.12099999999998</v>
      </c>
      <c r="G23" s="83">
        <f>SUM(G20:G22)</f>
        <v>232.17799999999997</v>
      </c>
      <c r="H23" s="59">
        <f>SUM(H20:H22)</f>
        <v>187.12099999999998</v>
      </c>
      <c r="I23" s="83">
        <f>SUM(I20:I22)</f>
        <v>263.81700000000035</v>
      </c>
      <c r="J23" s="59">
        <f t="shared" si="4"/>
        <v>247.71399999999954</v>
      </c>
      <c r="K23" s="59">
        <f t="shared" si="4"/>
        <v>236.09999999999997</v>
      </c>
      <c r="L23" s="59">
        <f t="shared" si="4"/>
        <v>184</v>
      </c>
    </row>
    <row r="24" spans="1:12" ht="15" customHeight="1">
      <c r="A24" s="34" t="s">
        <v>26</v>
      </c>
      <c r="B24" s="4"/>
      <c r="C24" s="4"/>
      <c r="D24" s="4"/>
      <c r="E24" s="80">
        <f aca="true" t="shared" si="5" ref="E24:L24">E23-E25</f>
        <v>61.15799999999996</v>
      </c>
      <c r="F24" s="57">
        <f t="shared" si="5"/>
        <v>74.51299999999998</v>
      </c>
      <c r="G24" s="80">
        <f>G23-G25</f>
        <v>232.17799999999997</v>
      </c>
      <c r="H24" s="57">
        <f>H23-H25</f>
        <v>186.51299999999998</v>
      </c>
      <c r="I24" s="80">
        <f t="shared" si="5"/>
        <v>262.9240000000004</v>
      </c>
      <c r="J24" s="57">
        <f t="shared" si="5"/>
        <v>247.34499999999954</v>
      </c>
      <c r="K24" s="57">
        <f t="shared" si="5"/>
        <v>236.09999999999997</v>
      </c>
      <c r="L24" s="57">
        <f t="shared" si="5"/>
        <v>184</v>
      </c>
    </row>
    <row r="25" spans="1:12" ht="15" customHeight="1">
      <c r="A25" s="34" t="s">
        <v>108</v>
      </c>
      <c r="B25" s="4"/>
      <c r="C25" s="4"/>
      <c r="D25" s="4"/>
      <c r="E25" s="82"/>
      <c r="F25" s="54">
        <v>0.608</v>
      </c>
      <c r="G25" s="82"/>
      <c r="H25" s="54">
        <v>0.608</v>
      </c>
      <c r="I25" s="82">
        <v>0.893</v>
      </c>
      <c r="J25" s="54">
        <v>0.369</v>
      </c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</row>
    <row r="29" spans="1:12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>
        <f t="shared" si="7"/>
      </c>
      <c r="H29" s="86">
        <f t="shared" si="7"/>
      </c>
      <c r="I29" s="86"/>
      <c r="J29" s="86"/>
      <c r="K29" s="86">
        <f t="shared" si="7"/>
      </c>
      <c r="L29" s="86">
        <f t="shared" si="7"/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849.384</v>
      </c>
      <c r="H31" s="54">
        <v>870.4490000000001</v>
      </c>
      <c r="I31" s="82">
        <v>886.6510000000001</v>
      </c>
      <c r="J31" s="54">
        <v>905</v>
      </c>
      <c r="K31" s="54">
        <v>788</v>
      </c>
      <c r="L31" s="54">
        <v>777</v>
      </c>
    </row>
    <row r="32" spans="1:12" ht="15" customHeight="1">
      <c r="A32" s="34" t="s">
        <v>27</v>
      </c>
      <c r="B32" s="9"/>
      <c r="C32" s="9"/>
      <c r="D32" s="9"/>
      <c r="E32" s="82"/>
      <c r="F32" s="54"/>
      <c r="G32" s="82">
        <v>8.738</v>
      </c>
      <c r="H32" s="54">
        <v>9.361</v>
      </c>
      <c r="I32" s="82">
        <v>8.847000000000001</v>
      </c>
      <c r="J32" s="54">
        <v>8</v>
      </c>
      <c r="K32" s="54">
        <v>4</v>
      </c>
      <c r="L32" s="54">
        <v>5</v>
      </c>
    </row>
    <row r="33" spans="1:12" ht="15" customHeight="1">
      <c r="A33" s="34" t="s">
        <v>28</v>
      </c>
      <c r="B33" s="9"/>
      <c r="C33" s="9"/>
      <c r="D33" s="9"/>
      <c r="E33" s="82"/>
      <c r="F33" s="54"/>
      <c r="G33" s="82">
        <v>757.664</v>
      </c>
      <c r="H33" s="54">
        <v>786.841</v>
      </c>
      <c r="I33" s="82">
        <v>808.9820000000001</v>
      </c>
      <c r="J33" s="54">
        <v>842</v>
      </c>
      <c r="K33" s="54">
        <v>711</v>
      </c>
      <c r="L33" s="54">
        <v>622</v>
      </c>
    </row>
    <row r="34" spans="1:12" ht="15" customHeight="1">
      <c r="A34" s="34" t="s">
        <v>29</v>
      </c>
      <c r="B34" s="9"/>
      <c r="C34" s="9"/>
      <c r="D34" s="9"/>
      <c r="E34" s="82"/>
      <c r="F34" s="54"/>
      <c r="G34" s="82">
        <v>33.535000000000004</v>
      </c>
      <c r="H34" s="54">
        <v>44.02</v>
      </c>
      <c r="I34" s="82">
        <v>45.549</v>
      </c>
      <c r="J34" s="54">
        <v>44</v>
      </c>
      <c r="K34" s="54">
        <v>52</v>
      </c>
      <c r="L34" s="54">
        <v>42</v>
      </c>
    </row>
    <row r="35" spans="1:12" ht="15" customHeight="1">
      <c r="A35" s="35" t="s">
        <v>30</v>
      </c>
      <c r="B35" s="28"/>
      <c r="C35" s="28"/>
      <c r="D35" s="28"/>
      <c r="E35" s="81"/>
      <c r="F35" s="56"/>
      <c r="G35" s="81">
        <v>66.971</v>
      </c>
      <c r="H35" s="56">
        <v>63.49</v>
      </c>
      <c r="I35" s="81">
        <v>72.661</v>
      </c>
      <c r="J35" s="56">
        <v>66</v>
      </c>
      <c r="K35" s="56">
        <v>60</v>
      </c>
      <c r="L35" s="56">
        <v>57</v>
      </c>
    </row>
    <row r="36" spans="1:12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1716.2920000000001</v>
      </c>
      <c r="H36" s="116">
        <f t="shared" si="8"/>
        <v>1774.161</v>
      </c>
      <c r="I36" s="83">
        <f t="shared" si="8"/>
        <v>1822.69</v>
      </c>
      <c r="J36" s="59">
        <f t="shared" si="8"/>
        <v>1865</v>
      </c>
      <c r="K36" s="59">
        <f t="shared" si="8"/>
        <v>1615</v>
      </c>
      <c r="L36" s="59">
        <f t="shared" si="8"/>
        <v>1503</v>
      </c>
    </row>
    <row r="37" spans="1:12" ht="15" customHeight="1">
      <c r="A37" s="34" t="s">
        <v>32</v>
      </c>
      <c r="B37" s="4"/>
      <c r="C37" s="4"/>
      <c r="D37" s="4"/>
      <c r="E37" s="82"/>
      <c r="F37" s="54"/>
      <c r="G37" s="82">
        <v>657.302</v>
      </c>
      <c r="H37" s="54">
        <v>594.005</v>
      </c>
      <c r="I37" s="82">
        <v>609.226</v>
      </c>
      <c r="J37" s="54">
        <v>705</v>
      </c>
      <c r="K37" s="54">
        <v>625</v>
      </c>
      <c r="L37" s="54">
        <v>531</v>
      </c>
    </row>
    <row r="38" spans="1:12" ht="15" customHeight="1">
      <c r="A38" s="34" t="s">
        <v>33</v>
      </c>
      <c r="B38" s="4"/>
      <c r="C38" s="4"/>
      <c r="D38" s="4"/>
      <c r="E38" s="82"/>
      <c r="F38" s="54"/>
      <c r="G38" s="82">
        <v>16.985</v>
      </c>
      <c r="H38" s="54">
        <v>10.557</v>
      </c>
      <c r="I38" s="82">
        <v>6.260000000000001</v>
      </c>
      <c r="J38" s="54">
        <v>24</v>
      </c>
      <c r="K38" s="54">
        <v>7</v>
      </c>
      <c r="L38" s="54">
        <v>2</v>
      </c>
    </row>
    <row r="39" spans="1:12" ht="15" customHeight="1">
      <c r="A39" s="34" t="s">
        <v>34</v>
      </c>
      <c r="B39" s="4"/>
      <c r="C39" s="4"/>
      <c r="D39" s="4"/>
      <c r="E39" s="82"/>
      <c r="F39" s="54"/>
      <c r="G39" s="82">
        <v>891.7950000000001</v>
      </c>
      <c r="H39" s="54">
        <v>984.471</v>
      </c>
      <c r="I39" s="82">
        <v>794.3820000000001</v>
      </c>
      <c r="J39" s="54">
        <v>1058</v>
      </c>
      <c r="K39" s="54">
        <v>885</v>
      </c>
      <c r="L39" s="54">
        <v>836</v>
      </c>
    </row>
    <row r="40" spans="1:12" ht="15" customHeight="1">
      <c r="A40" s="34" t="s">
        <v>35</v>
      </c>
      <c r="B40" s="4"/>
      <c r="C40" s="4"/>
      <c r="D40" s="4"/>
      <c r="E40" s="82"/>
      <c r="F40" s="54"/>
      <c r="G40" s="82">
        <v>429.274</v>
      </c>
      <c r="H40" s="54">
        <v>463.71200000000005</v>
      </c>
      <c r="I40" s="82">
        <v>442.673</v>
      </c>
      <c r="J40" s="54">
        <v>243</v>
      </c>
      <c r="K40" s="54">
        <v>326</v>
      </c>
      <c r="L40" s="54">
        <v>262</v>
      </c>
    </row>
    <row r="41" spans="1:12" ht="15" customHeight="1">
      <c r="A41" s="35" t="s">
        <v>36</v>
      </c>
      <c r="B41" s="28"/>
      <c r="C41" s="28"/>
      <c r="D41" s="28"/>
      <c r="E41" s="81"/>
      <c r="F41" s="56"/>
      <c r="G41" s="81"/>
      <c r="H41" s="56"/>
      <c r="I41" s="81"/>
      <c r="J41" s="56"/>
      <c r="K41" s="56"/>
      <c r="L41" s="56"/>
    </row>
    <row r="42" spans="1:12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1995.3560000000002</v>
      </c>
      <c r="H42" s="132">
        <f t="shared" si="9"/>
        <v>2052.745</v>
      </c>
      <c r="I42" s="88">
        <f t="shared" si="9"/>
        <v>1852.541</v>
      </c>
      <c r="J42" s="89">
        <f t="shared" si="9"/>
        <v>2030</v>
      </c>
      <c r="K42" s="89">
        <f t="shared" si="9"/>
        <v>1843</v>
      </c>
      <c r="L42" s="89">
        <f t="shared" si="9"/>
        <v>1631</v>
      </c>
    </row>
    <row r="43" spans="1:12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3711.648</v>
      </c>
      <c r="H43" s="116">
        <f t="shared" si="10"/>
        <v>3826.906</v>
      </c>
      <c r="I43" s="83">
        <f t="shared" si="10"/>
        <v>3675.2309999999998</v>
      </c>
      <c r="J43" s="59">
        <f t="shared" si="10"/>
        <v>3895</v>
      </c>
      <c r="K43" s="59">
        <f t="shared" si="10"/>
        <v>3458</v>
      </c>
      <c r="L43" s="59">
        <f t="shared" si="10"/>
        <v>3134</v>
      </c>
    </row>
    <row r="44" spans="1:12" ht="15" customHeight="1">
      <c r="A44" s="34" t="s">
        <v>39</v>
      </c>
      <c r="B44" s="4"/>
      <c r="C44" s="4"/>
      <c r="D44" s="4"/>
      <c r="E44" s="82"/>
      <c r="F44" s="54"/>
      <c r="G44" s="82">
        <v>1919.864</v>
      </c>
      <c r="H44" s="54">
        <v>1819.557</v>
      </c>
      <c r="I44" s="82">
        <v>1926.56</v>
      </c>
      <c r="J44" s="54">
        <v>1837.653</v>
      </c>
      <c r="K44" s="54">
        <v>1498</v>
      </c>
      <c r="L44" s="54">
        <v>1330</v>
      </c>
    </row>
    <row r="45" spans="1:12" ht="15" customHeight="1">
      <c r="A45" s="34" t="s">
        <v>107</v>
      </c>
      <c r="B45" s="4"/>
      <c r="C45" s="4"/>
      <c r="D45" s="4"/>
      <c r="E45" s="82"/>
      <c r="F45" s="54"/>
      <c r="G45" s="82">
        <v>4.657</v>
      </c>
      <c r="H45" s="54">
        <v>3.7150000000000003</v>
      </c>
      <c r="I45" s="82">
        <v>4.013</v>
      </c>
      <c r="J45" s="54">
        <v>4</v>
      </c>
      <c r="K45" s="54"/>
      <c r="L45" s="54"/>
    </row>
    <row r="46" spans="1:12" ht="15" customHeight="1">
      <c r="A46" s="34" t="s">
        <v>40</v>
      </c>
      <c r="B46" s="4"/>
      <c r="C46" s="4"/>
      <c r="D46" s="4"/>
      <c r="E46" s="82"/>
      <c r="F46" s="54"/>
      <c r="G46" s="82">
        <v>102.218</v>
      </c>
      <c r="H46" s="54">
        <v>109.53500000000001</v>
      </c>
      <c r="I46" s="82">
        <v>109.46000000000001</v>
      </c>
      <c r="J46" s="54">
        <v>113</v>
      </c>
      <c r="K46" s="54">
        <v>114</v>
      </c>
      <c r="L46" s="54">
        <v>105</v>
      </c>
    </row>
    <row r="47" spans="1:12" ht="15" customHeight="1">
      <c r="A47" s="34" t="s">
        <v>41</v>
      </c>
      <c r="B47" s="4"/>
      <c r="C47" s="4"/>
      <c r="D47" s="4"/>
      <c r="E47" s="82"/>
      <c r="F47" s="54"/>
      <c r="G47" s="82">
        <v>48.111999999999995</v>
      </c>
      <c r="H47" s="54">
        <v>46.045</v>
      </c>
      <c r="I47" s="82">
        <v>50.540000000000006</v>
      </c>
      <c r="J47" s="54">
        <v>41</v>
      </c>
      <c r="K47" s="54">
        <v>40</v>
      </c>
      <c r="L47" s="54">
        <v>34</v>
      </c>
    </row>
    <row r="48" spans="1:12" ht="15" customHeight="1">
      <c r="A48" s="34" t="s">
        <v>42</v>
      </c>
      <c r="B48" s="4"/>
      <c r="C48" s="4"/>
      <c r="D48" s="4"/>
      <c r="E48" s="82"/>
      <c r="F48" s="54"/>
      <c r="G48" s="82">
        <v>747.003</v>
      </c>
      <c r="H48" s="54">
        <v>991.9440000000001</v>
      </c>
      <c r="I48" s="82">
        <v>784.003</v>
      </c>
      <c r="J48" s="54">
        <v>986</v>
      </c>
      <c r="K48" s="54">
        <v>937</v>
      </c>
      <c r="L48" s="54">
        <v>878</v>
      </c>
    </row>
    <row r="49" spans="1:12" ht="15" customHeight="1">
      <c r="A49" s="34" t="s">
        <v>43</v>
      </c>
      <c r="B49" s="4"/>
      <c r="C49" s="4"/>
      <c r="D49" s="4"/>
      <c r="E49" s="82"/>
      <c r="F49" s="54"/>
      <c r="G49" s="82">
        <v>889.794</v>
      </c>
      <c r="H49" s="54">
        <v>856.11</v>
      </c>
      <c r="I49" s="82">
        <v>800.6550000000001</v>
      </c>
      <c r="J49" s="54">
        <v>913.3470000000001</v>
      </c>
      <c r="K49" s="54">
        <v>869</v>
      </c>
      <c r="L49" s="54">
        <v>787</v>
      </c>
    </row>
    <row r="50" spans="1:12" ht="15" customHeight="1">
      <c r="A50" s="34" t="s">
        <v>98</v>
      </c>
      <c r="B50" s="4"/>
      <c r="C50" s="4"/>
      <c r="D50" s="4"/>
      <c r="E50" s="82"/>
      <c r="F50" s="54"/>
      <c r="G50" s="82"/>
      <c r="H50" s="54"/>
      <c r="I50" s="82"/>
      <c r="J50" s="54"/>
      <c r="K50" s="54"/>
      <c r="L50" s="54"/>
    </row>
    <row r="51" spans="1:12" ht="15" customHeight="1">
      <c r="A51" s="35" t="s">
        <v>44</v>
      </c>
      <c r="B51" s="28"/>
      <c r="C51" s="28"/>
      <c r="D51" s="28"/>
      <c r="E51" s="81"/>
      <c r="F51" s="56"/>
      <c r="G51" s="81"/>
      <c r="H51" s="56"/>
      <c r="I51" s="81"/>
      <c r="J51" s="56"/>
      <c r="K51" s="56"/>
      <c r="L51" s="56"/>
    </row>
    <row r="52" spans="1:12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3711.648</v>
      </c>
      <c r="H52" s="116">
        <f t="shared" si="11"/>
        <v>3826.9060000000004</v>
      </c>
      <c r="I52" s="83">
        <f t="shared" si="11"/>
        <v>3675.231</v>
      </c>
      <c r="J52" s="59">
        <f t="shared" si="11"/>
        <v>3895.0000000000005</v>
      </c>
      <c r="K52" s="59">
        <f t="shared" si="11"/>
        <v>3458</v>
      </c>
      <c r="L52" s="59">
        <f t="shared" si="11"/>
        <v>3134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</row>
    <row r="56" spans="1:12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>
        <f aca="true" t="shared" si="13" ref="F56:L56">IF(F$5=0,"",F$5)</f>
      </c>
      <c r="G56" s="86">
        <f t="shared" si="13"/>
      </c>
      <c r="H56" s="86">
        <f t="shared" si="13"/>
      </c>
      <c r="I56" s="86"/>
      <c r="J56" s="86"/>
      <c r="K56" s="86">
        <f t="shared" si="13"/>
      </c>
      <c r="L56" s="86">
        <f t="shared" si="13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75" t="s">
        <v>46</v>
      </c>
      <c r="B58" s="175"/>
      <c r="C58" s="11"/>
      <c r="D58" s="11"/>
      <c r="E58" s="80">
        <v>124.82300000000004</v>
      </c>
      <c r="F58" s="57">
        <v>142.59300000000002</v>
      </c>
      <c r="G58" s="80">
        <v>367.117</v>
      </c>
      <c r="H58" s="57">
        <v>292.64300000000003</v>
      </c>
      <c r="I58" s="80">
        <v>376.07800000000003</v>
      </c>
      <c r="J58" s="57">
        <v>337.951</v>
      </c>
      <c r="K58" s="57">
        <v>324</v>
      </c>
      <c r="L58" s="57">
        <v>271</v>
      </c>
    </row>
    <row r="59" spans="1:12" ht="15" customHeight="1">
      <c r="A59" s="177" t="s">
        <v>47</v>
      </c>
      <c r="B59" s="177"/>
      <c r="C59" s="29"/>
      <c r="D59" s="29"/>
      <c r="E59" s="81">
        <v>83.051</v>
      </c>
      <c r="F59" s="56">
        <v>9.103000000000009</v>
      </c>
      <c r="G59" s="81">
        <v>-120.272</v>
      </c>
      <c r="H59" s="56">
        <v>99.10300000000001</v>
      </c>
      <c r="I59" s="81">
        <v>241.306</v>
      </c>
      <c r="J59" s="56">
        <v>-128.59900000000002</v>
      </c>
      <c r="K59" s="56">
        <v>-18</v>
      </c>
      <c r="L59" s="56">
        <v>-30</v>
      </c>
    </row>
    <row r="60" spans="1:13" ht="16.5" customHeight="1">
      <c r="A60" s="179" t="s">
        <v>48</v>
      </c>
      <c r="B60" s="179"/>
      <c r="C60" s="31"/>
      <c r="D60" s="31"/>
      <c r="E60" s="83">
        <f>SUM(E58:E59)</f>
        <v>207.87400000000002</v>
      </c>
      <c r="F60" s="59">
        <f aca="true" t="shared" si="14" ref="F60:L60">SUM(F58:F59)</f>
        <v>151.69600000000003</v>
      </c>
      <c r="G60" s="83">
        <f>SUM(G58:G59)</f>
        <v>246.84500000000003</v>
      </c>
      <c r="H60" s="59">
        <f>SUM(H58:H59)</f>
        <v>391.74600000000004</v>
      </c>
      <c r="I60" s="83">
        <f>SUM(I58:I59)</f>
        <v>617.384</v>
      </c>
      <c r="J60" s="59">
        <f t="shared" si="14"/>
        <v>209.352</v>
      </c>
      <c r="K60" s="59">
        <f t="shared" si="14"/>
        <v>306</v>
      </c>
      <c r="L60" s="59">
        <f t="shared" si="14"/>
        <v>241</v>
      </c>
      <c r="M60" s="169"/>
    </row>
    <row r="61" spans="1:12" ht="15" customHeight="1">
      <c r="A61" s="175" t="s">
        <v>49</v>
      </c>
      <c r="B61" s="175"/>
      <c r="C61" s="4"/>
      <c r="D61" s="4"/>
      <c r="E61" s="82">
        <v>-13.330000000000013</v>
      </c>
      <c r="F61" s="54">
        <v>-23.62600000000001</v>
      </c>
      <c r="G61" s="82">
        <v>-106.71000000000001</v>
      </c>
      <c r="H61" s="54">
        <v>-113.626</v>
      </c>
      <c r="I61" s="82">
        <v>-163.56</v>
      </c>
      <c r="J61" s="54">
        <v>-179.602</v>
      </c>
      <c r="K61" s="54">
        <v>-223</v>
      </c>
      <c r="L61" s="54">
        <v>-131</v>
      </c>
    </row>
    <row r="62" spans="1:12" ht="15" customHeight="1">
      <c r="A62" s="177" t="s">
        <v>99</v>
      </c>
      <c r="B62" s="177"/>
      <c r="C62" s="28"/>
      <c r="D62" s="28"/>
      <c r="E62" s="81">
        <v>-2.9049999999999994</v>
      </c>
      <c r="F62" s="56">
        <v>27.135000000000005</v>
      </c>
      <c r="G62" s="81">
        <v>6.038</v>
      </c>
      <c r="H62" s="56">
        <v>36.135000000000005</v>
      </c>
      <c r="I62" s="81">
        <v>32.728</v>
      </c>
      <c r="J62" s="56">
        <v>5.103000000000001</v>
      </c>
      <c r="K62" s="56">
        <v>20</v>
      </c>
      <c r="L62" s="56">
        <v>19</v>
      </c>
    </row>
    <row r="63" spans="1:13" s="49" customFormat="1" ht="16.5" customHeight="1">
      <c r="A63" s="166" t="s">
        <v>50</v>
      </c>
      <c r="B63" s="166"/>
      <c r="C63" s="32"/>
      <c r="D63" s="32"/>
      <c r="E63" s="109">
        <f>SUM(E60:E62)</f>
        <v>191.639</v>
      </c>
      <c r="F63" s="110">
        <f aca="true" t="shared" si="15" ref="F63:L63">SUM(F60:F62)</f>
        <v>155.20500000000004</v>
      </c>
      <c r="G63" s="159">
        <f>SUM(G60:G62)</f>
        <v>146.17300000000003</v>
      </c>
      <c r="H63" s="110">
        <f>SUM(H60:H62)</f>
        <v>314.255</v>
      </c>
      <c r="I63" s="159">
        <f>SUM(I60:I62)</f>
        <v>486.552</v>
      </c>
      <c r="J63" s="168">
        <f t="shared" si="15"/>
        <v>34.853</v>
      </c>
      <c r="K63" s="59">
        <f t="shared" si="15"/>
        <v>103</v>
      </c>
      <c r="L63" s="59">
        <f t="shared" si="15"/>
        <v>129</v>
      </c>
      <c r="M63" s="59"/>
    </row>
    <row r="64" spans="1:12" ht="15" customHeight="1">
      <c r="A64" s="177" t="s">
        <v>51</v>
      </c>
      <c r="B64" s="177"/>
      <c r="C64" s="33"/>
      <c r="D64" s="33"/>
      <c r="E64" s="81"/>
      <c r="F64" s="56">
        <v>-0.21300000000000097</v>
      </c>
      <c r="G64" s="81"/>
      <c r="H64" s="56">
        <v>-18.213</v>
      </c>
      <c r="I64" s="81">
        <v>-18.273</v>
      </c>
      <c r="J64" s="56">
        <v>-10.948</v>
      </c>
      <c r="K64" s="56">
        <v>-40</v>
      </c>
      <c r="L64" s="56">
        <v>-284</v>
      </c>
    </row>
    <row r="65" spans="1:13" ht="16.5" customHeight="1">
      <c r="A65" s="179" t="s">
        <v>52</v>
      </c>
      <c r="B65" s="179"/>
      <c r="C65" s="12"/>
      <c r="D65" s="12"/>
      <c r="E65" s="83">
        <f>SUM(E63:E64)</f>
        <v>191.639</v>
      </c>
      <c r="F65" s="59">
        <f aca="true" t="shared" si="16" ref="F65:L65">SUM(F63:F64)</f>
        <v>154.99200000000005</v>
      </c>
      <c r="G65" s="83">
        <f>SUM(G63:G64)</f>
        <v>146.17300000000003</v>
      </c>
      <c r="H65" s="59">
        <f>SUM(H63:H64)</f>
        <v>296.042</v>
      </c>
      <c r="I65" s="83">
        <f>SUM(I63:I64)</f>
        <v>468.279</v>
      </c>
      <c r="J65" s="59">
        <f t="shared" si="16"/>
        <v>23.905</v>
      </c>
      <c r="K65" s="59">
        <f t="shared" si="16"/>
        <v>63</v>
      </c>
      <c r="L65" s="59">
        <f t="shared" si="16"/>
        <v>-155</v>
      </c>
      <c r="M65" s="169"/>
    </row>
    <row r="66" spans="1:12" ht="15" customHeight="1">
      <c r="A66" s="175" t="s">
        <v>53</v>
      </c>
      <c r="B66" s="175"/>
      <c r="C66" s="4"/>
      <c r="D66" s="4"/>
      <c r="E66" s="82">
        <v>-61.956</v>
      </c>
      <c r="F66" s="54">
        <v>-67.785</v>
      </c>
      <c r="G66" s="82">
        <v>22.889</v>
      </c>
      <c r="H66" s="54">
        <v>34.215</v>
      </c>
      <c r="I66" s="82">
        <v>-161.213</v>
      </c>
      <c r="J66" s="54">
        <v>-32.661</v>
      </c>
      <c r="K66" s="54">
        <v>50</v>
      </c>
      <c r="L66" s="54">
        <v>253</v>
      </c>
    </row>
    <row r="67" spans="1:12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</row>
    <row r="68" spans="1:12" ht="15" customHeight="1">
      <c r="A68" s="175" t="s">
        <v>55</v>
      </c>
      <c r="B68" s="175"/>
      <c r="C68" s="4"/>
      <c r="D68" s="4"/>
      <c r="E68" s="82"/>
      <c r="F68" s="54">
        <v>-0.5</v>
      </c>
      <c r="G68" s="82">
        <v>-85.34400000000001</v>
      </c>
      <c r="H68" s="54">
        <v>-82.5</v>
      </c>
      <c r="I68" s="82">
        <v>-82.671</v>
      </c>
      <c r="J68" s="54">
        <v>-78.51700000000001</v>
      </c>
      <c r="K68" s="54">
        <v>-57</v>
      </c>
      <c r="L68" s="54">
        <v>-40</v>
      </c>
    </row>
    <row r="69" spans="1:12" ht="15" customHeight="1">
      <c r="A69" s="177" t="s">
        <v>56</v>
      </c>
      <c r="B69" s="177"/>
      <c r="C69" s="28"/>
      <c r="D69" s="28"/>
      <c r="E69" s="81"/>
      <c r="F69" s="56"/>
      <c r="G69" s="81">
        <v>-67.10000000000001</v>
      </c>
      <c r="H69" s="56"/>
      <c r="I69" s="81"/>
      <c r="J69" s="56">
        <v>-26.301000000000002</v>
      </c>
      <c r="K69" s="56"/>
      <c r="L69" s="56"/>
    </row>
    <row r="70" spans="1:13" ht="16.5" customHeight="1">
      <c r="A70" s="39" t="s">
        <v>57</v>
      </c>
      <c r="B70" s="39"/>
      <c r="C70" s="26"/>
      <c r="D70" s="26"/>
      <c r="E70" s="84">
        <f>SUM(E66:E69)</f>
        <v>-61.956</v>
      </c>
      <c r="F70" s="58">
        <f aca="true" t="shared" si="17" ref="F70:L70">SUM(F66:F69)</f>
        <v>-68.285</v>
      </c>
      <c r="G70" s="84">
        <f>SUM(G66:G69)</f>
        <v>-129.555</v>
      </c>
      <c r="H70" s="58">
        <f>SUM(H66:H69)</f>
        <v>-48.285</v>
      </c>
      <c r="I70" s="84">
        <f>SUM(I66:I69)</f>
        <v>-243.88400000000001</v>
      </c>
      <c r="J70" s="58">
        <f t="shared" si="17"/>
        <v>-137.479</v>
      </c>
      <c r="K70" s="58">
        <f t="shared" si="17"/>
        <v>-7</v>
      </c>
      <c r="L70" s="58">
        <f t="shared" si="17"/>
        <v>213</v>
      </c>
      <c r="M70" s="169"/>
    </row>
    <row r="71" spans="1:13" ht="16.5" customHeight="1">
      <c r="A71" s="179" t="s">
        <v>58</v>
      </c>
      <c r="B71" s="179"/>
      <c r="C71" s="12"/>
      <c r="D71" s="12"/>
      <c r="E71" s="83">
        <f>SUM(E70+E65)</f>
        <v>129.683</v>
      </c>
      <c r="F71" s="59">
        <f aca="true" t="shared" si="18" ref="F71:L71">SUM(F70+F65)</f>
        <v>86.70700000000005</v>
      </c>
      <c r="G71" s="83">
        <f>SUM(G70+G65)</f>
        <v>16.618000000000023</v>
      </c>
      <c r="H71" s="59">
        <f>SUM(H70+H65)</f>
        <v>247.75699999999998</v>
      </c>
      <c r="I71" s="83">
        <f>SUM(I70+I65)</f>
        <v>224.39499999999998</v>
      </c>
      <c r="J71" s="59">
        <f t="shared" si="18"/>
        <v>-113.57400000000001</v>
      </c>
      <c r="K71" s="59">
        <f t="shared" si="18"/>
        <v>56</v>
      </c>
      <c r="L71" s="59">
        <f t="shared" si="18"/>
        <v>58</v>
      </c>
      <c r="M71" s="16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75" t="s">
        <v>60</v>
      </c>
      <c r="B77" s="175"/>
      <c r="C77" s="9"/>
      <c r="D77" s="9"/>
      <c r="E77" s="75">
        <f>IF(E7=0,"-",IF(E14=0,"-",(E14/E7))*100)</f>
        <v>9.776583928613082</v>
      </c>
      <c r="F77" s="61">
        <f>IF(F14=0,"-",IF(F7=0,"-",F14/F7))*100</f>
        <v>10.502715023843132</v>
      </c>
      <c r="G77" s="113">
        <f>IF(G14=0,"-",IF(G7=0,"-",G14/G7))*100</f>
        <v>10.633021846072376</v>
      </c>
      <c r="H77" s="61">
        <f>IF(H14=0,"-",IF(H7=0,"-",H14/H7))*100</f>
        <v>9.143848946951833</v>
      </c>
      <c r="I77" s="113">
        <f>IF(I14=0,"-",IF(I7=0,"-",I14/I7))*100</f>
        <v>9.269756807685866</v>
      </c>
      <c r="J77" s="61">
        <f>IF(J14=0,"-",IF(J7=0,"-",J14/J7)*100)</f>
        <v>9.162084626886777</v>
      </c>
      <c r="K77" s="61">
        <f>IF(K14=0,"-",IF(K7=0,"-",K14/K7)*100)</f>
        <v>8.554070473876063</v>
      </c>
      <c r="L77" s="61">
        <f>IF(L14=0,"-",IF(L7=0,"-",L14/L7)*100)</f>
        <v>7.414297103374967</v>
      </c>
    </row>
    <row r="78" spans="1:12" ht="15" customHeight="1">
      <c r="A78" s="175" t="s">
        <v>61</v>
      </c>
      <c r="B78" s="175"/>
      <c r="C78" s="9"/>
      <c r="D78" s="9"/>
      <c r="E78" s="75">
        <f aca="true" t="shared" si="20" ref="E78:L78">IF(E20=0,"-",IF(E7=0,"-",E20/E7)*100)</f>
        <v>8.879582128867522</v>
      </c>
      <c r="F78" s="61">
        <f t="shared" si="20"/>
        <v>9.575126327730223</v>
      </c>
      <c r="G78" s="75">
        <f>IF(G20=0,"-",IF(G7=0,"-",G20/G7)*100)</f>
        <v>9.859101654300247</v>
      </c>
      <c r="H78" s="61">
        <f>IF(H20=0,"-",IF(H7=0,"-",H20/H7)*100)</f>
        <v>8.126827202137212</v>
      </c>
      <c r="I78" s="75">
        <f t="shared" si="20"/>
        <v>8.351930958744704</v>
      </c>
      <c r="J78" s="61">
        <f t="shared" si="20"/>
        <v>8.167346892914974</v>
      </c>
      <c r="K78" s="61">
        <f>IF(K20=0,"-",IF(K7=0,"-",K20/K7)*100)</f>
        <v>7.608748481166463</v>
      </c>
      <c r="L78" s="61">
        <f t="shared" si="20"/>
        <v>6.537337230932766</v>
      </c>
    </row>
    <row r="79" spans="1:12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13.969666434922805</v>
      </c>
      <c r="J79" s="62">
        <f>IF((J44=0),"-",(J24/((J44+K44)/2)*100))</f>
        <v>14.830379538878866</v>
      </c>
      <c r="K79" s="62">
        <f>IF((K44=0),"-",(K24/((K44+L44)/2)*100))</f>
        <v>16.697312588401694</v>
      </c>
      <c r="L79" s="62">
        <v>13.9</v>
      </c>
    </row>
    <row r="80" spans="1:12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14.904359975013406</v>
      </c>
      <c r="J80" s="62">
        <f>IF((J44=0),"-",((J17+J18)/((J44+J45+J46+J48+K44+K45+K46+K48)/2)*100))</f>
        <v>16.925040617321336</v>
      </c>
      <c r="K80" s="62">
        <f>IF((K44=0),"-",((K17+K18)/((K44+K45+K46+K48+L44+L45+L46+L48)/2)*100))</f>
        <v>16.34718222953517</v>
      </c>
      <c r="L80" s="62">
        <v>15.1</v>
      </c>
    </row>
    <row r="81" spans="1:12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21" ref="G81:L81">IF(G44=0,"-",((G44+G45)/G52*100))</f>
        <v>51.850849002922686</v>
      </c>
      <c r="H81" s="117">
        <f t="shared" si="21"/>
        <v>47.6435010423564</v>
      </c>
      <c r="I81" s="79">
        <f t="shared" si="21"/>
        <v>52.52929679794276</v>
      </c>
      <c r="J81" s="107">
        <f t="shared" si="21"/>
        <v>47.28249037227214</v>
      </c>
      <c r="K81" s="107">
        <f t="shared" si="21"/>
        <v>43.31983805668016</v>
      </c>
      <c r="L81" s="107">
        <f t="shared" si="21"/>
        <v>42.437779195915766</v>
      </c>
    </row>
    <row r="82" spans="1:12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22" ref="G82:L82">IF(G48=0,"-",(G48+G46-G40-G38-G34))</f>
        <v>369.42699999999996</v>
      </c>
      <c r="H82" s="118">
        <f t="shared" si="22"/>
        <v>583.19</v>
      </c>
      <c r="I82" s="76">
        <f t="shared" si="22"/>
        <v>398.9810000000001</v>
      </c>
      <c r="J82" s="1">
        <f t="shared" si="22"/>
        <v>788</v>
      </c>
      <c r="K82" s="1">
        <f t="shared" si="22"/>
        <v>666</v>
      </c>
      <c r="L82" s="1">
        <f t="shared" si="22"/>
        <v>677</v>
      </c>
    </row>
    <row r="83" spans="1:12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23" ref="G83:L83">IF((G44=0),"-",((G48+G46)/(G44+G45)))</f>
        <v>0.4412635663627469</v>
      </c>
      <c r="H83" s="119">
        <f t="shared" si="23"/>
        <v>0.6041221496298962</v>
      </c>
      <c r="I83" s="77">
        <f t="shared" si="23"/>
        <v>0.4627967965987301</v>
      </c>
      <c r="J83" s="3">
        <f t="shared" si="23"/>
        <v>0.5967465097931044</v>
      </c>
      <c r="K83" s="3">
        <f t="shared" si="23"/>
        <v>0.7016021361815754</v>
      </c>
      <c r="L83" s="3">
        <f t="shared" si="23"/>
        <v>0.7390977443609023</v>
      </c>
    </row>
    <row r="84" spans="1:12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3249</v>
      </c>
      <c r="J84" s="24">
        <v>3321</v>
      </c>
      <c r="K84" s="24">
        <v>3191</v>
      </c>
      <c r="L84" s="24">
        <v>2949</v>
      </c>
    </row>
    <row r="85" spans="1:12" ht="15" customHeight="1">
      <c r="A85" s="7" t="s">
        <v>143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3.5" customHeight="1">
      <c r="A86" s="7" t="s">
        <v>144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145</v>
      </c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9:B69"/>
    <mergeCell ref="A71:B71"/>
    <mergeCell ref="A65:B65"/>
    <mergeCell ref="A79:B79"/>
    <mergeCell ref="A68:B68"/>
    <mergeCell ref="A82:B82"/>
    <mergeCell ref="A83:B83"/>
    <mergeCell ref="A84:B84"/>
    <mergeCell ref="A67:B67"/>
    <mergeCell ref="A78:B78"/>
    <mergeCell ref="A77:B77"/>
    <mergeCell ref="A81:B81"/>
    <mergeCell ref="A80:B80"/>
    <mergeCell ref="A1:L1"/>
    <mergeCell ref="A58:B58"/>
    <mergeCell ref="A59:B59"/>
    <mergeCell ref="A60:B60"/>
    <mergeCell ref="A61:B61"/>
    <mergeCell ref="A66:B66"/>
    <mergeCell ref="A62:B62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12" width="9.7109375" style="0" customWidth="1"/>
    <col min="15" max="17" width="9.140625" style="0" customWidth="1"/>
  </cols>
  <sheetData>
    <row r="1" spans="1:12" ht="18" customHeight="1">
      <c r="A1" s="176" t="s">
        <v>97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36" t="s">
        <v>79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</row>
    <row r="5" spans="1:12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 t="s">
        <v>11</v>
      </c>
      <c r="J5" s="70"/>
      <c r="K5" s="70" t="s">
        <v>72</v>
      </c>
      <c r="L5" s="70" t="s">
        <v>70</v>
      </c>
    </row>
    <row r="6" ht="1.5" customHeight="1"/>
    <row r="7" spans="1:15" ht="15" customHeight="1">
      <c r="A7" s="34" t="s">
        <v>14</v>
      </c>
      <c r="B7" s="9"/>
      <c r="C7" s="9"/>
      <c r="D7" s="9"/>
      <c r="E7" s="91">
        <v>25.479000000000003</v>
      </c>
      <c r="F7" s="92">
        <v>22.381000000000007</v>
      </c>
      <c r="G7" s="91">
        <v>75.075</v>
      </c>
      <c r="H7" s="92">
        <v>66.56200000000001</v>
      </c>
      <c r="I7" s="91">
        <v>91.29700000000001</v>
      </c>
      <c r="J7" s="92">
        <v>124.248</v>
      </c>
      <c r="K7" s="92">
        <v>122.89</v>
      </c>
      <c r="L7" s="92">
        <v>121.5</v>
      </c>
      <c r="M7" s="43"/>
      <c r="N7" s="43"/>
      <c r="O7" s="43"/>
    </row>
    <row r="8" spans="1:15" ht="15" customHeight="1">
      <c r="A8" s="34" t="s">
        <v>15</v>
      </c>
      <c r="B8" s="4"/>
      <c r="C8" s="4"/>
      <c r="D8" s="4"/>
      <c r="E8" s="93">
        <v>-21.081</v>
      </c>
      <c r="F8" s="94">
        <v>-19.399999999999995</v>
      </c>
      <c r="G8" s="93">
        <v>-59.78</v>
      </c>
      <c r="H8" s="94">
        <v>-61.489</v>
      </c>
      <c r="I8" s="93">
        <v>-80.956</v>
      </c>
      <c r="J8" s="94">
        <v>-105.59900000000002</v>
      </c>
      <c r="K8" s="94">
        <v>-104.99900000000001</v>
      </c>
      <c r="L8" s="94">
        <v>-99.7</v>
      </c>
      <c r="M8" s="43"/>
      <c r="N8" s="43"/>
      <c r="O8" s="43"/>
    </row>
    <row r="9" spans="1:15" ht="15" customHeight="1">
      <c r="A9" s="34" t="s">
        <v>16</v>
      </c>
      <c r="B9" s="4"/>
      <c r="C9" s="4"/>
      <c r="D9" s="4"/>
      <c r="E9" s="93">
        <v>0.41700000000000004</v>
      </c>
      <c r="F9" s="94">
        <v>0.046999999999999986</v>
      </c>
      <c r="G9" s="93">
        <v>0.8010000000000002</v>
      </c>
      <c r="H9" s="94">
        <v>0.13900000000000007</v>
      </c>
      <c r="I9" s="93">
        <v>0.17800000000000005</v>
      </c>
      <c r="J9" s="94">
        <v>0.2290000000000001</v>
      </c>
      <c r="K9" s="94">
        <v>0.911</v>
      </c>
      <c r="L9" s="94">
        <v>0.7</v>
      </c>
      <c r="M9" s="43"/>
      <c r="N9" s="43"/>
      <c r="O9" s="43"/>
    </row>
    <row r="10" spans="1:15" ht="15" customHeight="1">
      <c r="A10" s="34" t="s">
        <v>17</v>
      </c>
      <c r="B10" s="4"/>
      <c r="C10" s="4"/>
      <c r="D10" s="4"/>
      <c r="E10" s="93"/>
      <c r="F10" s="94"/>
      <c r="G10" s="93"/>
      <c r="H10" s="94"/>
      <c r="I10" s="93"/>
      <c r="J10" s="94"/>
      <c r="K10" s="94"/>
      <c r="L10" s="94"/>
      <c r="M10" s="43"/>
      <c r="N10" s="43"/>
      <c r="O10" s="43"/>
    </row>
    <row r="11" spans="1:15" ht="15" customHeight="1">
      <c r="A11" s="35" t="s">
        <v>18</v>
      </c>
      <c r="B11" s="28"/>
      <c r="C11" s="28"/>
      <c r="D11" s="28"/>
      <c r="E11" s="95"/>
      <c r="F11" s="96"/>
      <c r="G11" s="95"/>
      <c r="H11" s="96"/>
      <c r="I11" s="95"/>
      <c r="J11" s="96"/>
      <c r="K11" s="96"/>
      <c r="L11" s="96"/>
      <c r="M11" s="43"/>
      <c r="N11" s="43"/>
      <c r="O11" s="43"/>
    </row>
    <row r="12" spans="1:15" ht="15" customHeight="1">
      <c r="A12" s="13" t="s">
        <v>1</v>
      </c>
      <c r="B12" s="13"/>
      <c r="C12" s="13"/>
      <c r="D12" s="13"/>
      <c r="E12" s="91">
        <f aca="true" t="shared" si="0" ref="E12:K12">SUM(E7:E11)</f>
        <v>4.815000000000003</v>
      </c>
      <c r="F12" s="92">
        <f t="shared" si="0"/>
        <v>3.0280000000000125</v>
      </c>
      <c r="G12" s="91">
        <f>SUM(G7:G11)</f>
        <v>16.096000000000004</v>
      </c>
      <c r="H12" s="92">
        <f>SUM(H7:H11)</f>
        <v>5.212000000000015</v>
      </c>
      <c r="I12" s="91">
        <f t="shared" si="0"/>
        <v>10.519000000000009</v>
      </c>
      <c r="J12" s="92">
        <f t="shared" si="0"/>
        <v>18.877999999999986</v>
      </c>
      <c r="K12" s="92">
        <f t="shared" si="0"/>
        <v>18.801999999999992</v>
      </c>
      <c r="L12" s="92">
        <f>SUM(L7:L11)</f>
        <v>22.499999999999996</v>
      </c>
      <c r="M12" s="43"/>
      <c r="N12" s="43"/>
      <c r="O12" s="43"/>
    </row>
    <row r="13" spans="1:15" ht="15" customHeight="1">
      <c r="A13" s="35" t="s">
        <v>92</v>
      </c>
      <c r="B13" s="28"/>
      <c r="C13" s="28"/>
      <c r="D13" s="28"/>
      <c r="E13" s="95">
        <v>-1.8089999999999997</v>
      </c>
      <c r="F13" s="96">
        <v>-1.8290000000000002</v>
      </c>
      <c r="G13" s="95">
        <v>-5.441000000000001</v>
      </c>
      <c r="H13" s="96">
        <v>-6.663000000000001</v>
      </c>
      <c r="I13" s="95">
        <v>-9.083</v>
      </c>
      <c r="J13" s="96">
        <v>-5.5120000000000005</v>
      </c>
      <c r="K13" s="96">
        <v>-3.1100000000000003</v>
      </c>
      <c r="L13" s="96">
        <v>-2</v>
      </c>
      <c r="M13" s="43"/>
      <c r="N13" s="43"/>
      <c r="O13" s="43"/>
    </row>
    <row r="14" spans="1:15" ht="15" customHeight="1">
      <c r="A14" s="13" t="s">
        <v>2</v>
      </c>
      <c r="B14" s="13"/>
      <c r="C14" s="13"/>
      <c r="D14" s="13"/>
      <c r="E14" s="91">
        <f aca="true" t="shared" si="1" ref="E14:K14">SUM(E12:E13)</f>
        <v>3.0060000000000033</v>
      </c>
      <c r="F14" s="92">
        <f t="shared" si="1"/>
        <v>1.1990000000000123</v>
      </c>
      <c r="G14" s="91">
        <f>SUM(G12:G13)</f>
        <v>10.655000000000003</v>
      </c>
      <c r="H14" s="92">
        <f>SUM(H12:H13)</f>
        <v>-1.4509999999999863</v>
      </c>
      <c r="I14" s="91">
        <f t="shared" si="1"/>
        <v>1.4360000000000088</v>
      </c>
      <c r="J14" s="92">
        <f t="shared" si="1"/>
        <v>13.365999999999985</v>
      </c>
      <c r="K14" s="92">
        <f t="shared" si="1"/>
        <v>15.691999999999993</v>
      </c>
      <c r="L14" s="92">
        <f>SUM(L12:L13)</f>
        <v>20.499999999999996</v>
      </c>
      <c r="M14" s="43"/>
      <c r="N14" s="43"/>
      <c r="O14" s="43"/>
    </row>
    <row r="15" spans="1:15" ht="15" customHeight="1">
      <c r="A15" s="34" t="s">
        <v>20</v>
      </c>
      <c r="B15" s="5"/>
      <c r="C15" s="5"/>
      <c r="D15" s="5"/>
      <c r="E15" s="93"/>
      <c r="F15" s="94">
        <v>-0.173</v>
      </c>
      <c r="G15" s="93"/>
      <c r="H15" s="94">
        <v>-0.519</v>
      </c>
      <c r="I15" s="93">
        <v>-0.6920000000000001</v>
      </c>
      <c r="J15" s="94">
        <v>-0.6920000000000001</v>
      </c>
      <c r="K15" s="94">
        <v>-0.7000000000000001</v>
      </c>
      <c r="L15" s="94">
        <v>-1.2</v>
      </c>
      <c r="M15" s="43"/>
      <c r="N15" s="43"/>
      <c r="O15" s="43"/>
    </row>
    <row r="16" spans="1:15" ht="15" customHeight="1">
      <c r="A16" s="35" t="s">
        <v>21</v>
      </c>
      <c r="B16" s="28"/>
      <c r="C16" s="28"/>
      <c r="D16" s="28"/>
      <c r="E16" s="95"/>
      <c r="F16" s="96"/>
      <c r="G16" s="95"/>
      <c r="H16" s="96"/>
      <c r="I16" s="95"/>
      <c r="J16" s="96"/>
      <c r="K16" s="96"/>
      <c r="L16" s="96"/>
      <c r="M16" s="43"/>
      <c r="N16" s="43"/>
      <c r="O16" s="43"/>
    </row>
    <row r="17" spans="1:15" ht="15" customHeight="1">
      <c r="A17" s="13" t="s">
        <v>3</v>
      </c>
      <c r="B17" s="13"/>
      <c r="C17" s="13"/>
      <c r="D17" s="13"/>
      <c r="E17" s="91">
        <f aca="true" t="shared" si="2" ref="E17:K17">SUM(E14:E16)</f>
        <v>3.0060000000000033</v>
      </c>
      <c r="F17" s="92">
        <f t="shared" si="2"/>
        <v>1.0260000000000122</v>
      </c>
      <c r="G17" s="91">
        <f>SUM(G14:G16)</f>
        <v>10.655000000000003</v>
      </c>
      <c r="H17" s="92">
        <f>SUM(H14:H16)</f>
        <v>-1.9699999999999864</v>
      </c>
      <c r="I17" s="91">
        <f t="shared" si="2"/>
        <v>0.7440000000000088</v>
      </c>
      <c r="J17" s="92">
        <f t="shared" si="2"/>
        <v>12.673999999999985</v>
      </c>
      <c r="K17" s="92">
        <f t="shared" si="2"/>
        <v>14.991999999999994</v>
      </c>
      <c r="L17" s="92">
        <f>SUM(L14:L16)</f>
        <v>19.299999999999997</v>
      </c>
      <c r="M17" s="43"/>
      <c r="N17" s="43"/>
      <c r="O17" s="43"/>
    </row>
    <row r="18" spans="1:15" ht="15" customHeight="1">
      <c r="A18" s="34" t="s">
        <v>22</v>
      </c>
      <c r="B18" s="4"/>
      <c r="C18" s="4"/>
      <c r="D18" s="4"/>
      <c r="E18" s="93">
        <v>-0.10200000000000001</v>
      </c>
      <c r="F18" s="94">
        <v>0.48799999999999993</v>
      </c>
      <c r="G18" s="93">
        <v>0.015</v>
      </c>
      <c r="H18" s="94">
        <v>1.201</v>
      </c>
      <c r="I18" s="93">
        <v>2.282</v>
      </c>
      <c r="J18" s="94">
        <v>0.47600000000000003</v>
      </c>
      <c r="K18" s="94">
        <v>1.9160000000000001</v>
      </c>
      <c r="L18" s="94">
        <v>1.3</v>
      </c>
      <c r="M18" s="43"/>
      <c r="N18" s="43"/>
      <c r="O18" s="43"/>
    </row>
    <row r="19" spans="1:15" ht="15" customHeight="1">
      <c r="A19" s="35" t="s">
        <v>23</v>
      </c>
      <c r="B19" s="28"/>
      <c r="C19" s="28"/>
      <c r="D19" s="28"/>
      <c r="E19" s="95">
        <v>-1.9759999999999998</v>
      </c>
      <c r="F19" s="96">
        <v>-3.199</v>
      </c>
      <c r="G19" s="95">
        <v>-5.659</v>
      </c>
      <c r="H19" s="96">
        <v>-9.684999999999999</v>
      </c>
      <c r="I19" s="95">
        <v>-12.343</v>
      </c>
      <c r="J19" s="96">
        <v>-12.918000000000001</v>
      </c>
      <c r="K19" s="96">
        <v>-14.367</v>
      </c>
      <c r="L19" s="96">
        <v>-14.5</v>
      </c>
      <c r="M19" s="43"/>
      <c r="N19" s="43"/>
      <c r="O19" s="43"/>
    </row>
    <row r="20" spans="1:15" ht="15" customHeight="1">
      <c r="A20" s="13" t="s">
        <v>4</v>
      </c>
      <c r="B20" s="13"/>
      <c r="C20" s="13"/>
      <c r="D20" s="13"/>
      <c r="E20" s="91">
        <f aca="true" t="shared" si="3" ref="E20:K20">SUM(E17:E19)</f>
        <v>0.9280000000000037</v>
      </c>
      <c r="F20" s="92">
        <f t="shared" si="3"/>
        <v>-1.6849999999999876</v>
      </c>
      <c r="G20" s="91">
        <f>SUM(G17:G19)</f>
        <v>5.011000000000004</v>
      </c>
      <c r="H20" s="92">
        <f>SUM(H17:H19)</f>
        <v>-10.453999999999985</v>
      </c>
      <c r="I20" s="91">
        <f t="shared" si="3"/>
        <v>-9.316999999999991</v>
      </c>
      <c r="J20" s="92">
        <f t="shared" si="3"/>
        <v>0.2319999999999851</v>
      </c>
      <c r="K20" s="92">
        <f t="shared" si="3"/>
        <v>2.5409999999999933</v>
      </c>
      <c r="L20" s="92">
        <f>SUM(L17:L19)</f>
        <v>6.099999999999998</v>
      </c>
      <c r="M20" s="43"/>
      <c r="N20" s="43"/>
      <c r="O20" s="43"/>
    </row>
    <row r="21" spans="1:15" ht="15" customHeight="1">
      <c r="A21" s="34" t="s">
        <v>24</v>
      </c>
      <c r="B21" s="4"/>
      <c r="C21" s="4"/>
      <c r="D21" s="4"/>
      <c r="E21" s="93">
        <v>-0.48799999999999993</v>
      </c>
      <c r="F21" s="94">
        <v>0.47199999999999986</v>
      </c>
      <c r="G21" s="93">
        <v>-2.039</v>
      </c>
      <c r="H21" s="94">
        <v>1.624</v>
      </c>
      <c r="I21" s="93">
        <v>1.6350000000000002</v>
      </c>
      <c r="J21" s="94">
        <v>1.2670000000000001</v>
      </c>
      <c r="K21" s="94">
        <v>-4.904</v>
      </c>
      <c r="L21" s="94">
        <v>-5.8</v>
      </c>
      <c r="M21" s="43"/>
      <c r="N21" s="43"/>
      <c r="O21" s="43"/>
    </row>
    <row r="22" spans="1:15" ht="15" customHeight="1">
      <c r="A22" s="35" t="s">
        <v>106</v>
      </c>
      <c r="B22" s="30"/>
      <c r="C22" s="30"/>
      <c r="D22" s="30"/>
      <c r="E22" s="95"/>
      <c r="F22" s="96"/>
      <c r="G22" s="95"/>
      <c r="H22" s="96"/>
      <c r="I22" s="95"/>
      <c r="J22" s="96"/>
      <c r="K22" s="96"/>
      <c r="L22" s="96"/>
      <c r="M22" s="43"/>
      <c r="N22" s="43"/>
      <c r="O22" s="43"/>
    </row>
    <row r="23" spans="1:15" ht="15" customHeight="1">
      <c r="A23" s="38" t="s">
        <v>25</v>
      </c>
      <c r="B23" s="14"/>
      <c r="C23" s="14"/>
      <c r="D23" s="14"/>
      <c r="E23" s="91">
        <f aca="true" t="shared" si="4" ref="E23:K23">SUM(E20:E22)</f>
        <v>0.4400000000000038</v>
      </c>
      <c r="F23" s="92">
        <f t="shared" si="4"/>
        <v>-1.2129999999999876</v>
      </c>
      <c r="G23" s="91">
        <f>SUM(G20:G22)</f>
        <v>2.9720000000000035</v>
      </c>
      <c r="H23" s="92">
        <f>SUM(H20:H22)</f>
        <v>-8.829999999999984</v>
      </c>
      <c r="I23" s="91">
        <f t="shared" si="4"/>
        <v>-7.6819999999999915</v>
      </c>
      <c r="J23" s="92">
        <f t="shared" si="4"/>
        <v>1.4989999999999852</v>
      </c>
      <c r="K23" s="92">
        <f t="shared" si="4"/>
        <v>-2.3630000000000067</v>
      </c>
      <c r="L23" s="92">
        <f>SUM(L20:L22)</f>
        <v>0.29999999999999805</v>
      </c>
      <c r="M23" s="43"/>
      <c r="N23" s="43"/>
      <c r="O23" s="43"/>
    </row>
    <row r="24" spans="1:15" ht="15" customHeight="1">
      <c r="A24" s="34" t="s">
        <v>26</v>
      </c>
      <c r="B24" s="4"/>
      <c r="C24" s="4"/>
      <c r="D24" s="4"/>
      <c r="E24" s="97">
        <f aca="true" t="shared" si="5" ref="E24:K24">E23-E25</f>
        <v>0.4400000000000038</v>
      </c>
      <c r="F24" s="98">
        <f t="shared" si="5"/>
        <v>-1.2129999999999876</v>
      </c>
      <c r="G24" s="97">
        <f>G23-G25</f>
        <v>2.9720000000000035</v>
      </c>
      <c r="H24" s="98">
        <f>H23-H25</f>
        <v>-8.829999999999984</v>
      </c>
      <c r="I24" s="97">
        <f t="shared" si="5"/>
        <v>-7.6819999999999915</v>
      </c>
      <c r="J24" s="98">
        <f t="shared" si="5"/>
        <v>1.4989999999999852</v>
      </c>
      <c r="K24" s="98">
        <f t="shared" si="5"/>
        <v>-2.3630000000000067</v>
      </c>
      <c r="L24" s="98">
        <f>L23</f>
        <v>0.29999999999999805</v>
      </c>
      <c r="M24" s="43"/>
      <c r="N24" s="43"/>
      <c r="O24" s="43"/>
    </row>
    <row r="25" spans="1:12" ht="15" customHeight="1">
      <c r="A25" s="34" t="s">
        <v>108</v>
      </c>
      <c r="B25" s="4"/>
      <c r="C25" s="4"/>
      <c r="D25" s="4"/>
      <c r="E25" s="93"/>
      <c r="F25" s="94"/>
      <c r="G25" s="93"/>
      <c r="H25" s="94"/>
      <c r="I25" s="93"/>
      <c r="J25" s="94"/>
      <c r="K25" s="94"/>
      <c r="L25" s="94"/>
    </row>
    <row r="26" spans="1:12" ht="15">
      <c r="A26" s="4"/>
      <c r="B26" s="4"/>
      <c r="C26" s="4"/>
      <c r="D26" s="4"/>
      <c r="E26" s="94"/>
      <c r="F26" s="94"/>
      <c r="G26" s="94"/>
      <c r="H26" s="94"/>
      <c r="I26" s="94"/>
      <c r="J26" s="94"/>
      <c r="K26" s="94"/>
      <c r="L26" s="9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99" t="str">
        <f>E$4</f>
        <v>Q3</v>
      </c>
      <c r="F28" s="99" t="str">
        <f>F$4</f>
        <v>Q3</v>
      </c>
      <c r="G28" s="99" t="str">
        <f>G$4</f>
        <v>Q1-3</v>
      </c>
      <c r="H28" s="99" t="str">
        <f>H$4</f>
        <v>Q1-3</v>
      </c>
      <c r="I28" s="99"/>
      <c r="J28" s="99"/>
      <c r="K28" s="99"/>
      <c r="L28" s="99"/>
    </row>
    <row r="29" spans="1:12" s="22" customFormat="1" ht="15" customHeight="1">
      <c r="A29" s="64" t="s">
        <v>105</v>
      </c>
      <c r="B29" s="73"/>
      <c r="C29" s="68"/>
      <c r="D29" s="68"/>
      <c r="E29" s="100">
        <f>IF(E$5=0,"",E$5)</f>
      </c>
      <c r="F29" s="100">
        <f>IF(F$5=0,"",F$5)</f>
      </c>
      <c r="G29" s="100">
        <f>IF(G$5=0,"",G$5)</f>
      </c>
      <c r="H29" s="100">
        <f>IF(H$5=0,"",H$5)</f>
      </c>
      <c r="I29" s="100"/>
      <c r="J29" s="100"/>
      <c r="K29" s="100"/>
      <c r="L29" s="100"/>
    </row>
    <row r="30" spans="5:12" ht="1.5" customHeight="1">
      <c r="E30" s="43"/>
      <c r="F30" s="43"/>
      <c r="G30" s="43"/>
      <c r="H30" s="43"/>
      <c r="I30" s="43"/>
      <c r="J30" s="43"/>
      <c r="K30" s="43"/>
      <c r="L30" s="43"/>
    </row>
    <row r="31" spans="1:12" ht="15" customHeight="1">
      <c r="A31" s="34" t="s">
        <v>5</v>
      </c>
      <c r="B31" s="10"/>
      <c r="C31" s="10"/>
      <c r="D31" s="10"/>
      <c r="E31" s="82"/>
      <c r="F31" s="54"/>
      <c r="G31" s="93">
        <v>215.824</v>
      </c>
      <c r="H31" s="94">
        <v>215.824</v>
      </c>
      <c r="I31" s="93">
        <v>215.824</v>
      </c>
      <c r="J31" s="94">
        <v>215.824</v>
      </c>
      <c r="K31" s="94">
        <v>211.43900000000002</v>
      </c>
      <c r="L31" s="94"/>
    </row>
    <row r="32" spans="1:12" ht="15" customHeight="1">
      <c r="A32" s="34" t="s">
        <v>27</v>
      </c>
      <c r="B32" s="9"/>
      <c r="C32" s="9"/>
      <c r="D32" s="9"/>
      <c r="E32" s="82"/>
      <c r="F32" s="54"/>
      <c r="G32" s="93">
        <v>12.925</v>
      </c>
      <c r="H32" s="94">
        <v>12.140999999999998</v>
      </c>
      <c r="I32" s="93">
        <v>11.981000000000002</v>
      </c>
      <c r="J32" s="94">
        <v>12.100000000000001</v>
      </c>
      <c r="K32" s="94">
        <v>9.598</v>
      </c>
      <c r="L32" s="94"/>
    </row>
    <row r="33" spans="1:12" ht="15" customHeight="1">
      <c r="A33" s="34" t="s">
        <v>28</v>
      </c>
      <c r="B33" s="9"/>
      <c r="C33" s="9"/>
      <c r="D33" s="9"/>
      <c r="E33" s="82"/>
      <c r="F33" s="54"/>
      <c r="G33" s="93">
        <v>8.061000000000002</v>
      </c>
      <c r="H33" s="94">
        <v>8.924000000000001</v>
      </c>
      <c r="I33" s="93">
        <v>8.61</v>
      </c>
      <c r="J33" s="94">
        <v>10.713</v>
      </c>
      <c r="K33" s="94">
        <v>10.450000000000001</v>
      </c>
      <c r="L33" s="94"/>
    </row>
    <row r="34" spans="1:12" ht="15" customHeight="1">
      <c r="A34" s="34" t="s">
        <v>29</v>
      </c>
      <c r="B34" s="9"/>
      <c r="C34" s="9"/>
      <c r="D34" s="9"/>
      <c r="E34" s="82"/>
      <c r="F34" s="54"/>
      <c r="G34" s="93"/>
      <c r="H34" s="94"/>
      <c r="I34" s="93"/>
      <c r="J34" s="94"/>
      <c r="K34" s="94"/>
      <c r="L34" s="94"/>
    </row>
    <row r="35" spans="1:12" ht="15" customHeight="1">
      <c r="A35" s="35" t="s">
        <v>30</v>
      </c>
      <c r="B35" s="28"/>
      <c r="C35" s="28"/>
      <c r="D35" s="28"/>
      <c r="E35" s="81"/>
      <c r="F35" s="56"/>
      <c r="G35" s="95">
        <v>2.353</v>
      </c>
      <c r="H35" s="96">
        <v>1.4460000000000002</v>
      </c>
      <c r="I35" s="95">
        <v>2.144</v>
      </c>
      <c r="J35" s="96">
        <v>4.805000000000001</v>
      </c>
      <c r="K35" s="96">
        <v>2.0740000000000003</v>
      </c>
      <c r="L35" s="96"/>
    </row>
    <row r="36" spans="1:12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91">
        <f>SUM(G31:G35)</f>
        <v>239.16300000000004</v>
      </c>
      <c r="H36" s="133">
        <f>SUM(H31:H35)</f>
        <v>238.335</v>
      </c>
      <c r="I36" s="91">
        <f>SUM(I31:I35)</f>
        <v>238.55900000000003</v>
      </c>
      <c r="J36" s="92">
        <f>SUM(J31:J35)</f>
        <v>243.442</v>
      </c>
      <c r="K36" s="92">
        <f>SUM(K31:K35)</f>
        <v>233.56100000000004</v>
      </c>
      <c r="L36" s="92" t="s">
        <v>12</v>
      </c>
    </row>
    <row r="37" spans="1:12" ht="15" customHeight="1">
      <c r="A37" s="34" t="s">
        <v>32</v>
      </c>
      <c r="B37" s="4"/>
      <c r="C37" s="4"/>
      <c r="D37" s="4"/>
      <c r="E37" s="82"/>
      <c r="F37" s="54"/>
      <c r="G37" s="93">
        <v>11.293000000000001</v>
      </c>
      <c r="H37" s="134">
        <v>10.692</v>
      </c>
      <c r="I37" s="93">
        <v>10.989</v>
      </c>
      <c r="J37" s="94">
        <v>15.062000000000001</v>
      </c>
      <c r="K37" s="94">
        <v>12.221</v>
      </c>
      <c r="L37" s="94"/>
    </row>
    <row r="38" spans="1:12" ht="15" customHeight="1">
      <c r="A38" s="34" t="s">
        <v>33</v>
      </c>
      <c r="B38" s="4"/>
      <c r="C38" s="4"/>
      <c r="D38" s="4"/>
      <c r="E38" s="82"/>
      <c r="F38" s="54"/>
      <c r="G38" s="93"/>
      <c r="H38" s="134"/>
      <c r="I38" s="93"/>
      <c r="J38" s="94"/>
      <c r="K38" s="94"/>
      <c r="L38" s="94"/>
    </row>
    <row r="39" spans="1:12" ht="15" customHeight="1">
      <c r="A39" s="34" t="s">
        <v>34</v>
      </c>
      <c r="B39" s="4"/>
      <c r="C39" s="4"/>
      <c r="D39" s="4"/>
      <c r="E39" s="82"/>
      <c r="F39" s="54"/>
      <c r="G39" s="93">
        <v>15.888</v>
      </c>
      <c r="H39" s="134">
        <v>22.196000000000005</v>
      </c>
      <c r="I39" s="93">
        <v>16.285000000000004</v>
      </c>
      <c r="J39" s="94">
        <v>20.729</v>
      </c>
      <c r="K39" s="94">
        <v>23.89</v>
      </c>
      <c r="L39" s="94"/>
    </row>
    <row r="40" spans="1:12" ht="15" customHeight="1">
      <c r="A40" s="34" t="s">
        <v>35</v>
      </c>
      <c r="B40" s="4"/>
      <c r="C40" s="4"/>
      <c r="D40" s="4"/>
      <c r="E40" s="82"/>
      <c r="F40" s="54"/>
      <c r="G40" s="93">
        <v>18.625</v>
      </c>
      <c r="H40" s="134">
        <v>10.749</v>
      </c>
      <c r="I40" s="93">
        <v>15.649000000000001</v>
      </c>
      <c r="J40" s="94">
        <v>10.767000000000001</v>
      </c>
      <c r="K40" s="94">
        <v>24.537000000000003</v>
      </c>
      <c r="L40" s="94"/>
    </row>
    <row r="41" spans="1:12" ht="15" customHeight="1">
      <c r="A41" s="35" t="s">
        <v>36</v>
      </c>
      <c r="B41" s="28"/>
      <c r="C41" s="28"/>
      <c r="D41" s="28"/>
      <c r="E41" s="81"/>
      <c r="F41" s="56"/>
      <c r="G41" s="95"/>
      <c r="H41" s="135"/>
      <c r="I41" s="95"/>
      <c r="J41" s="96"/>
      <c r="K41" s="96"/>
      <c r="L41" s="96"/>
    </row>
    <row r="42" spans="1:12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101">
        <f>SUM(G37:G41)</f>
        <v>45.806</v>
      </c>
      <c r="H42" s="136">
        <f>SUM(H37:H41)</f>
        <v>43.63700000000001</v>
      </c>
      <c r="I42" s="101">
        <f>SUM(I37:I41)</f>
        <v>42.923</v>
      </c>
      <c r="J42" s="102">
        <f>SUM(J37:J41)</f>
        <v>46.558</v>
      </c>
      <c r="K42" s="102">
        <f>SUM(K37:K41)</f>
        <v>60.64800000000001</v>
      </c>
      <c r="L42" s="102" t="s">
        <v>12</v>
      </c>
    </row>
    <row r="43" spans="1:12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91">
        <f>G36+G42</f>
        <v>284.96900000000005</v>
      </c>
      <c r="H43" s="133">
        <f>H36+H42</f>
        <v>281.97200000000004</v>
      </c>
      <c r="I43" s="91">
        <f>I36+I42</f>
        <v>281.482</v>
      </c>
      <c r="J43" s="92">
        <f>J36+J42</f>
        <v>290</v>
      </c>
      <c r="K43" s="92">
        <f>K36+K42</f>
        <v>294.20900000000006</v>
      </c>
      <c r="L43" s="92" t="s">
        <v>12</v>
      </c>
    </row>
    <row r="44" spans="1:12" ht="15" customHeight="1">
      <c r="A44" s="34" t="s">
        <v>39</v>
      </c>
      <c r="B44" s="4"/>
      <c r="C44" s="4"/>
      <c r="D44" s="4"/>
      <c r="E44" s="82"/>
      <c r="F44" s="54"/>
      <c r="G44" s="93">
        <v>144.557</v>
      </c>
      <c r="H44" s="134">
        <v>137.386</v>
      </c>
      <c r="I44" s="93">
        <v>139.842</v>
      </c>
      <c r="J44" s="94">
        <v>103.024</v>
      </c>
      <c r="K44" s="94">
        <v>105.20100000000001</v>
      </c>
      <c r="L44" s="94"/>
    </row>
    <row r="45" spans="1:12" ht="15" customHeight="1">
      <c r="A45" s="34" t="s">
        <v>107</v>
      </c>
      <c r="B45" s="4"/>
      <c r="C45" s="4"/>
      <c r="D45" s="4"/>
      <c r="E45" s="82"/>
      <c r="F45" s="54"/>
      <c r="G45" s="93"/>
      <c r="H45" s="134"/>
      <c r="I45" s="93"/>
      <c r="J45" s="94"/>
      <c r="K45" s="94"/>
      <c r="L45" s="94"/>
    </row>
    <row r="46" spans="1:12" ht="15" customHeight="1">
      <c r="A46" s="34" t="s">
        <v>40</v>
      </c>
      <c r="B46" s="4"/>
      <c r="C46" s="4"/>
      <c r="D46" s="4"/>
      <c r="E46" s="82"/>
      <c r="F46" s="54"/>
      <c r="G46" s="93"/>
      <c r="H46" s="134"/>
      <c r="I46" s="93"/>
      <c r="J46" s="94"/>
      <c r="K46" s="94"/>
      <c r="L46" s="94"/>
    </row>
    <row r="47" spans="1:12" ht="15" customHeight="1">
      <c r="A47" s="34" t="s">
        <v>41</v>
      </c>
      <c r="B47" s="4"/>
      <c r="C47" s="4"/>
      <c r="D47" s="4"/>
      <c r="E47" s="82"/>
      <c r="F47" s="54"/>
      <c r="G47" s="93">
        <v>4.8870000000000005</v>
      </c>
      <c r="H47" s="134">
        <v>5.222</v>
      </c>
      <c r="I47" s="93">
        <v>4.862</v>
      </c>
      <c r="J47" s="94">
        <v>4.322</v>
      </c>
      <c r="K47" s="94">
        <v>4.78</v>
      </c>
      <c r="L47" s="94"/>
    </row>
    <row r="48" spans="1:12" ht="15" customHeight="1">
      <c r="A48" s="34" t="s">
        <v>42</v>
      </c>
      <c r="B48" s="4"/>
      <c r="C48" s="4"/>
      <c r="D48" s="4"/>
      <c r="E48" s="82"/>
      <c r="F48" s="54"/>
      <c r="G48" s="93">
        <v>117.08300000000001</v>
      </c>
      <c r="H48" s="134">
        <v>119.76800000000001</v>
      </c>
      <c r="I48" s="93">
        <v>118.516</v>
      </c>
      <c r="J48" s="94">
        <v>157.061</v>
      </c>
      <c r="K48" s="94">
        <v>156.25300000000001</v>
      </c>
      <c r="L48" s="94"/>
    </row>
    <row r="49" spans="1:12" ht="15" customHeight="1">
      <c r="A49" s="34" t="s">
        <v>43</v>
      </c>
      <c r="B49" s="4"/>
      <c r="C49" s="4"/>
      <c r="D49" s="4"/>
      <c r="E49" s="82"/>
      <c r="F49" s="54"/>
      <c r="G49" s="93">
        <v>18.442</v>
      </c>
      <c r="H49" s="134">
        <v>19.596</v>
      </c>
      <c r="I49" s="93">
        <v>18.261999999999997</v>
      </c>
      <c r="J49" s="94">
        <v>25.596</v>
      </c>
      <c r="K49" s="94">
        <v>27.975</v>
      </c>
      <c r="L49" s="94"/>
    </row>
    <row r="50" spans="1:12" ht="15" customHeight="1">
      <c r="A50" s="34" t="s">
        <v>98</v>
      </c>
      <c r="B50" s="4"/>
      <c r="C50" s="4"/>
      <c r="D50" s="4"/>
      <c r="E50" s="82"/>
      <c r="F50" s="54"/>
      <c r="G50" s="93"/>
      <c r="H50" s="134"/>
      <c r="I50" s="93"/>
      <c r="J50" s="94"/>
      <c r="K50" s="94"/>
      <c r="L50" s="94"/>
    </row>
    <row r="51" spans="1:12" ht="15" customHeight="1">
      <c r="A51" s="35" t="s">
        <v>44</v>
      </c>
      <c r="B51" s="28"/>
      <c r="C51" s="28"/>
      <c r="D51" s="28"/>
      <c r="E51" s="81"/>
      <c r="F51" s="56"/>
      <c r="G51" s="95"/>
      <c r="H51" s="135"/>
      <c r="I51" s="95"/>
      <c r="J51" s="96"/>
      <c r="K51" s="96"/>
      <c r="L51" s="96"/>
    </row>
    <row r="52" spans="1:12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91">
        <f>SUM(G44:G51)</f>
        <v>284.969</v>
      </c>
      <c r="H52" s="133">
        <f>SUM(H44:H51)</f>
        <v>281.97200000000004</v>
      </c>
      <c r="I52" s="91">
        <f>SUM(I44:I51)</f>
        <v>281.482</v>
      </c>
      <c r="J52" s="92">
        <f>SUM(J44:J51)</f>
        <v>290.00300000000004</v>
      </c>
      <c r="K52" s="92">
        <f>SUM(K44:K51)</f>
        <v>294.20900000000006</v>
      </c>
      <c r="L52" s="92" t="s">
        <v>12</v>
      </c>
    </row>
    <row r="53" spans="1:12" ht="15" customHeight="1">
      <c r="A53" s="12"/>
      <c r="B53" s="12"/>
      <c r="C53" s="12"/>
      <c r="D53" s="12"/>
      <c r="E53" s="94"/>
      <c r="F53" s="94"/>
      <c r="G53" s="94"/>
      <c r="H53" s="94"/>
      <c r="I53" s="94"/>
      <c r="J53" s="94"/>
      <c r="K53" s="94"/>
      <c r="L53" s="9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99" t="str">
        <f>E$4</f>
        <v>Q3</v>
      </c>
      <c r="F55" s="99" t="str">
        <f>F$4</f>
        <v>Q3</v>
      </c>
      <c r="G55" s="99" t="str">
        <f>G$4</f>
        <v>Q1-3</v>
      </c>
      <c r="H55" s="99" t="str">
        <f>H$4</f>
        <v>Q1-3</v>
      </c>
      <c r="I55" s="99"/>
      <c r="J55" s="99"/>
      <c r="K55" s="99"/>
      <c r="L55" s="99"/>
    </row>
    <row r="56" spans="1:12" s="22" customFormat="1" ht="15" customHeight="1">
      <c r="A56" s="74" t="s">
        <v>104</v>
      </c>
      <c r="B56" s="73"/>
      <c r="C56" s="68"/>
      <c r="D56" s="68"/>
      <c r="E56" s="100">
        <f>IF(E$5=0,"",E$5)</f>
      </c>
      <c r="F56" s="100">
        <f>IF(F$5=0,"",F$5)</f>
      </c>
      <c r="G56" s="100">
        <f>IF(G$5=0,"",G$5)</f>
      </c>
      <c r="H56" s="100">
        <f>IF(H$5=0,"",H$5)</f>
      </c>
      <c r="I56" s="100"/>
      <c r="J56" s="100">
        <f>IF(J$5=0,"",J$5)</f>
      </c>
      <c r="K56" s="100"/>
      <c r="L56" s="100"/>
    </row>
    <row r="57" spans="5:12" ht="1.5" customHeight="1">
      <c r="E57" s="43"/>
      <c r="F57" s="43"/>
      <c r="G57" s="43"/>
      <c r="H57" s="43"/>
      <c r="I57" s="43"/>
      <c r="J57" s="43"/>
      <c r="K57" s="43"/>
      <c r="L57" s="43"/>
    </row>
    <row r="58" spans="1:12" ht="24.75" customHeight="1">
      <c r="A58" s="175" t="s">
        <v>46</v>
      </c>
      <c r="B58" s="175"/>
      <c r="C58" s="11"/>
      <c r="D58" s="11"/>
      <c r="E58" s="97">
        <v>3.2050000000000014</v>
      </c>
      <c r="F58" s="98">
        <v>1.7360000000000007</v>
      </c>
      <c r="G58" s="97">
        <v>9.345</v>
      </c>
      <c r="H58" s="98">
        <v>-0.49600000000000044</v>
      </c>
      <c r="I58" s="97">
        <v>4.191</v>
      </c>
      <c r="J58" s="98">
        <v>5.0360000000000005</v>
      </c>
      <c r="K58" s="98"/>
      <c r="L58" s="98"/>
    </row>
    <row r="59" spans="1:12" ht="15" customHeight="1">
      <c r="A59" s="177" t="s">
        <v>47</v>
      </c>
      <c r="B59" s="177"/>
      <c r="C59" s="29"/>
      <c r="D59" s="29"/>
      <c r="E59" s="95">
        <v>1.619</v>
      </c>
      <c r="F59" s="96">
        <v>1.5189999999999988</v>
      </c>
      <c r="G59" s="95">
        <v>-0.502</v>
      </c>
      <c r="H59" s="96">
        <v>2.373999999999999</v>
      </c>
      <c r="I59" s="95">
        <v>4.6450000000000005</v>
      </c>
      <c r="J59" s="96">
        <v>-4.627</v>
      </c>
      <c r="K59" s="96"/>
      <c r="L59" s="96"/>
    </row>
    <row r="60" spans="1:13" ht="16.5" customHeight="1">
      <c r="A60" s="179" t="s">
        <v>48</v>
      </c>
      <c r="B60" s="179"/>
      <c r="C60" s="31"/>
      <c r="D60" s="31"/>
      <c r="E60" s="91">
        <f aca="true" t="shared" si="8" ref="E60:J60">SUM(E58:E59)</f>
        <v>4.824000000000002</v>
      </c>
      <c r="F60" s="92">
        <f t="shared" si="8"/>
        <v>3.2549999999999994</v>
      </c>
      <c r="G60" s="91">
        <f t="shared" si="8"/>
        <v>8.843</v>
      </c>
      <c r="H60" s="92">
        <f t="shared" si="8"/>
        <v>1.8779999999999988</v>
      </c>
      <c r="I60" s="91">
        <f t="shared" si="8"/>
        <v>8.836</v>
      </c>
      <c r="J60" s="92">
        <f t="shared" si="8"/>
        <v>0.4090000000000007</v>
      </c>
      <c r="K60" s="92" t="s">
        <v>12</v>
      </c>
      <c r="L60" s="92" t="s">
        <v>12</v>
      </c>
      <c r="M60" s="169"/>
    </row>
    <row r="61" spans="1:12" ht="15" customHeight="1">
      <c r="A61" s="175" t="s">
        <v>49</v>
      </c>
      <c r="B61" s="175"/>
      <c r="C61" s="4"/>
      <c r="D61" s="4"/>
      <c r="E61" s="93">
        <v>-1.4939999999999998</v>
      </c>
      <c r="F61" s="94">
        <v>-2.0860000000000003</v>
      </c>
      <c r="G61" s="93">
        <v>-6.0440000000000005</v>
      </c>
      <c r="H61" s="94">
        <v>-5.563</v>
      </c>
      <c r="I61" s="93">
        <v>-7.712</v>
      </c>
      <c r="J61" s="94">
        <v>-9.059000000000001</v>
      </c>
      <c r="K61" s="94"/>
      <c r="L61" s="94"/>
    </row>
    <row r="62" spans="1:12" ht="15" customHeight="1">
      <c r="A62" s="177" t="s">
        <v>99</v>
      </c>
      <c r="B62" s="177"/>
      <c r="C62" s="28"/>
      <c r="D62" s="28"/>
      <c r="E62" s="95"/>
      <c r="F62" s="96"/>
      <c r="G62" s="95"/>
      <c r="H62" s="96"/>
      <c r="I62" s="95"/>
      <c r="J62" s="96"/>
      <c r="K62" s="96"/>
      <c r="L62" s="96"/>
    </row>
    <row r="63" spans="1:13" s="49" customFormat="1" ht="16.5" customHeight="1">
      <c r="A63" s="166" t="s">
        <v>50</v>
      </c>
      <c r="B63" s="166"/>
      <c r="C63" s="32"/>
      <c r="D63" s="32"/>
      <c r="E63" s="91">
        <f aca="true" t="shared" si="9" ref="E63:J63">SUM(E60:E62)</f>
        <v>3.330000000000002</v>
      </c>
      <c r="F63" s="92">
        <f t="shared" si="9"/>
        <v>1.1689999999999992</v>
      </c>
      <c r="G63" s="91">
        <f t="shared" si="9"/>
        <v>2.7989999999999995</v>
      </c>
      <c r="H63" s="92">
        <f t="shared" si="9"/>
        <v>-3.685000000000001</v>
      </c>
      <c r="I63" s="91">
        <f t="shared" si="9"/>
        <v>1.1240000000000006</v>
      </c>
      <c r="J63" s="92">
        <f t="shared" si="9"/>
        <v>-8.65</v>
      </c>
      <c r="K63" s="59" t="s">
        <v>12</v>
      </c>
      <c r="L63" s="59" t="s">
        <v>12</v>
      </c>
      <c r="M63" s="59"/>
    </row>
    <row r="64" spans="1:12" ht="15" customHeight="1">
      <c r="A64" s="177" t="s">
        <v>51</v>
      </c>
      <c r="B64" s="177"/>
      <c r="C64" s="33"/>
      <c r="D64" s="33"/>
      <c r="E64" s="95"/>
      <c r="F64" s="96"/>
      <c r="G64" s="95"/>
      <c r="H64" s="96"/>
      <c r="I64" s="95"/>
      <c r="J64" s="96">
        <v>-4.026</v>
      </c>
      <c r="K64" s="96"/>
      <c r="L64" s="96"/>
    </row>
    <row r="65" spans="1:14" ht="16.5" customHeight="1">
      <c r="A65" s="179" t="s">
        <v>52</v>
      </c>
      <c r="B65" s="179"/>
      <c r="C65" s="12"/>
      <c r="D65" s="12"/>
      <c r="E65" s="91">
        <f aca="true" t="shared" si="10" ref="E65:J65">SUM(E63:E64)</f>
        <v>3.330000000000002</v>
      </c>
      <c r="F65" s="92">
        <f t="shared" si="10"/>
        <v>1.1689999999999992</v>
      </c>
      <c r="G65" s="91">
        <f t="shared" si="10"/>
        <v>2.7989999999999995</v>
      </c>
      <c r="H65" s="92">
        <f t="shared" si="10"/>
        <v>-3.685000000000001</v>
      </c>
      <c r="I65" s="91">
        <f t="shared" si="10"/>
        <v>1.1240000000000006</v>
      </c>
      <c r="J65" s="92">
        <f t="shared" si="10"/>
        <v>-12.676</v>
      </c>
      <c r="K65" s="92" t="s">
        <v>12</v>
      </c>
      <c r="L65" s="92" t="s">
        <v>12</v>
      </c>
      <c r="M65" s="40"/>
      <c r="N65" s="40"/>
    </row>
    <row r="66" spans="1:12" ht="15" customHeight="1">
      <c r="A66" s="175" t="s">
        <v>53</v>
      </c>
      <c r="B66" s="175"/>
      <c r="C66" s="4"/>
      <c r="D66" s="4"/>
      <c r="E66" s="93"/>
      <c r="F66" s="94">
        <v>-19.992</v>
      </c>
      <c r="G66" s="93">
        <v>-1.433</v>
      </c>
      <c r="H66" s="94">
        <v>-37.293000000000006</v>
      </c>
      <c r="I66" s="93">
        <v>-38.546</v>
      </c>
      <c r="J66" s="94">
        <v>-1.0940000000000003</v>
      </c>
      <c r="K66" s="94"/>
      <c r="L66" s="94"/>
    </row>
    <row r="67" spans="1:12" ht="15" customHeight="1">
      <c r="A67" s="175" t="s">
        <v>54</v>
      </c>
      <c r="B67" s="175"/>
      <c r="C67" s="4"/>
      <c r="D67" s="4"/>
      <c r="E67" s="93">
        <v>0.766</v>
      </c>
      <c r="F67" s="94">
        <v>22.582</v>
      </c>
      <c r="G67" s="93">
        <v>1.51</v>
      </c>
      <c r="H67" s="94">
        <v>40.96</v>
      </c>
      <c r="I67" s="93">
        <v>42.304</v>
      </c>
      <c r="J67" s="94"/>
      <c r="K67" s="94"/>
      <c r="L67" s="94"/>
    </row>
    <row r="68" spans="1:12" ht="15" customHeight="1">
      <c r="A68" s="175" t="s">
        <v>55</v>
      </c>
      <c r="B68" s="175"/>
      <c r="C68" s="4"/>
      <c r="D68" s="4"/>
      <c r="E68" s="93"/>
      <c r="F68" s="94"/>
      <c r="G68" s="93"/>
      <c r="H68" s="94"/>
      <c r="I68" s="93"/>
      <c r="J68" s="94"/>
      <c r="K68" s="94"/>
      <c r="L68" s="94"/>
    </row>
    <row r="69" spans="1:12" ht="15" customHeight="1">
      <c r="A69" s="177" t="s">
        <v>56</v>
      </c>
      <c r="B69" s="177"/>
      <c r="C69" s="28"/>
      <c r="D69" s="28"/>
      <c r="E69" s="95">
        <v>-0.35</v>
      </c>
      <c r="F69" s="96">
        <v>-1.371</v>
      </c>
      <c r="G69" s="95">
        <v>0.1</v>
      </c>
      <c r="H69" s="96"/>
      <c r="I69" s="95"/>
      <c r="J69" s="96"/>
      <c r="K69" s="96"/>
      <c r="L69" s="96"/>
    </row>
    <row r="70" spans="1:13" ht="16.5" customHeight="1">
      <c r="A70" s="39" t="s">
        <v>57</v>
      </c>
      <c r="B70" s="39"/>
      <c r="C70" s="26"/>
      <c r="D70" s="26"/>
      <c r="E70" s="103">
        <f aca="true" t="shared" si="11" ref="E70:J70">SUM(E66:E69)</f>
        <v>0.41600000000000004</v>
      </c>
      <c r="F70" s="104">
        <f t="shared" si="11"/>
        <v>1.2189999999999999</v>
      </c>
      <c r="G70" s="103">
        <f t="shared" si="11"/>
        <v>0.17699999999999996</v>
      </c>
      <c r="H70" s="104">
        <f t="shared" si="11"/>
        <v>3.6669999999999945</v>
      </c>
      <c r="I70" s="103">
        <f t="shared" si="11"/>
        <v>3.7580000000000027</v>
      </c>
      <c r="J70" s="104">
        <f t="shared" si="11"/>
        <v>-1.0940000000000003</v>
      </c>
      <c r="K70" s="104" t="s">
        <v>12</v>
      </c>
      <c r="L70" s="104" t="s">
        <v>12</v>
      </c>
      <c r="M70" s="169"/>
    </row>
    <row r="71" spans="1:13" ht="16.5" customHeight="1">
      <c r="A71" s="179" t="s">
        <v>58</v>
      </c>
      <c r="B71" s="179"/>
      <c r="C71" s="12"/>
      <c r="D71" s="12"/>
      <c r="E71" s="91">
        <f aca="true" t="shared" si="12" ref="E71:J71">SUM(E70+E65)</f>
        <v>3.7460000000000018</v>
      </c>
      <c r="F71" s="92">
        <f t="shared" si="12"/>
        <v>2.387999999999999</v>
      </c>
      <c r="G71" s="91">
        <f t="shared" si="12"/>
        <v>2.9759999999999995</v>
      </c>
      <c r="H71" s="92">
        <f t="shared" si="12"/>
        <v>-0.018000000000006455</v>
      </c>
      <c r="I71" s="91">
        <f t="shared" si="12"/>
        <v>4.882000000000003</v>
      </c>
      <c r="J71" s="92">
        <f t="shared" si="12"/>
        <v>-13.77</v>
      </c>
      <c r="K71" s="92" t="s">
        <v>12</v>
      </c>
      <c r="L71" s="92" t="s">
        <v>12</v>
      </c>
      <c r="M71" s="169"/>
    </row>
    <row r="72" spans="1:12" ht="15" customHeight="1">
      <c r="A72" s="12"/>
      <c r="B72" s="12"/>
      <c r="C72" s="12"/>
      <c r="D72" s="12"/>
      <c r="E72" s="94"/>
      <c r="F72" s="94"/>
      <c r="G72" s="94"/>
      <c r="H72" s="94"/>
      <c r="I72" s="94"/>
      <c r="J72" s="94"/>
      <c r="K72" s="94"/>
      <c r="L72" s="9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L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2009</v>
      </c>
      <c r="J73" s="66">
        <f t="shared" si="13"/>
        <v>2008</v>
      </c>
      <c r="K73" s="66">
        <f t="shared" si="13"/>
        <v>2007</v>
      </c>
      <c r="L73" s="66">
        <f t="shared" si="13"/>
        <v>2006</v>
      </c>
    </row>
    <row r="74" spans="1:12" ht="12.75" customHeight="1">
      <c r="A74" s="67"/>
      <c r="B74" s="67"/>
      <c r="C74" s="65"/>
      <c r="D74" s="65"/>
      <c r="E74" s="99" t="str">
        <f>E$4</f>
        <v>Q3</v>
      </c>
      <c r="F74" s="99" t="str">
        <f>F$4</f>
        <v>Q3</v>
      </c>
      <c r="G74" s="99" t="str">
        <f>G$4</f>
        <v>Q1-3</v>
      </c>
      <c r="H74" s="99" t="str">
        <f>H$4</f>
        <v>Q1-3</v>
      </c>
      <c r="I74" s="99"/>
      <c r="J74" s="99"/>
      <c r="K74" s="99"/>
      <c r="L74" s="99"/>
    </row>
    <row r="75" spans="1:12" s="22" customFormat="1" ht="15" customHeight="1">
      <c r="A75" s="74" t="s">
        <v>59</v>
      </c>
      <c r="B75" s="73"/>
      <c r="C75" s="68"/>
      <c r="D75" s="68"/>
      <c r="E75" s="100"/>
      <c r="F75" s="100"/>
      <c r="G75" s="100"/>
      <c r="H75" s="100"/>
      <c r="I75" s="100"/>
      <c r="J75" s="100"/>
      <c r="K75" s="100"/>
      <c r="L75" s="100"/>
    </row>
    <row r="76" spans="5:12" ht="1.5" customHeight="1">
      <c r="E76" s="43"/>
      <c r="F76" s="43"/>
      <c r="G76" s="43"/>
      <c r="H76" s="43"/>
      <c r="I76" s="43"/>
      <c r="J76" s="43"/>
      <c r="K76" s="43"/>
      <c r="L76" s="43"/>
    </row>
    <row r="77" spans="1:12" ht="15" customHeight="1">
      <c r="A77" s="175" t="s">
        <v>60</v>
      </c>
      <c r="B77" s="175"/>
      <c r="C77" s="9"/>
      <c r="D77" s="9"/>
      <c r="E77" s="77">
        <f>IF(E7=0,"-",IF(E14=0,"-",(E14/E7))*100)</f>
        <v>11.797951253973872</v>
      </c>
      <c r="F77" s="41">
        <f>IF(F14=0,"-",IF(F7=0,"-",F14/F7))*100</f>
        <v>5.357222644207193</v>
      </c>
      <c r="G77" s="114">
        <f>IF(G14=0,"-",IF(G7=0,"-",G14/G7))*100</f>
        <v>14.192474192474197</v>
      </c>
      <c r="H77" s="41">
        <f>IF(H14=0,"-",IF(H7=0,"-",H14/H7))*100</f>
        <v>-2.1799224782908957</v>
      </c>
      <c r="I77" s="114">
        <f>IF(I14=0,"-",IF(I7=0,"-",I14/I7))*100</f>
        <v>1.5728884848352176</v>
      </c>
      <c r="J77" s="41">
        <f>IF(J14=0,"-",IF(J7=0,"-",J14/J7)*100)</f>
        <v>10.757517223617269</v>
      </c>
      <c r="K77" s="41">
        <f>IF(K14=0,"-",IF(K7=0,"-",K14/K7)*100)</f>
        <v>12.769143136138004</v>
      </c>
      <c r="L77" s="41">
        <f>IF(L14=0,"-",IF(L7=0,"-",L14/L7)*100)</f>
        <v>16.872427983539094</v>
      </c>
    </row>
    <row r="78" spans="1:14" ht="15" customHeight="1">
      <c r="A78" s="175" t="s">
        <v>61</v>
      </c>
      <c r="B78" s="175"/>
      <c r="C78" s="9"/>
      <c r="D78" s="9"/>
      <c r="E78" s="77">
        <f aca="true" t="shared" si="14" ref="E78:L78">IF(E20=0,"-",IF(E7=0,"-",E20/E7)*100)</f>
        <v>3.6422151575807673</v>
      </c>
      <c r="F78" s="41">
        <f t="shared" si="14"/>
        <v>-7.528707385728908</v>
      </c>
      <c r="G78" s="77">
        <f>IF(G20=0,"-",IF(G7=0,"-",G20/G7)*100)</f>
        <v>6.674658674658679</v>
      </c>
      <c r="H78" s="41">
        <f>IF(H20=0,"-",IF(H7=0,"-",H20/H7)*100)</f>
        <v>-15.705657882876089</v>
      </c>
      <c r="I78" s="77">
        <f t="shared" si="14"/>
        <v>-10.205154605299176</v>
      </c>
      <c r="J78" s="41">
        <f t="shared" si="14"/>
        <v>0.18672332753845944</v>
      </c>
      <c r="K78" s="41">
        <f>IF(K20=0,"-",IF(K7=0,"-",K20/K7)*100)</f>
        <v>2.067702823663433</v>
      </c>
      <c r="L78" s="41">
        <f t="shared" si="14"/>
        <v>5.020576131687241</v>
      </c>
      <c r="M78" s="16"/>
      <c r="N78" s="16"/>
    </row>
    <row r="79" spans="1:14" ht="15" customHeight="1">
      <c r="A79" s="175" t="s">
        <v>62</v>
      </c>
      <c r="B79" s="175"/>
      <c r="C79" s="10"/>
      <c r="D79" s="10"/>
      <c r="E79" s="77" t="s">
        <v>12</v>
      </c>
      <c r="F79" s="105" t="s">
        <v>12</v>
      </c>
      <c r="G79" s="77" t="s">
        <v>12</v>
      </c>
      <c r="H79" s="105" t="s">
        <v>12</v>
      </c>
      <c r="I79" s="77">
        <f>IF((I44=0),"-",(I24/((I44+J44)/2)*100))</f>
        <v>-6.3261222237777135</v>
      </c>
      <c r="J79" s="105">
        <f>IF((J44=0),"-",(J24/((J44+K44)/2)*100))</f>
        <v>1.4397886901188475</v>
      </c>
      <c r="K79" s="105" t="s">
        <v>12</v>
      </c>
      <c r="L79" s="105" t="str">
        <f>IF((L44=0),"-",(L24/((L44+#REF!)/2)*100))</f>
        <v>-</v>
      </c>
      <c r="M79" s="16"/>
      <c r="N79" s="16"/>
    </row>
    <row r="80" spans="1:14" ht="15" customHeight="1">
      <c r="A80" s="175" t="s">
        <v>63</v>
      </c>
      <c r="B80" s="175"/>
      <c r="C80" s="10"/>
      <c r="D80" s="10"/>
      <c r="E80" s="77" t="s">
        <v>12</v>
      </c>
      <c r="F80" s="105" t="s">
        <v>12</v>
      </c>
      <c r="G80" s="77" t="s">
        <v>12</v>
      </c>
      <c r="H80" s="105" t="s">
        <v>12</v>
      </c>
      <c r="I80" s="77">
        <f>IF((I44=0),"-",((I17+I18)/((I44+I45+I46+I48+J44+J45+J46+J48)/2)*100))</f>
        <v>1.1673414435145266</v>
      </c>
      <c r="J80" s="105">
        <f>IF((J44=0),"-",((J17+J18)/((J44+J45+J46+J48+K44+K45+K46+K48)/2)*100))</f>
        <v>5.0427676549596425</v>
      </c>
      <c r="K80" s="105" t="s">
        <v>12</v>
      </c>
      <c r="L80" s="105" t="str">
        <f>IF((L44=0),"-",((L17+L18)/((L44+L45+L46+L48+#REF!+#REF!+#REF!+#REF!)/2)*100))</f>
        <v>-</v>
      </c>
      <c r="M80" s="16"/>
      <c r="N80" s="16"/>
    </row>
    <row r="81" spans="1:14" ht="15" customHeight="1">
      <c r="A81" s="175" t="s">
        <v>64</v>
      </c>
      <c r="B81" s="175"/>
      <c r="C81" s="9"/>
      <c r="D81" s="9"/>
      <c r="E81" s="76" t="s">
        <v>12</v>
      </c>
      <c r="F81" s="108" t="s">
        <v>12</v>
      </c>
      <c r="G81" s="76">
        <f aca="true" t="shared" si="15" ref="G81:L81">IF(G44=0,"-",((G44+G45)/G52*100))</f>
        <v>50.72727208924479</v>
      </c>
      <c r="H81" s="118">
        <f t="shared" si="15"/>
        <v>48.72327748854495</v>
      </c>
      <c r="I81" s="76">
        <f t="shared" si="15"/>
        <v>49.680619009386035</v>
      </c>
      <c r="J81" s="108">
        <f t="shared" si="15"/>
        <v>35.525149739830276</v>
      </c>
      <c r="K81" s="108">
        <f t="shared" si="15"/>
        <v>35.757233803180725</v>
      </c>
      <c r="L81" s="108" t="str">
        <f t="shared" si="15"/>
        <v>-</v>
      </c>
      <c r="M81" s="16"/>
      <c r="N81" s="16"/>
    </row>
    <row r="82" spans="1:14" ht="15" customHeight="1">
      <c r="A82" s="175" t="s">
        <v>65</v>
      </c>
      <c r="B82" s="175"/>
      <c r="C82" s="9"/>
      <c r="D82" s="9"/>
      <c r="E82" s="77" t="s">
        <v>12</v>
      </c>
      <c r="F82" s="41" t="s">
        <v>12</v>
      </c>
      <c r="G82" s="77">
        <f aca="true" t="shared" si="16" ref="G82:L82">IF(G48=0,"-",(G48+G46-G40-G38-G34))</f>
        <v>98.45800000000001</v>
      </c>
      <c r="H82" s="119">
        <f t="shared" si="16"/>
        <v>109.01900000000002</v>
      </c>
      <c r="I82" s="77">
        <f t="shared" si="16"/>
        <v>102.867</v>
      </c>
      <c r="J82" s="41">
        <f t="shared" si="16"/>
        <v>146.294</v>
      </c>
      <c r="K82" s="41">
        <f t="shared" si="16"/>
        <v>131.716</v>
      </c>
      <c r="L82" s="41" t="str">
        <f t="shared" si="16"/>
        <v>-</v>
      </c>
      <c r="M82" s="16"/>
      <c r="N82" s="16"/>
    </row>
    <row r="83" spans="1:12" ht="15" customHeight="1">
      <c r="A83" s="175" t="s">
        <v>66</v>
      </c>
      <c r="B83" s="175"/>
      <c r="C83" s="4"/>
      <c r="D83" s="4"/>
      <c r="E83" s="77" t="s">
        <v>12</v>
      </c>
      <c r="F83" s="106" t="s">
        <v>12</v>
      </c>
      <c r="G83" s="77">
        <f aca="true" t="shared" si="17" ref="G83:L83">IF((G44=0),"-",((G48+G46)/(G44+G45)))</f>
        <v>0.8099434825017123</v>
      </c>
      <c r="H83" s="119">
        <f t="shared" si="17"/>
        <v>0.8717627705879786</v>
      </c>
      <c r="I83" s="77">
        <f t="shared" si="17"/>
        <v>0.8474993206618898</v>
      </c>
      <c r="J83" s="106">
        <f t="shared" si="17"/>
        <v>1.5245088523062589</v>
      </c>
      <c r="K83" s="106">
        <f t="shared" si="17"/>
        <v>1.4852805581695991</v>
      </c>
      <c r="L83" s="106" t="str">
        <f t="shared" si="17"/>
        <v>-</v>
      </c>
    </row>
    <row r="84" spans="1:12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335</v>
      </c>
      <c r="J84" s="24">
        <v>467</v>
      </c>
      <c r="K84" s="24">
        <v>448</v>
      </c>
      <c r="L84" s="24">
        <v>466</v>
      </c>
    </row>
    <row r="85" spans="1:12" ht="15" customHeight="1">
      <c r="A85" s="7" t="s">
        <v>111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112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3.5" customHeight="1">
      <c r="A87" s="7" t="s">
        <v>121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2:B82"/>
    <mergeCell ref="A83:B83"/>
    <mergeCell ref="A84:B84"/>
    <mergeCell ref="A77:B77"/>
    <mergeCell ref="A78:B78"/>
    <mergeCell ref="A79:B79"/>
    <mergeCell ref="A80:B80"/>
    <mergeCell ref="A68:B68"/>
    <mergeCell ref="A81:B81"/>
    <mergeCell ref="A64:B64"/>
    <mergeCell ref="A65:B65"/>
    <mergeCell ref="A62:B62"/>
    <mergeCell ref="A66:B66"/>
    <mergeCell ref="A69:B69"/>
    <mergeCell ref="A71:B71"/>
    <mergeCell ref="A1:L1"/>
    <mergeCell ref="A58:B58"/>
    <mergeCell ref="A59:B59"/>
    <mergeCell ref="A60:B60"/>
    <mergeCell ref="A61:B61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76" t="s">
        <v>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/>
      <c r="J5" s="70"/>
      <c r="K5" s="70" t="s">
        <v>11</v>
      </c>
      <c r="L5" s="70"/>
      <c r="M5" s="70"/>
    </row>
    <row r="6" ht="1.5" customHeight="1"/>
    <row r="7" spans="1:15" ht="15" customHeight="1">
      <c r="A7" s="34" t="s">
        <v>14</v>
      </c>
      <c r="B7" s="9"/>
      <c r="C7" s="9"/>
      <c r="D7" s="9"/>
      <c r="E7" s="83">
        <v>361.31399999999996</v>
      </c>
      <c r="F7" s="59">
        <v>315.787</v>
      </c>
      <c r="G7" s="83">
        <v>1079.604</v>
      </c>
      <c r="H7" s="59">
        <v>1014.0960000000001</v>
      </c>
      <c r="I7" s="83">
        <v>1321.748</v>
      </c>
      <c r="J7" s="59">
        <v>1414</v>
      </c>
      <c r="K7" s="59">
        <v>1354</v>
      </c>
      <c r="L7" s="59">
        <v>1354</v>
      </c>
      <c r="M7" s="59">
        <v>1205</v>
      </c>
      <c r="N7" s="44"/>
      <c r="O7" s="44"/>
    </row>
    <row r="8" spans="1:15" ht="15" customHeight="1">
      <c r="A8" s="34" t="s">
        <v>15</v>
      </c>
      <c r="B8" s="4"/>
      <c r="C8" s="4"/>
      <c r="D8" s="4"/>
      <c r="E8" s="82">
        <v>-280.8789999999999</v>
      </c>
      <c r="F8" s="54">
        <v>-247.15800000000002</v>
      </c>
      <c r="G8" s="82">
        <v>-847.0759999999999</v>
      </c>
      <c r="H8" s="54">
        <v>-816.4980000000002</v>
      </c>
      <c r="I8" s="82">
        <v>-1076.5120000000004</v>
      </c>
      <c r="J8" s="54">
        <v>-1115</v>
      </c>
      <c r="K8" s="54">
        <v>-1040</v>
      </c>
      <c r="L8" s="54">
        <v>-1035</v>
      </c>
      <c r="M8" s="54">
        <v>-910</v>
      </c>
      <c r="N8" s="44"/>
      <c r="O8" s="44"/>
    </row>
    <row r="9" spans="1:15" ht="15" customHeight="1">
      <c r="A9" s="34" t="s">
        <v>16</v>
      </c>
      <c r="B9" s="4"/>
      <c r="C9" s="4"/>
      <c r="D9" s="4"/>
      <c r="E9" s="82">
        <v>-1.8550000000000002</v>
      </c>
      <c r="F9" s="54"/>
      <c r="G9" s="82">
        <v>-1.8550000000000002</v>
      </c>
      <c r="H9" s="54"/>
      <c r="I9" s="82"/>
      <c r="J9" s="54">
        <v>-2</v>
      </c>
      <c r="K9" s="54">
        <v>-6</v>
      </c>
      <c r="L9" s="54">
        <v>-6</v>
      </c>
      <c r="M9" s="54">
        <v>3</v>
      </c>
      <c r="N9" s="44"/>
      <c r="O9" s="44"/>
    </row>
    <row r="10" spans="1:15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54"/>
      <c r="N10" s="44"/>
      <c r="O10" s="44"/>
    </row>
    <row r="11" spans="1:15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/>
      <c r="L11" s="56"/>
      <c r="M11" s="56"/>
      <c r="N11" s="44"/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78.58000000000006</v>
      </c>
      <c r="F12" s="59">
        <f aca="true" t="shared" si="0" ref="F12:M12">SUM(F7:F11)</f>
        <v>68.62899999999996</v>
      </c>
      <c r="G12" s="83">
        <f>SUM(G7:G11)</f>
        <v>230.67300000000014</v>
      </c>
      <c r="H12" s="59">
        <f>SUM(H7:H11)</f>
        <v>197.59799999999996</v>
      </c>
      <c r="I12" s="83">
        <f>SUM(I7:I11)</f>
        <v>245.23599999999965</v>
      </c>
      <c r="J12" s="59">
        <f t="shared" si="0"/>
        <v>297</v>
      </c>
      <c r="K12" s="59">
        <f t="shared" si="0"/>
        <v>308</v>
      </c>
      <c r="L12" s="59">
        <f t="shared" si="0"/>
        <v>313</v>
      </c>
      <c r="M12" s="59">
        <f t="shared" si="0"/>
        <v>298</v>
      </c>
      <c r="N12" s="44"/>
      <c r="O12" s="44"/>
    </row>
    <row r="13" spans="1:15" ht="15" customHeight="1">
      <c r="A13" s="35" t="s">
        <v>92</v>
      </c>
      <c r="B13" s="28"/>
      <c r="C13" s="28"/>
      <c r="D13" s="28"/>
      <c r="E13" s="81">
        <v>-21.128999999999998</v>
      </c>
      <c r="F13" s="56">
        <v>-21.715999999999994</v>
      </c>
      <c r="G13" s="81">
        <v>-65.02000000000001</v>
      </c>
      <c r="H13" s="56">
        <v>-67.215</v>
      </c>
      <c r="I13" s="81">
        <v>-89.142</v>
      </c>
      <c r="J13" s="56">
        <v>-77</v>
      </c>
      <c r="K13" s="56">
        <v>-53</v>
      </c>
      <c r="L13" s="56">
        <v>-53</v>
      </c>
      <c r="M13" s="56">
        <v>-40</v>
      </c>
      <c r="N13" s="44"/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57.45100000000006</v>
      </c>
      <c r="F14" s="59">
        <f aca="true" t="shared" si="1" ref="F14:M14">SUM(F12:F13)</f>
        <v>46.91299999999997</v>
      </c>
      <c r="G14" s="83">
        <f>SUM(G12:G13)</f>
        <v>165.65300000000013</v>
      </c>
      <c r="H14" s="59">
        <f>SUM(H12:H13)</f>
        <v>130.38299999999995</v>
      </c>
      <c r="I14" s="83">
        <f>SUM(I12:I13)</f>
        <v>156.09399999999965</v>
      </c>
      <c r="J14" s="59">
        <f t="shared" si="1"/>
        <v>220</v>
      </c>
      <c r="K14" s="59">
        <f t="shared" si="1"/>
        <v>255</v>
      </c>
      <c r="L14" s="59">
        <f t="shared" si="1"/>
        <v>260</v>
      </c>
      <c r="M14" s="59">
        <f t="shared" si="1"/>
        <v>258</v>
      </c>
      <c r="N14" s="44"/>
      <c r="O14" s="44"/>
    </row>
    <row r="15" spans="1:15" ht="15" customHeight="1">
      <c r="A15" s="34" t="s">
        <v>20</v>
      </c>
      <c r="B15" s="5"/>
      <c r="C15" s="5"/>
      <c r="D15" s="5"/>
      <c r="E15" s="82">
        <v>-0.23800000000000002</v>
      </c>
      <c r="F15" s="54"/>
      <c r="G15" s="82">
        <v>-0.23800000000000002</v>
      </c>
      <c r="H15" s="54"/>
      <c r="I15" s="82"/>
      <c r="J15" s="54"/>
      <c r="K15" s="54"/>
      <c r="L15" s="54"/>
      <c r="M15" s="54"/>
      <c r="N15" s="44"/>
      <c r="O15" s="44"/>
    </row>
    <row r="16" spans="1:15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56"/>
      <c r="N16" s="44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57.21300000000006</v>
      </c>
      <c r="F17" s="59">
        <f aca="true" t="shared" si="2" ref="F17:M17">SUM(F14:F16)</f>
        <v>46.91299999999997</v>
      </c>
      <c r="G17" s="83">
        <f>SUM(G14:G16)</f>
        <v>165.41500000000013</v>
      </c>
      <c r="H17" s="59">
        <f>SUM(H14:H16)</f>
        <v>130.38299999999995</v>
      </c>
      <c r="I17" s="83">
        <f>SUM(I14:I16)</f>
        <v>156.09399999999965</v>
      </c>
      <c r="J17" s="59">
        <f t="shared" si="2"/>
        <v>220</v>
      </c>
      <c r="K17" s="59">
        <f t="shared" si="2"/>
        <v>255</v>
      </c>
      <c r="L17" s="59">
        <f t="shared" si="2"/>
        <v>260</v>
      </c>
      <c r="M17" s="59">
        <f t="shared" si="2"/>
        <v>258</v>
      </c>
      <c r="N17" s="44"/>
      <c r="O17" s="44"/>
    </row>
    <row r="18" spans="1:15" ht="15" customHeight="1">
      <c r="A18" s="34" t="s">
        <v>22</v>
      </c>
      <c r="B18" s="4"/>
      <c r="C18" s="4"/>
      <c r="D18" s="4"/>
      <c r="E18" s="82">
        <v>-0.31400000000000006</v>
      </c>
      <c r="F18" s="54">
        <v>0.10599999999999998</v>
      </c>
      <c r="G18" s="82">
        <v>0.401</v>
      </c>
      <c r="H18" s="54">
        <v>0.433</v>
      </c>
      <c r="I18" s="82">
        <v>0.5660000000000001</v>
      </c>
      <c r="J18" s="54">
        <v>1</v>
      </c>
      <c r="K18" s="54">
        <v>3</v>
      </c>
      <c r="L18" s="54">
        <v>2</v>
      </c>
      <c r="M18" s="54">
        <v>1</v>
      </c>
      <c r="N18" s="44"/>
      <c r="O18" s="44"/>
    </row>
    <row r="19" spans="1:15" ht="15" customHeight="1">
      <c r="A19" s="35" t="s">
        <v>23</v>
      </c>
      <c r="B19" s="28"/>
      <c r="C19" s="28"/>
      <c r="D19" s="28"/>
      <c r="E19" s="81">
        <v>-12.413000000000004</v>
      </c>
      <c r="F19" s="56">
        <v>-13.194999999999991</v>
      </c>
      <c r="G19" s="81">
        <v>-30.548000000000002</v>
      </c>
      <c r="H19" s="56">
        <v>-49.904</v>
      </c>
      <c r="I19" s="81">
        <v>-59.177</v>
      </c>
      <c r="J19" s="56">
        <v>-43</v>
      </c>
      <c r="K19" s="56">
        <v>-103</v>
      </c>
      <c r="L19" s="56">
        <v>-16</v>
      </c>
      <c r="M19" s="56">
        <v>-15</v>
      </c>
      <c r="N19" s="44"/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44.486000000000054</v>
      </c>
      <c r="F20" s="59">
        <f aca="true" t="shared" si="3" ref="F20:M20">SUM(F17:F19)</f>
        <v>33.82399999999998</v>
      </c>
      <c r="G20" s="83">
        <f>SUM(G17:G19)</f>
        <v>135.26800000000014</v>
      </c>
      <c r="H20" s="59">
        <f>SUM(H17:H19)</f>
        <v>80.91199999999995</v>
      </c>
      <c r="I20" s="83">
        <f>SUM(I17:I19)</f>
        <v>97.48299999999966</v>
      </c>
      <c r="J20" s="59">
        <f t="shared" si="3"/>
        <v>178</v>
      </c>
      <c r="K20" s="59">
        <f t="shared" si="3"/>
        <v>155</v>
      </c>
      <c r="L20" s="59">
        <f t="shared" si="3"/>
        <v>246</v>
      </c>
      <c r="M20" s="59">
        <f t="shared" si="3"/>
        <v>244</v>
      </c>
      <c r="N20" s="44"/>
      <c r="O20" s="44"/>
    </row>
    <row r="21" spans="1:15" ht="15" customHeight="1">
      <c r="A21" s="34" t="s">
        <v>24</v>
      </c>
      <c r="B21" s="4"/>
      <c r="C21" s="4"/>
      <c r="D21" s="4"/>
      <c r="E21" s="82">
        <v>-8.669000000000002</v>
      </c>
      <c r="F21" s="54">
        <v>0.5819999999999999</v>
      </c>
      <c r="G21" s="82">
        <v>-30.468</v>
      </c>
      <c r="H21" s="54">
        <v>-5.031000000000001</v>
      </c>
      <c r="I21" s="82">
        <v>-16.963</v>
      </c>
      <c r="J21" s="54">
        <v>-50</v>
      </c>
      <c r="K21" s="54">
        <v>25</v>
      </c>
      <c r="L21" s="54">
        <v>-70</v>
      </c>
      <c r="M21" s="54">
        <v>-80</v>
      </c>
      <c r="N21" s="44"/>
      <c r="O21" s="44"/>
    </row>
    <row r="22" spans="1:15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56"/>
      <c r="N22" s="44"/>
      <c r="O22" s="44"/>
    </row>
    <row r="23" spans="1:15" ht="15" customHeight="1">
      <c r="A23" s="38" t="s">
        <v>25</v>
      </c>
      <c r="B23" s="14"/>
      <c r="C23" s="14"/>
      <c r="D23" s="14"/>
      <c r="E23" s="83">
        <f>SUM(E20:E22)</f>
        <v>35.81700000000005</v>
      </c>
      <c r="F23" s="59">
        <f aca="true" t="shared" si="4" ref="F23:M23">SUM(F20:F22)</f>
        <v>34.40599999999998</v>
      </c>
      <c r="G23" s="83">
        <f>SUM(G20:G22)</f>
        <v>104.80000000000014</v>
      </c>
      <c r="H23" s="59">
        <f>SUM(H20:H22)</f>
        <v>75.88099999999994</v>
      </c>
      <c r="I23" s="83">
        <f>SUM(I20:I22)</f>
        <v>80.51999999999967</v>
      </c>
      <c r="J23" s="59">
        <f t="shared" si="4"/>
        <v>128</v>
      </c>
      <c r="K23" s="59">
        <f t="shared" si="4"/>
        <v>180</v>
      </c>
      <c r="L23" s="59">
        <f t="shared" si="4"/>
        <v>176</v>
      </c>
      <c r="M23" s="59">
        <f t="shared" si="4"/>
        <v>164</v>
      </c>
      <c r="N23" s="44"/>
      <c r="O23" s="44"/>
    </row>
    <row r="24" spans="1:15" ht="15" customHeight="1">
      <c r="A24" s="34" t="s">
        <v>26</v>
      </c>
      <c r="B24" s="4"/>
      <c r="C24" s="4"/>
      <c r="D24" s="4"/>
      <c r="E24" s="80">
        <f aca="true" t="shared" si="5" ref="E24:M24">E23-E25</f>
        <v>35.81700000000005</v>
      </c>
      <c r="F24" s="57">
        <f t="shared" si="5"/>
        <v>34.40599999999998</v>
      </c>
      <c r="G24" s="80">
        <f>G23-G25</f>
        <v>104.80000000000014</v>
      </c>
      <c r="H24" s="57">
        <f>H23-H25</f>
        <v>75.88099999999994</v>
      </c>
      <c r="I24" s="80">
        <f>I23-I25</f>
        <v>80.51999999999967</v>
      </c>
      <c r="J24" s="57">
        <f t="shared" si="5"/>
        <v>128</v>
      </c>
      <c r="K24" s="57">
        <f t="shared" si="5"/>
        <v>180</v>
      </c>
      <c r="L24" s="57">
        <f t="shared" si="5"/>
        <v>176</v>
      </c>
      <c r="M24" s="57">
        <f t="shared" si="5"/>
        <v>164</v>
      </c>
      <c r="N24" s="44"/>
      <c r="O24" s="44"/>
    </row>
    <row r="25" spans="1:13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  <c r="M25" s="5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2007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>
        <f aca="true" t="shared" si="7" ref="F29:M29">IF(F$5=0,"",F$5)</f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/>
      <c r="L29" s="86">
        <f t="shared" si="7"/>
      </c>
      <c r="M29" s="86">
        <f t="shared" si="7"/>
      </c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5</v>
      </c>
      <c r="B31" s="10"/>
      <c r="C31" s="10"/>
      <c r="D31" s="10"/>
      <c r="E31" s="82"/>
      <c r="F31" s="54"/>
      <c r="G31" s="82">
        <v>1093.866</v>
      </c>
      <c r="H31" s="54">
        <v>1093.866</v>
      </c>
      <c r="I31" s="82">
        <v>1093.866</v>
      </c>
      <c r="J31" s="54">
        <v>1094</v>
      </c>
      <c r="K31" s="54">
        <v>1008</v>
      </c>
      <c r="L31" s="54"/>
      <c r="M31" s="54"/>
    </row>
    <row r="32" spans="1:13" ht="15" customHeight="1">
      <c r="A32" s="34" t="s">
        <v>27</v>
      </c>
      <c r="B32" s="9"/>
      <c r="C32" s="9"/>
      <c r="D32" s="9"/>
      <c r="E32" s="82"/>
      <c r="F32" s="54"/>
      <c r="G32" s="82">
        <v>38.672000000000004</v>
      </c>
      <c r="H32" s="54">
        <v>33.048</v>
      </c>
      <c r="I32" s="82">
        <v>35.11400000000001</v>
      </c>
      <c r="J32" s="54">
        <v>27</v>
      </c>
      <c r="K32" s="54">
        <v>26</v>
      </c>
      <c r="L32" s="54">
        <v>26</v>
      </c>
      <c r="M32" s="54">
        <v>7</v>
      </c>
    </row>
    <row r="33" spans="1:13" ht="15" customHeight="1">
      <c r="A33" s="34" t="s">
        <v>28</v>
      </c>
      <c r="B33" s="9"/>
      <c r="C33" s="9"/>
      <c r="D33" s="9"/>
      <c r="E33" s="82"/>
      <c r="F33" s="54"/>
      <c r="G33" s="82">
        <v>552.3950000000001</v>
      </c>
      <c r="H33" s="54">
        <v>608.582</v>
      </c>
      <c r="I33" s="82">
        <v>608.3389999999999</v>
      </c>
      <c r="J33" s="54">
        <v>684</v>
      </c>
      <c r="K33" s="54">
        <v>621</v>
      </c>
      <c r="L33" s="54">
        <v>621</v>
      </c>
      <c r="M33" s="54">
        <v>415</v>
      </c>
    </row>
    <row r="34" spans="1:13" ht="15" customHeight="1">
      <c r="A34" s="34" t="s">
        <v>29</v>
      </c>
      <c r="B34" s="9"/>
      <c r="C34" s="9"/>
      <c r="D34" s="9"/>
      <c r="E34" s="82"/>
      <c r="F34" s="54"/>
      <c r="G34" s="82"/>
      <c r="H34" s="54"/>
      <c r="I34" s="82"/>
      <c r="J34" s="54"/>
      <c r="K34" s="54"/>
      <c r="L34" s="54"/>
      <c r="M34" s="54"/>
    </row>
    <row r="35" spans="1:13" ht="15" customHeight="1">
      <c r="A35" s="35" t="s">
        <v>30</v>
      </c>
      <c r="B35" s="28"/>
      <c r="C35" s="28"/>
      <c r="D35" s="28"/>
      <c r="E35" s="81"/>
      <c r="F35" s="56"/>
      <c r="G35" s="81">
        <v>94.67</v>
      </c>
      <c r="H35" s="56">
        <v>88.626</v>
      </c>
      <c r="I35" s="81">
        <v>89.545</v>
      </c>
      <c r="J35" s="56">
        <v>71</v>
      </c>
      <c r="K35" s="56">
        <v>75</v>
      </c>
      <c r="L35" s="56">
        <v>8</v>
      </c>
      <c r="M35" s="56">
        <v>10</v>
      </c>
    </row>
    <row r="36" spans="1:13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 aca="true" t="shared" si="8" ref="G36:M36">SUM(G31:G35)</f>
        <v>1779.603</v>
      </c>
      <c r="H36" s="116">
        <f t="shared" si="8"/>
        <v>1824.122</v>
      </c>
      <c r="I36" s="83">
        <f t="shared" si="8"/>
        <v>1826.864</v>
      </c>
      <c r="J36" s="59">
        <f t="shared" si="8"/>
        <v>1876</v>
      </c>
      <c r="K36" s="59">
        <f t="shared" si="8"/>
        <v>1730</v>
      </c>
      <c r="L36" s="59">
        <f t="shared" si="8"/>
        <v>655</v>
      </c>
      <c r="M36" s="59">
        <f t="shared" si="8"/>
        <v>432</v>
      </c>
    </row>
    <row r="37" spans="1:13" ht="15" customHeight="1">
      <c r="A37" s="34" t="s">
        <v>32</v>
      </c>
      <c r="B37" s="4"/>
      <c r="C37" s="4"/>
      <c r="D37" s="4"/>
      <c r="E37" s="82"/>
      <c r="F37" s="54"/>
      <c r="G37" s="82">
        <v>250.69799999999998</v>
      </c>
      <c r="H37" s="137">
        <v>200.72500000000002</v>
      </c>
      <c r="I37" s="82">
        <v>217.794</v>
      </c>
      <c r="J37" s="54">
        <v>293</v>
      </c>
      <c r="K37" s="54">
        <v>220</v>
      </c>
      <c r="L37" s="54">
        <v>220</v>
      </c>
      <c r="M37" s="54">
        <v>183</v>
      </c>
    </row>
    <row r="38" spans="1:13" ht="15" customHeight="1">
      <c r="A38" s="34" t="s">
        <v>33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  <c r="M38" s="54"/>
    </row>
    <row r="39" spans="1:13" ht="15" customHeight="1">
      <c r="A39" s="34" t="s">
        <v>34</v>
      </c>
      <c r="B39" s="4"/>
      <c r="C39" s="4"/>
      <c r="D39" s="4"/>
      <c r="E39" s="82"/>
      <c r="F39" s="54"/>
      <c r="G39" s="82">
        <v>260.513</v>
      </c>
      <c r="H39" s="137">
        <v>240.99300000000002</v>
      </c>
      <c r="I39" s="82">
        <v>226.787</v>
      </c>
      <c r="J39" s="54">
        <v>297</v>
      </c>
      <c r="K39" s="54">
        <v>257</v>
      </c>
      <c r="L39" s="54">
        <v>256</v>
      </c>
      <c r="M39" s="54">
        <v>223</v>
      </c>
    </row>
    <row r="40" spans="1:13" ht="15" customHeight="1">
      <c r="A40" s="34" t="s">
        <v>35</v>
      </c>
      <c r="B40" s="4"/>
      <c r="C40" s="4"/>
      <c r="D40" s="4"/>
      <c r="E40" s="82"/>
      <c r="F40" s="54"/>
      <c r="G40" s="82">
        <v>49.53</v>
      </c>
      <c r="H40" s="137">
        <v>135.12800000000001</v>
      </c>
      <c r="I40" s="82">
        <v>166.823</v>
      </c>
      <c r="J40" s="54">
        <v>47</v>
      </c>
      <c r="K40" s="54">
        <v>51</v>
      </c>
      <c r="L40" s="54">
        <v>51</v>
      </c>
      <c r="M40" s="54">
        <v>79</v>
      </c>
    </row>
    <row r="41" spans="1:13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  <c r="M41" s="56"/>
    </row>
    <row r="42" spans="1:13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 aca="true" t="shared" si="9" ref="G42:M42">SUM(G37:G41)</f>
        <v>560.741</v>
      </c>
      <c r="H42" s="132">
        <f t="shared" si="9"/>
        <v>576.8460000000001</v>
      </c>
      <c r="I42" s="88">
        <f t="shared" si="9"/>
        <v>611.404</v>
      </c>
      <c r="J42" s="89">
        <f t="shared" si="9"/>
        <v>637</v>
      </c>
      <c r="K42" s="89">
        <f t="shared" si="9"/>
        <v>528</v>
      </c>
      <c r="L42" s="89">
        <f t="shared" si="9"/>
        <v>527</v>
      </c>
      <c r="M42" s="89">
        <f t="shared" si="9"/>
        <v>485</v>
      </c>
    </row>
    <row r="43" spans="1:13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 aca="true" t="shared" si="10" ref="G43:M43">G36+G42</f>
        <v>2340.344</v>
      </c>
      <c r="H43" s="116">
        <f t="shared" si="10"/>
        <v>2400.9680000000003</v>
      </c>
      <c r="I43" s="83">
        <f t="shared" si="10"/>
        <v>2438.268</v>
      </c>
      <c r="J43" s="59">
        <f t="shared" si="10"/>
        <v>2513</v>
      </c>
      <c r="K43" s="59">
        <f t="shared" si="10"/>
        <v>2258</v>
      </c>
      <c r="L43" s="59">
        <f t="shared" si="10"/>
        <v>1182</v>
      </c>
      <c r="M43" s="59">
        <f t="shared" si="10"/>
        <v>917</v>
      </c>
    </row>
    <row r="44" spans="1:13" ht="15" customHeight="1">
      <c r="A44" s="34" t="s">
        <v>39</v>
      </c>
      <c r="B44" s="4"/>
      <c r="C44" s="4"/>
      <c r="D44" s="4"/>
      <c r="E44" s="82"/>
      <c r="F44" s="54"/>
      <c r="G44" s="82">
        <v>1204.347</v>
      </c>
      <c r="H44" s="137">
        <v>1140.8700000000001</v>
      </c>
      <c r="I44" s="82">
        <v>1203.659</v>
      </c>
      <c r="J44" s="54">
        <v>976</v>
      </c>
      <c r="K44" s="54">
        <v>677</v>
      </c>
      <c r="L44" s="54">
        <v>577</v>
      </c>
      <c r="M44" s="54">
        <v>409</v>
      </c>
    </row>
    <row r="45" spans="1:13" ht="15" customHeight="1">
      <c r="A45" s="34" t="s">
        <v>107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  <c r="M45" s="54"/>
    </row>
    <row r="46" spans="1:13" ht="15" customHeight="1">
      <c r="A46" s="34" t="s">
        <v>40</v>
      </c>
      <c r="B46" s="4"/>
      <c r="C46" s="4"/>
      <c r="D46" s="4"/>
      <c r="E46" s="82"/>
      <c r="F46" s="54"/>
      <c r="G46" s="82">
        <v>33.128</v>
      </c>
      <c r="H46" s="137">
        <v>33.686</v>
      </c>
      <c r="I46" s="82">
        <v>34.032</v>
      </c>
      <c r="J46" s="54">
        <v>34</v>
      </c>
      <c r="K46" s="54">
        <v>31</v>
      </c>
      <c r="L46" s="54">
        <v>31</v>
      </c>
      <c r="M46" s="54">
        <v>31</v>
      </c>
    </row>
    <row r="47" spans="1:13" ht="15" customHeight="1">
      <c r="A47" s="34" t="s">
        <v>41</v>
      </c>
      <c r="B47" s="4"/>
      <c r="C47" s="4"/>
      <c r="D47" s="4"/>
      <c r="E47" s="82"/>
      <c r="F47" s="54"/>
      <c r="G47" s="82">
        <v>20.723</v>
      </c>
      <c r="H47" s="137">
        <v>18.361</v>
      </c>
      <c r="I47" s="82">
        <v>19.125</v>
      </c>
      <c r="J47" s="54">
        <v>6</v>
      </c>
      <c r="K47" s="54">
        <v>18</v>
      </c>
      <c r="L47" s="54">
        <v>18</v>
      </c>
      <c r="M47" s="54">
        <v>15</v>
      </c>
    </row>
    <row r="48" spans="1:13" ht="15" customHeight="1">
      <c r="A48" s="34" t="s">
        <v>42</v>
      </c>
      <c r="B48" s="4"/>
      <c r="C48" s="4"/>
      <c r="D48" s="4"/>
      <c r="E48" s="82"/>
      <c r="F48" s="54"/>
      <c r="G48" s="82">
        <v>856.8979999999999</v>
      </c>
      <c r="H48" s="137">
        <v>990.133</v>
      </c>
      <c r="I48" s="82">
        <v>977.0830000000001</v>
      </c>
      <c r="J48" s="54">
        <v>1276</v>
      </c>
      <c r="K48" s="54">
        <v>1250</v>
      </c>
      <c r="L48" s="54">
        <v>250</v>
      </c>
      <c r="M48" s="54">
        <v>209</v>
      </c>
    </row>
    <row r="49" spans="1:13" ht="15" customHeight="1">
      <c r="A49" s="34" t="s">
        <v>43</v>
      </c>
      <c r="B49" s="4"/>
      <c r="C49" s="4"/>
      <c r="D49" s="4"/>
      <c r="E49" s="82"/>
      <c r="F49" s="54"/>
      <c r="G49" s="82">
        <v>225.248</v>
      </c>
      <c r="H49" s="137">
        <v>217.91800000000003</v>
      </c>
      <c r="I49" s="82">
        <v>204.36900000000003</v>
      </c>
      <c r="J49" s="54">
        <v>221</v>
      </c>
      <c r="K49" s="54">
        <v>244</v>
      </c>
      <c r="L49" s="54">
        <v>306</v>
      </c>
      <c r="M49" s="54">
        <v>253</v>
      </c>
    </row>
    <row r="50" spans="1:13" ht="15" customHeight="1">
      <c r="A50" s="34" t="s">
        <v>98</v>
      </c>
      <c r="B50" s="4"/>
      <c r="C50" s="4"/>
      <c r="D50" s="4"/>
      <c r="E50" s="82"/>
      <c r="F50" s="54"/>
      <c r="G50" s="82"/>
      <c r="H50" s="137"/>
      <c r="I50" s="82"/>
      <c r="J50" s="54"/>
      <c r="K50" s="54">
        <v>38</v>
      </c>
      <c r="L50" s="54"/>
      <c r="M50" s="54"/>
    </row>
    <row r="51" spans="1:13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  <c r="M51" s="56"/>
    </row>
    <row r="52" spans="1:13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 aca="true" t="shared" si="11" ref="G52:M52">SUM(G44:G51)</f>
        <v>2340.3439999999996</v>
      </c>
      <c r="H52" s="116">
        <f t="shared" si="11"/>
        <v>2400.9680000000003</v>
      </c>
      <c r="I52" s="83">
        <f t="shared" si="11"/>
        <v>2438.2680000000005</v>
      </c>
      <c r="J52" s="59">
        <f t="shared" si="11"/>
        <v>2513</v>
      </c>
      <c r="K52" s="59">
        <f t="shared" si="11"/>
        <v>2258</v>
      </c>
      <c r="L52" s="59">
        <f t="shared" si="11"/>
        <v>1182</v>
      </c>
      <c r="M52" s="59">
        <f t="shared" si="11"/>
        <v>917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M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2009</v>
      </c>
      <c r="J54" s="66">
        <f t="shared" si="12"/>
        <v>2008</v>
      </c>
      <c r="K54" s="66">
        <f t="shared" si="12"/>
        <v>2007</v>
      </c>
      <c r="L54" s="66">
        <f t="shared" si="12"/>
        <v>2007</v>
      </c>
      <c r="M54" s="66">
        <f t="shared" si="12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>
        <f aca="true" t="shared" si="13" ref="F56:M56">IF(F$5=0,"",F$5)</f>
      </c>
      <c r="G56" s="86">
        <f t="shared" si="13"/>
      </c>
      <c r="H56" s="86">
        <f t="shared" si="13"/>
      </c>
      <c r="I56" s="86"/>
      <c r="J56" s="86">
        <f t="shared" si="13"/>
      </c>
      <c r="K56" s="86"/>
      <c r="L56" s="86">
        <f t="shared" si="13"/>
      </c>
      <c r="M56" s="86">
        <f t="shared" si="13"/>
      </c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46</v>
      </c>
      <c r="B58" s="175"/>
      <c r="C58" s="11"/>
      <c r="D58" s="11"/>
      <c r="E58" s="80">
        <v>66.55399999999996</v>
      </c>
      <c r="F58" s="57">
        <v>50.37000000000002</v>
      </c>
      <c r="G58" s="80">
        <v>184.37199999999999</v>
      </c>
      <c r="H58" s="57">
        <v>122.298</v>
      </c>
      <c r="I58" s="80">
        <v>161.41700000000003</v>
      </c>
      <c r="J58" s="57">
        <v>162</v>
      </c>
      <c r="K58" s="57"/>
      <c r="L58" s="57">
        <v>231</v>
      </c>
      <c r="M58" s="57">
        <v>267</v>
      </c>
    </row>
    <row r="59" spans="1:13" ht="15" customHeight="1">
      <c r="A59" s="177" t="s">
        <v>47</v>
      </c>
      <c r="B59" s="177"/>
      <c r="C59" s="29"/>
      <c r="D59" s="29"/>
      <c r="E59" s="81">
        <v>-10.991999999999999</v>
      </c>
      <c r="F59" s="56">
        <v>34.349000000000004</v>
      </c>
      <c r="G59" s="81">
        <v>-67.708</v>
      </c>
      <c r="H59" s="56">
        <v>142.234</v>
      </c>
      <c r="I59" s="81">
        <v>117.34499999999998</v>
      </c>
      <c r="J59" s="56">
        <v>-87</v>
      </c>
      <c r="K59" s="56"/>
      <c r="L59" s="56">
        <v>13</v>
      </c>
      <c r="M59" s="56">
        <v>16</v>
      </c>
    </row>
    <row r="60" spans="1:13" ht="16.5" customHeight="1">
      <c r="A60" s="179" t="s">
        <v>48</v>
      </c>
      <c r="B60" s="179"/>
      <c r="C60" s="31"/>
      <c r="D60" s="31"/>
      <c r="E60" s="83">
        <f>SUM(E58:E59)</f>
        <v>55.56199999999996</v>
      </c>
      <c r="F60" s="59">
        <f aca="true" t="shared" si="14" ref="F60:M60">SUM(F58:F59)</f>
        <v>84.71900000000002</v>
      </c>
      <c r="G60" s="83">
        <f>SUM(G58:G59)</f>
        <v>116.66399999999999</v>
      </c>
      <c r="H60" s="59">
        <f>SUM(H58:H59)</f>
        <v>264.53200000000004</v>
      </c>
      <c r="I60" s="83">
        <f>SUM(I58:I59)</f>
        <v>278.762</v>
      </c>
      <c r="J60" s="59">
        <f t="shared" si="14"/>
        <v>75</v>
      </c>
      <c r="K60" s="59" t="s">
        <v>12</v>
      </c>
      <c r="L60" s="59">
        <f t="shared" si="14"/>
        <v>244</v>
      </c>
      <c r="M60" s="59">
        <f t="shared" si="14"/>
        <v>283</v>
      </c>
    </row>
    <row r="61" spans="1:13" ht="15" customHeight="1">
      <c r="A61" s="175" t="s">
        <v>49</v>
      </c>
      <c r="B61" s="175"/>
      <c r="C61" s="4"/>
      <c r="D61" s="4"/>
      <c r="E61" s="82">
        <v>-18.465</v>
      </c>
      <c r="F61" s="54">
        <v>-22.598000000000003</v>
      </c>
      <c r="G61" s="82">
        <v>-48.795</v>
      </c>
      <c r="H61" s="54">
        <v>-35.372</v>
      </c>
      <c r="I61" s="82">
        <v>-49.129</v>
      </c>
      <c r="J61" s="54">
        <v>-81</v>
      </c>
      <c r="K61" s="54"/>
      <c r="L61" s="54">
        <v>-278</v>
      </c>
      <c r="M61" s="54">
        <v>-139</v>
      </c>
    </row>
    <row r="62" spans="1:13" ht="15" customHeight="1">
      <c r="A62" s="177" t="s">
        <v>99</v>
      </c>
      <c r="B62" s="177"/>
      <c r="C62" s="28"/>
      <c r="D62" s="28"/>
      <c r="E62" s="81">
        <v>0.055</v>
      </c>
      <c r="F62" s="56"/>
      <c r="G62" s="81">
        <v>0.114</v>
      </c>
      <c r="H62" s="56"/>
      <c r="I62" s="81">
        <v>0.932</v>
      </c>
      <c r="J62" s="56">
        <v>3</v>
      </c>
      <c r="K62" s="56"/>
      <c r="L62" s="56">
        <v>10</v>
      </c>
      <c r="M62" s="56"/>
    </row>
    <row r="63" spans="1:13" s="49" customFormat="1" ht="16.5" customHeight="1">
      <c r="A63" s="166" t="s">
        <v>50</v>
      </c>
      <c r="B63" s="166"/>
      <c r="C63" s="32"/>
      <c r="D63" s="32"/>
      <c r="E63" s="109">
        <f>SUM(E60:E62)</f>
        <v>37.151999999999965</v>
      </c>
      <c r="F63" s="110">
        <f aca="true" t="shared" si="15" ref="F63:M63">SUM(F60:F62)</f>
        <v>62.12100000000002</v>
      </c>
      <c r="G63" s="159">
        <f>SUM(G60:G62)</f>
        <v>67.98299999999999</v>
      </c>
      <c r="H63" s="110">
        <f>SUM(H60:H62)</f>
        <v>229.16000000000003</v>
      </c>
      <c r="I63" s="159">
        <f>SUM(I60:I62)</f>
        <v>230.565</v>
      </c>
      <c r="J63" s="168">
        <f t="shared" si="15"/>
        <v>-3</v>
      </c>
      <c r="K63" s="59" t="s">
        <v>12</v>
      </c>
      <c r="L63" s="59">
        <f t="shared" si="15"/>
        <v>-24</v>
      </c>
      <c r="M63" s="59">
        <f t="shared" si="15"/>
        <v>144</v>
      </c>
    </row>
    <row r="64" spans="1:13" ht="15" customHeight="1">
      <c r="A64" s="177" t="s">
        <v>51</v>
      </c>
      <c r="B64" s="177"/>
      <c r="C64" s="33"/>
      <c r="D64" s="33"/>
      <c r="E64" s="81"/>
      <c r="F64" s="56"/>
      <c r="G64" s="81"/>
      <c r="H64" s="56"/>
      <c r="I64" s="81"/>
      <c r="J64" s="56"/>
      <c r="K64" s="56"/>
      <c r="L64" s="56">
        <v>-8</v>
      </c>
      <c r="M64" s="56"/>
    </row>
    <row r="65" spans="1:13" ht="16.5" customHeight="1">
      <c r="A65" s="179" t="s">
        <v>52</v>
      </c>
      <c r="B65" s="179"/>
      <c r="C65" s="12"/>
      <c r="D65" s="12"/>
      <c r="E65" s="83">
        <f>SUM(E63:E64)</f>
        <v>37.151999999999965</v>
      </c>
      <c r="F65" s="59">
        <f aca="true" t="shared" si="16" ref="F65:M65">SUM(F63:F64)</f>
        <v>62.12100000000002</v>
      </c>
      <c r="G65" s="83">
        <f>SUM(G63:G64)</f>
        <v>67.98299999999999</v>
      </c>
      <c r="H65" s="59">
        <f>SUM(H63:H64)</f>
        <v>229.16000000000003</v>
      </c>
      <c r="I65" s="83">
        <f>SUM(I63:I64)</f>
        <v>230.565</v>
      </c>
      <c r="J65" s="59">
        <f t="shared" si="16"/>
        <v>-3</v>
      </c>
      <c r="K65" s="59" t="s">
        <v>12</v>
      </c>
      <c r="L65" s="59">
        <f t="shared" si="16"/>
        <v>-32</v>
      </c>
      <c r="M65" s="59">
        <f t="shared" si="16"/>
        <v>144</v>
      </c>
    </row>
    <row r="66" spans="1:13" ht="15" customHeight="1">
      <c r="A66" s="175" t="s">
        <v>53</v>
      </c>
      <c r="B66" s="175"/>
      <c r="C66" s="4"/>
      <c r="D66" s="4"/>
      <c r="E66" s="82">
        <v>-35.607</v>
      </c>
      <c r="F66" s="54">
        <v>-113.94000000000003</v>
      </c>
      <c r="G66" s="82">
        <v>-99.45400000000001</v>
      </c>
      <c r="H66" s="54">
        <v>-250.46900000000002</v>
      </c>
      <c r="I66" s="82">
        <v>-271.527</v>
      </c>
      <c r="J66" s="54">
        <v>-7</v>
      </c>
      <c r="K66" s="54"/>
      <c r="L66" s="54">
        <v>43</v>
      </c>
      <c r="M66" s="54">
        <v>-44</v>
      </c>
    </row>
    <row r="67" spans="1:13" ht="15" customHeight="1">
      <c r="A67" s="175" t="s">
        <v>54</v>
      </c>
      <c r="B67" s="175"/>
      <c r="C67" s="4"/>
      <c r="D67" s="4"/>
      <c r="E67" s="82"/>
      <c r="F67" s="54">
        <v>81.95700000000001</v>
      </c>
      <c r="G67" s="82"/>
      <c r="H67" s="54">
        <v>81.95700000000001</v>
      </c>
      <c r="I67" s="82">
        <v>81.95700000000001</v>
      </c>
      <c r="J67" s="54"/>
      <c r="K67" s="54"/>
      <c r="L67" s="54"/>
      <c r="M67" s="54"/>
    </row>
    <row r="68" spans="1:13" ht="15" customHeight="1">
      <c r="A68" s="175" t="s">
        <v>55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>
        <v>-10</v>
      </c>
      <c r="M68" s="54">
        <v>-25</v>
      </c>
    </row>
    <row r="69" spans="1:13" ht="15" customHeight="1">
      <c r="A69" s="177" t="s">
        <v>56</v>
      </c>
      <c r="B69" s="177"/>
      <c r="C69" s="28"/>
      <c r="D69" s="28"/>
      <c r="E69" s="81">
        <v>-50</v>
      </c>
      <c r="F69" s="56">
        <v>30</v>
      </c>
      <c r="G69" s="81">
        <v>-80</v>
      </c>
      <c r="H69" s="56">
        <v>30</v>
      </c>
      <c r="I69" s="81">
        <v>80</v>
      </c>
      <c r="J69" s="56">
        <v>-2</v>
      </c>
      <c r="K69" s="56"/>
      <c r="L69" s="56">
        <v>-31</v>
      </c>
      <c r="M69" s="56">
        <v>-24</v>
      </c>
    </row>
    <row r="70" spans="1:13" ht="16.5" customHeight="1">
      <c r="A70" s="39" t="s">
        <v>57</v>
      </c>
      <c r="B70" s="39"/>
      <c r="C70" s="26"/>
      <c r="D70" s="26"/>
      <c r="E70" s="84">
        <f>SUM(E66:E69)</f>
        <v>-85.607</v>
      </c>
      <c r="F70" s="58">
        <f aca="true" t="shared" si="17" ref="F70:M70">SUM(F66:F69)</f>
        <v>-1.9830000000000183</v>
      </c>
      <c r="G70" s="84">
        <f>SUM(G66:G69)</f>
        <v>-179.454</v>
      </c>
      <c r="H70" s="58">
        <f>SUM(H66:H69)</f>
        <v>-138.512</v>
      </c>
      <c r="I70" s="84">
        <f>SUM(I66:I69)</f>
        <v>-109.57</v>
      </c>
      <c r="J70" s="58">
        <f t="shared" si="17"/>
        <v>-9</v>
      </c>
      <c r="K70" s="58" t="s">
        <v>12</v>
      </c>
      <c r="L70" s="58">
        <f t="shared" si="17"/>
        <v>2</v>
      </c>
      <c r="M70" s="58">
        <f t="shared" si="17"/>
        <v>-93</v>
      </c>
    </row>
    <row r="71" spans="1:13" ht="16.5" customHeight="1">
      <c r="A71" s="179" t="s">
        <v>58</v>
      </c>
      <c r="B71" s="179"/>
      <c r="C71" s="12"/>
      <c r="D71" s="12"/>
      <c r="E71" s="83">
        <f>SUM(E70+E65)</f>
        <v>-48.455000000000034</v>
      </c>
      <c r="F71" s="59">
        <f aca="true" t="shared" si="18" ref="F71:M71">SUM(F70+F65)</f>
        <v>60.138000000000005</v>
      </c>
      <c r="G71" s="83">
        <f>SUM(G70+G65)</f>
        <v>-111.47100000000002</v>
      </c>
      <c r="H71" s="59">
        <f>SUM(H70+H65)</f>
        <v>90.64800000000002</v>
      </c>
      <c r="I71" s="83">
        <f>SUM(I70+I65)</f>
        <v>120.995</v>
      </c>
      <c r="J71" s="59">
        <f t="shared" si="18"/>
        <v>-12</v>
      </c>
      <c r="K71" s="59" t="s">
        <v>12</v>
      </c>
      <c r="L71" s="59">
        <f t="shared" si="18"/>
        <v>-30</v>
      </c>
      <c r="M71" s="59">
        <f t="shared" si="18"/>
        <v>51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M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2009</v>
      </c>
      <c r="J73" s="66">
        <f t="shared" si="19"/>
        <v>2008</v>
      </c>
      <c r="K73" s="66">
        <f t="shared" si="19"/>
        <v>2007</v>
      </c>
      <c r="L73" s="66">
        <f t="shared" si="19"/>
        <v>2007</v>
      </c>
      <c r="M73" s="66">
        <f t="shared" si="19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>
        <f>IF(L$5=0,"",L$5)</f>
      </c>
      <c r="M75" s="70">
        <f>IF(M$5=0,"",M$5)</f>
      </c>
    </row>
    <row r="76" ht="1.5" customHeight="1"/>
    <row r="77" spans="1:13" ht="15" customHeight="1">
      <c r="A77" s="175" t="s">
        <v>60</v>
      </c>
      <c r="B77" s="175"/>
      <c r="C77" s="9"/>
      <c r="D77" s="9"/>
      <c r="E77" s="75">
        <f>IF(E7=0,"-",IF(E14=0,"-",(E14/E7))*100)</f>
        <v>15.9005740159529</v>
      </c>
      <c r="F77" s="61">
        <f>IF(F14=0,"-",IF(F7=0,"-",F14/F7))*100</f>
        <v>14.855899704547676</v>
      </c>
      <c r="G77" s="113">
        <f>IF(G14=0,"-",IF(G7=0,"-",G14/G7))*100</f>
        <v>15.34386682524334</v>
      </c>
      <c r="H77" s="61">
        <f>IF(H14=0,"-",IF(H7=0,"-",H14/H7))*100</f>
        <v>12.857066786576413</v>
      </c>
      <c r="I77" s="113">
        <f>IF(I14=0,"-",IF(I7=0,"-",I14/I7))*100</f>
        <v>11.809664171990399</v>
      </c>
      <c r="J77" s="61">
        <f>IF(J14=0,"-",IF(J7=0,"-",J14/J7)*100)</f>
        <v>15.558698727015557</v>
      </c>
      <c r="K77" s="61">
        <f>IF(K14=0,"-",IF(K7=0,"-",K14/K7)*100)</f>
        <v>18.83308714918759</v>
      </c>
      <c r="L77" s="61">
        <f>IF(L14=0,"-",IF(L7=0,"-",L14/L7)*100)</f>
        <v>19.202363367799112</v>
      </c>
      <c r="M77" s="61">
        <f>IF(M14=0,"-",IF(M7=0,"-",M14/M7)*100)</f>
        <v>21.410788381742737</v>
      </c>
    </row>
    <row r="78" spans="1:15" ht="15" customHeight="1">
      <c r="A78" s="175" t="s">
        <v>61</v>
      </c>
      <c r="B78" s="175"/>
      <c r="C78" s="9"/>
      <c r="D78" s="9"/>
      <c r="E78" s="75">
        <f aca="true" t="shared" si="20" ref="E78:M78">IF(E20=0,"-",IF(E7=0,"-",E20/E7)*100)</f>
        <v>12.312282391493289</v>
      </c>
      <c r="F78" s="61">
        <f t="shared" si="20"/>
        <v>10.711017236301677</v>
      </c>
      <c r="G78" s="75">
        <f>IF(G20=0,"-",IF(G7=0,"-",G20/G7)*100)</f>
        <v>12.529408931423017</v>
      </c>
      <c r="H78" s="61">
        <f>IF(H20=0,"-",IF(H7=0,"-",H20/H7)*100)</f>
        <v>7.978731796595189</v>
      </c>
      <c r="I78" s="75">
        <f t="shared" si="20"/>
        <v>7.375309060426016</v>
      </c>
      <c r="J78" s="61">
        <f t="shared" si="20"/>
        <v>12.588401697312587</v>
      </c>
      <c r="K78" s="61">
        <f>IF(K20=0,"-",IF(K7=0,"-",K20/K7)*100)</f>
        <v>11.447562776957163</v>
      </c>
      <c r="L78" s="61">
        <f t="shared" si="20"/>
        <v>18.168389955686852</v>
      </c>
      <c r="M78" s="61">
        <f t="shared" si="20"/>
        <v>20.24896265560166</v>
      </c>
      <c r="N78" s="16"/>
      <c r="O78" s="16"/>
    </row>
    <row r="79" spans="1:15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7.388311657924443</v>
      </c>
      <c r="J79" s="62">
        <f>IF((J44=0),"-",(J24/((J44+K44)/2)*100))</f>
        <v>15.486993345432548</v>
      </c>
      <c r="K79" s="62" t="s">
        <v>12</v>
      </c>
      <c r="L79" s="62">
        <f>IF((L44=0),"-",(L24/((L44+M44)/2)*100))</f>
        <v>35.699797160243406</v>
      </c>
      <c r="M79" s="62">
        <v>47.1</v>
      </c>
      <c r="N79" s="16"/>
      <c r="O79" s="16"/>
    </row>
    <row r="80" spans="1:15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6.961469293948092</v>
      </c>
      <c r="J80" s="62">
        <f>IF((J44=0),"-",((J17+J18)/((J44+J45+J46+J48+K44+K45+K46+K48)/2)*100))</f>
        <v>10.414703110273326</v>
      </c>
      <c r="K80" s="62" t="s">
        <v>12</v>
      </c>
      <c r="L80" s="62">
        <f>IF((L44=0),"-",((L17+L18)/((L44+L45+L46+L48+M44+M45+M46+M48)/2)*100))</f>
        <v>34.77106834771068</v>
      </c>
      <c r="M80" s="62">
        <v>42.7</v>
      </c>
      <c r="N80" s="16"/>
      <c r="O80" s="16"/>
    </row>
    <row r="81" spans="1:15" ht="15" customHeight="1">
      <c r="A81" s="175" t="s">
        <v>64</v>
      </c>
      <c r="B81" s="175"/>
      <c r="C81" s="9"/>
      <c r="D81" s="9"/>
      <c r="E81" s="75" t="s">
        <v>12</v>
      </c>
      <c r="F81" s="62" t="s">
        <v>12</v>
      </c>
      <c r="G81" s="79">
        <f aca="true" t="shared" si="21" ref="G81:M81">IF(G44=0,"-",((G44+G45)/G52*100))</f>
        <v>51.460255415443214</v>
      </c>
      <c r="H81" s="117">
        <f t="shared" si="21"/>
        <v>47.51708477580709</v>
      </c>
      <c r="I81" s="79">
        <f t="shared" si="21"/>
        <v>49.3653281755738</v>
      </c>
      <c r="J81" s="107">
        <f t="shared" si="21"/>
        <v>38.838042180660565</v>
      </c>
      <c r="K81" s="107">
        <f t="shared" si="21"/>
        <v>29.982285208148806</v>
      </c>
      <c r="L81" s="107">
        <f t="shared" si="21"/>
        <v>48.81556683587141</v>
      </c>
      <c r="M81" s="107">
        <f t="shared" si="21"/>
        <v>44.601962922573605</v>
      </c>
      <c r="N81" s="16"/>
      <c r="O81" s="16"/>
    </row>
    <row r="82" spans="1:15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22" ref="G82:M82">IF(G48=0,"-",(G48+G46-G40-G38-G34))</f>
        <v>840.496</v>
      </c>
      <c r="H82" s="118">
        <f t="shared" si="22"/>
        <v>888.691</v>
      </c>
      <c r="I82" s="76">
        <f t="shared" si="22"/>
        <v>844.2920000000001</v>
      </c>
      <c r="J82" s="1">
        <f t="shared" si="22"/>
        <v>1263</v>
      </c>
      <c r="K82" s="1">
        <f t="shared" si="22"/>
        <v>1230</v>
      </c>
      <c r="L82" s="1">
        <f t="shared" si="22"/>
        <v>230</v>
      </c>
      <c r="M82" s="1">
        <f t="shared" si="22"/>
        <v>161</v>
      </c>
      <c r="N82" s="16"/>
      <c r="O82" s="16"/>
    </row>
    <row r="83" spans="1:13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23" ref="G83:M83">IF((G44=0),"-",((G48+G46)/(G44+G45)))</f>
        <v>0.7390112650257774</v>
      </c>
      <c r="H83" s="119">
        <f t="shared" si="23"/>
        <v>0.8974019826974151</v>
      </c>
      <c r="I83" s="77">
        <f t="shared" si="23"/>
        <v>0.8400344283555392</v>
      </c>
      <c r="J83" s="3">
        <f t="shared" si="23"/>
        <v>1.3422131147540983</v>
      </c>
      <c r="K83" s="3">
        <f t="shared" si="23"/>
        <v>1.8921713441654358</v>
      </c>
      <c r="L83" s="3">
        <f t="shared" si="23"/>
        <v>0.48700173310225303</v>
      </c>
      <c r="M83" s="3">
        <f t="shared" si="23"/>
        <v>0.58679706601467</v>
      </c>
    </row>
    <row r="84" spans="1:13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1132</v>
      </c>
      <c r="J84" s="24">
        <v>1280</v>
      </c>
      <c r="K84" s="24" t="s">
        <v>101</v>
      </c>
      <c r="L84" s="24">
        <v>1067</v>
      </c>
      <c r="M84" s="24">
        <v>892</v>
      </c>
    </row>
    <row r="85" spans="1:13" ht="15" customHeight="1">
      <c r="A85" s="147" t="s">
        <v>103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>
      <c r="A86" s="148"/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8"/>
      <c r="M86" s="148"/>
    </row>
    <row r="87" spans="1:13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  <c r="M87" s="148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M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76" t="s">
        <v>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19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/>
      <c r="J5" s="70"/>
      <c r="K5" s="70" t="s">
        <v>127</v>
      </c>
      <c r="L5" s="70" t="s">
        <v>69</v>
      </c>
      <c r="M5" s="70"/>
    </row>
    <row r="6" ht="1.5" customHeight="1"/>
    <row r="7" spans="1:13" ht="15" customHeight="1">
      <c r="A7" s="34" t="s">
        <v>14</v>
      </c>
      <c r="B7" s="9"/>
      <c r="C7" s="9"/>
      <c r="D7" s="9"/>
      <c r="E7" s="83">
        <v>845.0809999999999</v>
      </c>
      <c r="F7" s="59">
        <v>614.652</v>
      </c>
      <c r="G7" s="83">
        <v>2582.807</v>
      </c>
      <c r="H7" s="59">
        <v>1811.6680000000001</v>
      </c>
      <c r="I7" s="83">
        <v>2509.69</v>
      </c>
      <c r="J7" s="59">
        <v>2323.8530000000005</v>
      </c>
      <c r="K7" s="59">
        <v>2067</v>
      </c>
      <c r="L7" s="59">
        <v>2037</v>
      </c>
      <c r="M7" s="59">
        <v>2037</v>
      </c>
    </row>
    <row r="8" spans="1:13" ht="15" customHeight="1">
      <c r="A8" s="34" t="s">
        <v>15</v>
      </c>
      <c r="B8" s="4"/>
      <c r="C8" s="4"/>
      <c r="D8" s="4"/>
      <c r="E8" s="82">
        <v>-832.468</v>
      </c>
      <c r="F8" s="54">
        <v>-583.8860000000001</v>
      </c>
      <c r="G8" s="82">
        <v>-2585.705</v>
      </c>
      <c r="H8" s="54">
        <v>-1704.269</v>
      </c>
      <c r="I8" s="82">
        <v>-2352.3580000000006</v>
      </c>
      <c r="J8" s="54">
        <v>-2164.7670000000003</v>
      </c>
      <c r="K8" s="54">
        <v>-1972</v>
      </c>
      <c r="L8" s="54">
        <v>-1902</v>
      </c>
      <c r="M8" s="54">
        <v>-1906</v>
      </c>
    </row>
    <row r="9" spans="1:13" ht="15" customHeight="1">
      <c r="A9" s="34" t="s">
        <v>16</v>
      </c>
      <c r="B9" s="4"/>
      <c r="C9" s="4"/>
      <c r="D9" s="4"/>
      <c r="E9" s="82">
        <v>16.486</v>
      </c>
      <c r="F9" s="54">
        <v>10.927000000000003</v>
      </c>
      <c r="G9" s="82">
        <v>40.734</v>
      </c>
      <c r="H9" s="54">
        <v>15.729000000000003</v>
      </c>
      <c r="I9" s="82">
        <v>17.424</v>
      </c>
      <c r="J9" s="54"/>
      <c r="K9" s="54"/>
      <c r="L9" s="54"/>
      <c r="M9" s="54"/>
    </row>
    <row r="10" spans="1:13" ht="15" customHeight="1">
      <c r="A10" s="34" t="s">
        <v>17</v>
      </c>
      <c r="B10" s="4"/>
      <c r="C10" s="4"/>
      <c r="D10" s="4"/>
      <c r="E10" s="82"/>
      <c r="F10" s="54"/>
      <c r="G10" s="82"/>
      <c r="H10" s="54"/>
      <c r="I10" s="82"/>
      <c r="J10" s="54"/>
      <c r="K10" s="54"/>
      <c r="L10" s="54"/>
      <c r="M10" s="54"/>
    </row>
    <row r="11" spans="1:13" ht="15" customHeight="1">
      <c r="A11" s="35" t="s">
        <v>18</v>
      </c>
      <c r="B11" s="28"/>
      <c r="C11" s="28"/>
      <c r="D11" s="28"/>
      <c r="E11" s="81"/>
      <c r="F11" s="56"/>
      <c r="G11" s="81"/>
      <c r="H11" s="56"/>
      <c r="I11" s="81"/>
      <c r="J11" s="56"/>
      <c r="K11" s="56">
        <v>1</v>
      </c>
      <c r="L11" s="56">
        <v>-4</v>
      </c>
      <c r="M11" s="56">
        <v>-4</v>
      </c>
    </row>
    <row r="12" spans="1:13" ht="15" customHeight="1">
      <c r="A12" s="13" t="s">
        <v>1</v>
      </c>
      <c r="B12" s="13"/>
      <c r="C12" s="13"/>
      <c r="D12" s="13"/>
      <c r="E12" s="83">
        <f>SUM(E7:E11)</f>
        <v>29.098999999999943</v>
      </c>
      <c r="F12" s="59">
        <f aca="true" t="shared" si="0" ref="F12:M12">SUM(F7:F11)</f>
        <v>41.69299999999997</v>
      </c>
      <c r="G12" s="83">
        <f>SUM(G7:G11)</f>
        <v>37.83599999999986</v>
      </c>
      <c r="H12" s="59">
        <f>SUM(H7:H11)</f>
        <v>123.12800000000011</v>
      </c>
      <c r="I12" s="83">
        <f>SUM(I7:I11)</f>
        <v>174.75599999999943</v>
      </c>
      <c r="J12" s="59">
        <f t="shared" si="0"/>
        <v>159.08600000000024</v>
      </c>
      <c r="K12" s="59">
        <f t="shared" si="0"/>
        <v>96</v>
      </c>
      <c r="L12" s="59">
        <f t="shared" si="0"/>
        <v>131</v>
      </c>
      <c r="M12" s="59">
        <f t="shared" si="0"/>
        <v>127</v>
      </c>
    </row>
    <row r="13" spans="1:13" ht="15" customHeight="1">
      <c r="A13" s="35" t="s">
        <v>92</v>
      </c>
      <c r="B13" s="28"/>
      <c r="C13" s="28"/>
      <c r="D13" s="28"/>
      <c r="E13" s="81">
        <v>-13.145999999999999</v>
      </c>
      <c r="F13" s="56">
        <v>-11.287000000000003</v>
      </c>
      <c r="G13" s="81">
        <v>-42.312999999999995</v>
      </c>
      <c r="H13" s="56">
        <v>-30.235000000000003</v>
      </c>
      <c r="I13" s="81">
        <v>-41.959</v>
      </c>
      <c r="J13" s="56">
        <v>-37.586000000000006</v>
      </c>
      <c r="K13" s="56">
        <v>-27</v>
      </c>
      <c r="L13" s="56">
        <v>-29</v>
      </c>
      <c r="M13" s="56">
        <v>-25</v>
      </c>
    </row>
    <row r="14" spans="1:13" ht="15" customHeight="1">
      <c r="A14" s="13" t="s">
        <v>2</v>
      </c>
      <c r="B14" s="13"/>
      <c r="C14" s="13"/>
      <c r="D14" s="13"/>
      <c r="E14" s="83">
        <f>SUM(E12:E13)</f>
        <v>15.952999999999944</v>
      </c>
      <c r="F14" s="59">
        <f aca="true" t="shared" si="1" ref="F14:M14">SUM(F12:F13)</f>
        <v>30.405999999999967</v>
      </c>
      <c r="G14" s="83">
        <f>SUM(G12:G13)</f>
        <v>-4.477000000000132</v>
      </c>
      <c r="H14" s="59">
        <f>SUM(H12:H13)</f>
        <v>92.89300000000011</v>
      </c>
      <c r="I14" s="83">
        <f>SUM(I12:I13)</f>
        <v>132.79699999999943</v>
      </c>
      <c r="J14" s="59">
        <f t="shared" si="1"/>
        <v>121.50000000000023</v>
      </c>
      <c r="K14" s="59">
        <f t="shared" si="1"/>
        <v>69</v>
      </c>
      <c r="L14" s="59">
        <f t="shared" si="1"/>
        <v>102</v>
      </c>
      <c r="M14" s="59">
        <f t="shared" si="1"/>
        <v>102</v>
      </c>
    </row>
    <row r="15" spans="1:13" ht="15" customHeight="1">
      <c r="A15" s="34" t="s">
        <v>20</v>
      </c>
      <c r="B15" s="5"/>
      <c r="C15" s="5"/>
      <c r="D15" s="5"/>
      <c r="E15" s="82">
        <v>-1.407</v>
      </c>
      <c r="F15" s="54">
        <v>0.06900000000000017</v>
      </c>
      <c r="G15" s="82">
        <v>-4.079000000000001</v>
      </c>
      <c r="H15" s="54">
        <v>-3.3070000000000004</v>
      </c>
      <c r="I15" s="82">
        <v>-4.409000000000001</v>
      </c>
      <c r="J15" s="54">
        <v>-3.987</v>
      </c>
      <c r="K15" s="54">
        <v>-2</v>
      </c>
      <c r="L15" s="54">
        <v>-2</v>
      </c>
      <c r="M15" s="54">
        <v>-2</v>
      </c>
    </row>
    <row r="16" spans="1:13" ht="15" customHeight="1">
      <c r="A16" s="35" t="s">
        <v>21</v>
      </c>
      <c r="B16" s="28"/>
      <c r="C16" s="28"/>
      <c r="D16" s="28"/>
      <c r="E16" s="81"/>
      <c r="F16" s="56"/>
      <c r="G16" s="81"/>
      <c r="H16" s="56"/>
      <c r="I16" s="81"/>
      <c r="J16" s="56"/>
      <c r="K16" s="56"/>
      <c r="L16" s="56"/>
      <c r="M16" s="56"/>
    </row>
    <row r="17" spans="1:13" ht="15" customHeight="1">
      <c r="A17" s="13" t="s">
        <v>3</v>
      </c>
      <c r="B17" s="13"/>
      <c r="C17" s="13"/>
      <c r="D17" s="13"/>
      <c r="E17" s="83">
        <f>SUM(E14:E16)</f>
        <v>14.545999999999944</v>
      </c>
      <c r="F17" s="59">
        <f aca="true" t="shared" si="2" ref="F17:M17">SUM(F14:F16)</f>
        <v>30.474999999999966</v>
      </c>
      <c r="G17" s="83">
        <f>SUM(G14:G16)</f>
        <v>-8.556000000000132</v>
      </c>
      <c r="H17" s="59">
        <f>SUM(H14:H16)</f>
        <v>89.58600000000011</v>
      </c>
      <c r="I17" s="83">
        <f>SUM(I14:I16)</f>
        <v>128.38799999999944</v>
      </c>
      <c r="J17" s="59">
        <f t="shared" si="2"/>
        <v>117.51300000000023</v>
      </c>
      <c r="K17" s="59">
        <f t="shared" si="2"/>
        <v>67</v>
      </c>
      <c r="L17" s="59">
        <f t="shared" si="2"/>
        <v>100</v>
      </c>
      <c r="M17" s="59">
        <f t="shared" si="2"/>
        <v>100</v>
      </c>
    </row>
    <row r="18" spans="1:13" ht="15" customHeight="1">
      <c r="A18" s="34" t="s">
        <v>22</v>
      </c>
      <c r="B18" s="4"/>
      <c r="C18" s="4"/>
      <c r="D18" s="4"/>
      <c r="E18" s="82">
        <v>0.451</v>
      </c>
      <c r="F18" s="54">
        <v>-6.874000000000001</v>
      </c>
      <c r="G18" s="82">
        <v>0.24</v>
      </c>
      <c r="H18" s="54">
        <v>1.103</v>
      </c>
      <c r="I18" s="82">
        <v>1.234</v>
      </c>
      <c r="J18" s="54">
        <v>2.9770000000000003</v>
      </c>
      <c r="K18" s="54">
        <v>6</v>
      </c>
      <c r="L18" s="54">
        <v>3</v>
      </c>
      <c r="M18" s="54">
        <v>3</v>
      </c>
    </row>
    <row r="19" spans="1:13" ht="15" customHeight="1">
      <c r="A19" s="35" t="s">
        <v>23</v>
      </c>
      <c r="B19" s="28"/>
      <c r="C19" s="28"/>
      <c r="D19" s="28" t="s">
        <v>70</v>
      </c>
      <c r="E19" s="81">
        <v>-14.848999999999998</v>
      </c>
      <c r="F19" s="56">
        <v>-11.837999999999996</v>
      </c>
      <c r="G19" s="81">
        <v>-45.58800000000001</v>
      </c>
      <c r="H19" s="56">
        <v>-44.565</v>
      </c>
      <c r="I19" s="81">
        <v>-59.225</v>
      </c>
      <c r="J19" s="56">
        <v>-60.543000000000006</v>
      </c>
      <c r="K19" s="56">
        <v>-61</v>
      </c>
      <c r="L19" s="56">
        <v>-46</v>
      </c>
      <c r="M19" s="56">
        <v>-12</v>
      </c>
    </row>
    <row r="20" spans="1:13" ht="15" customHeight="1">
      <c r="A20" s="13" t="s">
        <v>4</v>
      </c>
      <c r="B20" s="13"/>
      <c r="C20" s="13"/>
      <c r="D20" s="13"/>
      <c r="E20" s="83">
        <f>SUM(E17:E19)</f>
        <v>0.1479999999999464</v>
      </c>
      <c r="F20" s="59">
        <f aca="true" t="shared" si="3" ref="F20:M20">SUM(F17:F19)</f>
        <v>11.762999999999968</v>
      </c>
      <c r="G20" s="83">
        <f>SUM(G17:G19)</f>
        <v>-53.90400000000014</v>
      </c>
      <c r="H20" s="59">
        <f>SUM(H17:H19)</f>
        <v>46.12400000000011</v>
      </c>
      <c r="I20" s="83">
        <f>SUM(I17:I19)</f>
        <v>70.39699999999945</v>
      </c>
      <c r="J20" s="59">
        <f t="shared" si="3"/>
        <v>59.94700000000023</v>
      </c>
      <c r="K20" s="59">
        <f t="shared" si="3"/>
        <v>12</v>
      </c>
      <c r="L20" s="59">
        <f t="shared" si="3"/>
        <v>57</v>
      </c>
      <c r="M20" s="59">
        <f t="shared" si="3"/>
        <v>91</v>
      </c>
    </row>
    <row r="21" spans="1:13" ht="15" customHeight="1">
      <c r="A21" s="34" t="s">
        <v>24</v>
      </c>
      <c r="B21" s="4"/>
      <c r="C21" s="4"/>
      <c r="D21" s="4"/>
      <c r="E21" s="82">
        <v>3.876999999999998</v>
      </c>
      <c r="F21" s="54">
        <v>-1.0860000000000005</v>
      </c>
      <c r="G21" s="82">
        <v>18.756</v>
      </c>
      <c r="H21" s="54">
        <v>-5.918</v>
      </c>
      <c r="I21" s="82">
        <v>-13.029000000000002</v>
      </c>
      <c r="J21" s="54">
        <v>-10.98</v>
      </c>
      <c r="K21" s="54">
        <v>5</v>
      </c>
      <c r="L21" s="54">
        <v>-5</v>
      </c>
      <c r="M21" s="54">
        <v>-21</v>
      </c>
    </row>
    <row r="22" spans="1:13" ht="15" customHeight="1">
      <c r="A22" s="35" t="s">
        <v>106</v>
      </c>
      <c r="B22" s="30"/>
      <c r="C22" s="30"/>
      <c r="D22" s="30"/>
      <c r="E22" s="81"/>
      <c r="F22" s="56"/>
      <c r="G22" s="81"/>
      <c r="H22" s="56"/>
      <c r="I22" s="81"/>
      <c r="J22" s="56"/>
      <c r="K22" s="56"/>
      <c r="L22" s="56"/>
      <c r="M22" s="56"/>
    </row>
    <row r="23" spans="1:13" ht="15" customHeight="1">
      <c r="A23" s="38" t="s">
        <v>25</v>
      </c>
      <c r="B23" s="14"/>
      <c r="C23" s="14"/>
      <c r="D23" s="14"/>
      <c r="E23" s="83">
        <f>SUM(E20:E22)</f>
        <v>4.024999999999944</v>
      </c>
      <c r="F23" s="59">
        <f aca="true" t="shared" si="4" ref="F23:M23">SUM(F20:F22)</f>
        <v>10.676999999999968</v>
      </c>
      <c r="G23" s="83">
        <f>SUM(G20:G22)</f>
        <v>-35.14800000000014</v>
      </c>
      <c r="H23" s="59">
        <f>SUM(H20:H22)</f>
        <v>40.20600000000011</v>
      </c>
      <c r="I23" s="83">
        <f>SUM(I20:I22)</f>
        <v>57.36799999999945</v>
      </c>
      <c r="J23" s="59">
        <f t="shared" si="4"/>
        <v>48.967000000000226</v>
      </c>
      <c r="K23" s="59">
        <f t="shared" si="4"/>
        <v>17</v>
      </c>
      <c r="L23" s="59">
        <f t="shared" si="4"/>
        <v>52</v>
      </c>
      <c r="M23" s="59">
        <f t="shared" si="4"/>
        <v>70</v>
      </c>
    </row>
    <row r="24" spans="1:13" ht="15" customHeight="1">
      <c r="A24" s="34" t="s">
        <v>26</v>
      </c>
      <c r="B24" s="4"/>
      <c r="C24" s="4"/>
      <c r="D24" s="4"/>
      <c r="E24" s="80">
        <f aca="true" t="shared" si="5" ref="E24:M24">E23-E25</f>
        <v>4.024999999999944</v>
      </c>
      <c r="F24" s="57">
        <f t="shared" si="5"/>
        <v>10.676999999999968</v>
      </c>
      <c r="G24" s="80">
        <f>G23-G25</f>
        <v>-35.14800000000014</v>
      </c>
      <c r="H24" s="57">
        <f>H23-H25</f>
        <v>40.20600000000011</v>
      </c>
      <c r="I24" s="80">
        <f t="shared" si="5"/>
        <v>57.36799999999945</v>
      </c>
      <c r="J24" s="57">
        <f t="shared" si="5"/>
        <v>48.967000000000226</v>
      </c>
      <c r="K24" s="57">
        <f t="shared" si="5"/>
        <v>17</v>
      </c>
      <c r="L24" s="57">
        <f t="shared" si="5"/>
        <v>52</v>
      </c>
      <c r="M24" s="57">
        <f t="shared" si="5"/>
        <v>70</v>
      </c>
    </row>
    <row r="25" spans="1:13" ht="15" customHeight="1">
      <c r="A25" s="34" t="s">
        <v>108</v>
      </c>
      <c r="B25" s="4"/>
      <c r="C25" s="4"/>
      <c r="D25" s="4"/>
      <c r="E25" s="82"/>
      <c r="F25" s="54"/>
      <c r="G25" s="82"/>
      <c r="H25" s="54"/>
      <c r="I25" s="82"/>
      <c r="J25" s="54"/>
      <c r="K25" s="54"/>
      <c r="L25" s="54"/>
      <c r="M25" s="54"/>
    </row>
    <row r="26" spans="1:13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  <c r="M27" s="66">
        <f t="shared" si="6"/>
        <v>2006</v>
      </c>
    </row>
    <row r="28" spans="1:13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</row>
    <row r="29" spans="1:13" s="22" customFormat="1" ht="15" customHeight="1">
      <c r="A29" s="64" t="s">
        <v>105</v>
      </c>
      <c r="B29" s="73"/>
      <c r="C29" s="68"/>
      <c r="D29" s="68"/>
      <c r="E29" s="86"/>
      <c r="F29" s="86">
        <f>IF(F$5=0,"",F$5)</f>
      </c>
      <c r="G29" s="86"/>
      <c r="H29" s="86">
        <f>IF(H$5=0,"",H$5)</f>
      </c>
      <c r="I29" s="86">
        <f>IF(I$5=0,"",I$5)</f>
      </c>
      <c r="J29" s="86">
        <f>IF(J$5=0,"",J$5)</f>
      </c>
      <c r="K29" s="86"/>
      <c r="L29" s="86"/>
      <c r="M29" s="86"/>
    </row>
    <row r="30" spans="5:13" ht="1.5" customHeight="1"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" customHeight="1">
      <c r="A31" s="34" t="s">
        <v>5</v>
      </c>
      <c r="B31" s="10"/>
      <c r="C31" s="10"/>
      <c r="D31" s="10"/>
      <c r="E31" s="82"/>
      <c r="F31" s="54"/>
      <c r="G31" s="82">
        <v>738.927</v>
      </c>
      <c r="H31" s="54">
        <v>718.647</v>
      </c>
      <c r="I31" s="82">
        <v>718.647</v>
      </c>
      <c r="J31" s="54">
        <v>692.11</v>
      </c>
      <c r="K31" s="54">
        <v>692</v>
      </c>
      <c r="L31" s="54"/>
      <c r="M31" s="54">
        <v>30</v>
      </c>
    </row>
    <row r="32" spans="1:13" ht="15" customHeight="1">
      <c r="A32" s="34" t="s">
        <v>27</v>
      </c>
      <c r="B32" s="9"/>
      <c r="C32" s="9"/>
      <c r="D32" s="9"/>
      <c r="E32" s="82"/>
      <c r="F32" s="54"/>
      <c r="G32" s="82">
        <v>21.141000000000005</v>
      </c>
      <c r="H32" s="54">
        <v>24.223999999999997</v>
      </c>
      <c r="I32" s="82">
        <v>23.393</v>
      </c>
      <c r="J32" s="54">
        <v>13.929000000000004</v>
      </c>
      <c r="K32" s="54">
        <v>18.026</v>
      </c>
      <c r="L32" s="54"/>
      <c r="M32" s="54">
        <v>12</v>
      </c>
    </row>
    <row r="33" spans="1:13" ht="15" customHeight="1">
      <c r="A33" s="34" t="s">
        <v>28</v>
      </c>
      <c r="B33" s="9"/>
      <c r="C33" s="9"/>
      <c r="D33" s="9"/>
      <c r="E33" s="82"/>
      <c r="F33" s="54"/>
      <c r="G33" s="82">
        <v>231.72400000000005</v>
      </c>
      <c r="H33" s="54">
        <v>205.27600000000004</v>
      </c>
      <c r="I33" s="82">
        <v>202.143</v>
      </c>
      <c r="J33" s="54">
        <v>208.05200000000002</v>
      </c>
      <c r="K33" s="54">
        <v>195.942</v>
      </c>
      <c r="L33" s="54"/>
      <c r="M33" s="54">
        <v>131</v>
      </c>
    </row>
    <row r="34" spans="1:13" ht="15" customHeight="1">
      <c r="A34" s="34" t="s">
        <v>29</v>
      </c>
      <c r="B34" s="9"/>
      <c r="C34" s="9"/>
      <c r="D34" s="9"/>
      <c r="E34" s="82"/>
      <c r="F34" s="54"/>
      <c r="G34" s="82">
        <v>0.184</v>
      </c>
      <c r="H34" s="54"/>
      <c r="I34" s="82"/>
      <c r="J34" s="54"/>
      <c r="K34" s="54"/>
      <c r="L34" s="54"/>
      <c r="M34" s="54"/>
    </row>
    <row r="35" spans="1:13" ht="15" customHeight="1">
      <c r="A35" s="35" t="s">
        <v>30</v>
      </c>
      <c r="B35" s="28"/>
      <c r="C35" s="28"/>
      <c r="D35" s="28"/>
      <c r="E35" s="81"/>
      <c r="F35" s="56"/>
      <c r="G35" s="81">
        <v>17.382</v>
      </c>
      <c r="H35" s="56">
        <v>14.441</v>
      </c>
      <c r="I35" s="81">
        <v>9.771</v>
      </c>
      <c r="J35" s="56">
        <v>10.5</v>
      </c>
      <c r="K35" s="56">
        <v>11.477</v>
      </c>
      <c r="L35" s="56"/>
      <c r="M35" s="56">
        <v>34</v>
      </c>
    </row>
    <row r="36" spans="1:13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83">
        <f>SUM(G31:G35)</f>
        <v>1009.358</v>
      </c>
      <c r="H36" s="116">
        <f>SUM(H31:H35)</f>
        <v>962.5880000000002</v>
      </c>
      <c r="I36" s="83">
        <f>SUM(I31:I35)</f>
        <v>953.9540000000001</v>
      </c>
      <c r="J36" s="59">
        <f>SUM(J31:J35)</f>
        <v>924.591</v>
      </c>
      <c r="K36" s="59">
        <f>SUM(K31:K35)</f>
        <v>917.4449999999999</v>
      </c>
      <c r="L36" s="59" t="s">
        <v>12</v>
      </c>
      <c r="M36" s="59">
        <f>SUM(M31:M35)</f>
        <v>207</v>
      </c>
    </row>
    <row r="37" spans="1:13" ht="15" customHeight="1">
      <c r="A37" s="34" t="s">
        <v>32</v>
      </c>
      <c r="B37" s="4"/>
      <c r="C37" s="4"/>
      <c r="D37" s="4"/>
      <c r="E37" s="82"/>
      <c r="F37" s="54"/>
      <c r="G37" s="82">
        <v>452.987</v>
      </c>
      <c r="H37" s="137">
        <v>288.39300000000003</v>
      </c>
      <c r="I37" s="82">
        <v>374.961</v>
      </c>
      <c r="J37" s="54">
        <v>264.354</v>
      </c>
      <c r="K37" s="54">
        <v>280.24600000000004</v>
      </c>
      <c r="L37" s="54"/>
      <c r="M37" s="54">
        <v>269</v>
      </c>
    </row>
    <row r="38" spans="1:13" ht="15" customHeight="1">
      <c r="A38" s="34" t="s">
        <v>33</v>
      </c>
      <c r="B38" s="4"/>
      <c r="C38" s="4"/>
      <c r="D38" s="4"/>
      <c r="E38" s="82"/>
      <c r="F38" s="54"/>
      <c r="G38" s="82"/>
      <c r="H38" s="137"/>
      <c r="I38" s="82"/>
      <c r="J38" s="54"/>
      <c r="K38" s="54"/>
      <c r="L38" s="54"/>
      <c r="M38" s="54"/>
    </row>
    <row r="39" spans="1:13" ht="15" customHeight="1">
      <c r="A39" s="34" t="s">
        <v>34</v>
      </c>
      <c r="B39" s="4"/>
      <c r="C39" s="4"/>
      <c r="D39" s="4"/>
      <c r="E39" s="82"/>
      <c r="F39" s="54"/>
      <c r="G39" s="82">
        <v>807.8890000000001</v>
      </c>
      <c r="H39" s="137">
        <v>741.586</v>
      </c>
      <c r="I39" s="82">
        <v>776.153</v>
      </c>
      <c r="J39" s="54">
        <v>675.099</v>
      </c>
      <c r="K39" s="54">
        <v>609.0830000000001</v>
      </c>
      <c r="L39" s="54"/>
      <c r="M39" s="54">
        <v>507</v>
      </c>
    </row>
    <row r="40" spans="1:13" ht="15" customHeight="1">
      <c r="A40" s="34" t="s">
        <v>35</v>
      </c>
      <c r="B40" s="4"/>
      <c r="C40" s="4"/>
      <c r="D40" s="4"/>
      <c r="E40" s="82"/>
      <c r="F40" s="54"/>
      <c r="G40" s="82"/>
      <c r="H40" s="137"/>
      <c r="I40" s="82"/>
      <c r="J40" s="54">
        <v>33.302</v>
      </c>
      <c r="K40" s="54"/>
      <c r="L40" s="54"/>
      <c r="M40" s="54">
        <v>45</v>
      </c>
    </row>
    <row r="41" spans="1:13" ht="15" customHeight="1">
      <c r="A41" s="35" t="s">
        <v>36</v>
      </c>
      <c r="B41" s="28"/>
      <c r="C41" s="28"/>
      <c r="D41" s="28"/>
      <c r="E41" s="81"/>
      <c r="F41" s="56"/>
      <c r="G41" s="81"/>
      <c r="H41" s="138"/>
      <c r="I41" s="81"/>
      <c r="J41" s="56"/>
      <c r="K41" s="56"/>
      <c r="L41" s="56"/>
      <c r="M41" s="56"/>
    </row>
    <row r="42" spans="1:13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88">
        <f>SUM(G37:G41)</f>
        <v>1260.8760000000002</v>
      </c>
      <c r="H42" s="132">
        <f>SUM(H37:H41)</f>
        <v>1029.979</v>
      </c>
      <c r="I42" s="88">
        <f>SUM(I37:I41)</f>
        <v>1151.114</v>
      </c>
      <c r="J42" s="89">
        <f>SUM(J37:J41)</f>
        <v>972.755</v>
      </c>
      <c r="K42" s="89">
        <f>SUM(K37:K41)</f>
        <v>889.3290000000002</v>
      </c>
      <c r="L42" s="89" t="s">
        <v>12</v>
      </c>
      <c r="M42" s="89">
        <f>SUM(M37:M41)</f>
        <v>821</v>
      </c>
    </row>
    <row r="43" spans="1:13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83">
        <f>G36+G42</f>
        <v>2270.2340000000004</v>
      </c>
      <c r="H43" s="116">
        <f>H36+H42</f>
        <v>1992.5670000000002</v>
      </c>
      <c r="I43" s="83">
        <f>I36+I42</f>
        <v>2105.068</v>
      </c>
      <c r="J43" s="59">
        <f>J36+J42</f>
        <v>1897.346</v>
      </c>
      <c r="K43" s="59">
        <f>K36+K42</f>
        <v>1806.7740000000001</v>
      </c>
      <c r="L43" s="59" t="s">
        <v>12</v>
      </c>
      <c r="M43" s="59">
        <f>M36+M42</f>
        <v>1028</v>
      </c>
    </row>
    <row r="44" spans="1:13" ht="15" customHeight="1">
      <c r="A44" s="34" t="s">
        <v>39</v>
      </c>
      <c r="B44" s="4"/>
      <c r="C44" s="4"/>
      <c r="D44" s="4" t="s">
        <v>71</v>
      </c>
      <c r="E44" s="82"/>
      <c r="F44" s="54"/>
      <c r="G44" s="82">
        <v>623.9920000000001</v>
      </c>
      <c r="H44" s="137">
        <v>498.71400000000006</v>
      </c>
      <c r="I44" s="82">
        <v>515.669</v>
      </c>
      <c r="J44" s="54">
        <v>447.40500000000003</v>
      </c>
      <c r="K44" s="54">
        <v>405.75600000000003</v>
      </c>
      <c r="L44" s="54"/>
      <c r="M44" s="54">
        <v>249</v>
      </c>
    </row>
    <row r="45" spans="1:13" ht="15" customHeight="1">
      <c r="A45" s="34" t="s">
        <v>107</v>
      </c>
      <c r="B45" s="4"/>
      <c r="C45" s="4"/>
      <c r="D45" s="4"/>
      <c r="E45" s="82"/>
      <c r="F45" s="54"/>
      <c r="G45" s="82"/>
      <c r="H45" s="137"/>
      <c r="I45" s="82"/>
      <c r="J45" s="54"/>
      <c r="K45" s="54"/>
      <c r="L45" s="54"/>
      <c r="M45" s="54"/>
    </row>
    <row r="46" spans="1:13" ht="15" customHeight="1">
      <c r="A46" s="34" t="s">
        <v>40</v>
      </c>
      <c r="B46" s="4"/>
      <c r="C46" s="4"/>
      <c r="D46" s="4"/>
      <c r="E46" s="82"/>
      <c r="F46" s="54"/>
      <c r="G46" s="82">
        <v>15.828000000000001</v>
      </c>
      <c r="H46" s="137">
        <v>16.705000000000002</v>
      </c>
      <c r="I46" s="82">
        <v>15.376000000000001</v>
      </c>
      <c r="J46" s="54">
        <v>19.033</v>
      </c>
      <c r="K46" s="54">
        <v>35.164</v>
      </c>
      <c r="L46" s="54"/>
      <c r="M46" s="54">
        <v>39</v>
      </c>
    </row>
    <row r="47" spans="1:13" ht="15" customHeight="1">
      <c r="A47" s="34" t="s">
        <v>41</v>
      </c>
      <c r="B47" s="4"/>
      <c r="C47" s="4"/>
      <c r="D47" s="4"/>
      <c r="E47" s="82"/>
      <c r="F47" s="54"/>
      <c r="G47" s="82">
        <v>58.480000000000004</v>
      </c>
      <c r="H47" s="137">
        <v>33.518</v>
      </c>
      <c r="I47" s="82">
        <v>21.566000000000003</v>
      </c>
      <c r="J47" s="54">
        <v>31.631</v>
      </c>
      <c r="K47" s="54">
        <v>21.386</v>
      </c>
      <c r="L47" s="54"/>
      <c r="M47" s="54">
        <v>32</v>
      </c>
    </row>
    <row r="48" spans="1:13" ht="15" customHeight="1">
      <c r="A48" s="34" t="s">
        <v>42</v>
      </c>
      <c r="B48" s="4"/>
      <c r="C48" s="4"/>
      <c r="D48" s="4"/>
      <c r="E48" s="82"/>
      <c r="F48" s="54"/>
      <c r="G48" s="82">
        <v>728.8380000000001</v>
      </c>
      <c r="H48" s="137">
        <v>841.883</v>
      </c>
      <c r="I48" s="82">
        <v>756.498</v>
      </c>
      <c r="J48" s="54">
        <v>746.416</v>
      </c>
      <c r="K48" s="54">
        <v>799.1980000000001</v>
      </c>
      <c r="L48" s="54"/>
      <c r="M48" s="54">
        <v>270</v>
      </c>
    </row>
    <row r="49" spans="1:13" ht="15" customHeight="1">
      <c r="A49" s="34" t="s">
        <v>43</v>
      </c>
      <c r="B49" s="4"/>
      <c r="C49" s="4"/>
      <c r="D49" s="4"/>
      <c r="E49" s="82"/>
      <c r="F49" s="54"/>
      <c r="G49" s="82">
        <v>829.991</v>
      </c>
      <c r="H49" s="137">
        <v>595.792</v>
      </c>
      <c r="I49" s="82">
        <v>785.8310000000001</v>
      </c>
      <c r="J49" s="54">
        <v>644.4090000000001</v>
      </c>
      <c r="K49" s="54">
        <v>545.27</v>
      </c>
      <c r="L49" s="54"/>
      <c r="M49" s="54">
        <v>438</v>
      </c>
    </row>
    <row r="50" spans="1:13" ht="15" customHeight="1">
      <c r="A50" s="34" t="s">
        <v>98</v>
      </c>
      <c r="B50" s="4"/>
      <c r="C50" s="4"/>
      <c r="D50" s="4"/>
      <c r="E50" s="82"/>
      <c r="F50" s="54"/>
      <c r="G50" s="82">
        <v>13.105</v>
      </c>
      <c r="H50" s="137">
        <v>5.955</v>
      </c>
      <c r="I50" s="82">
        <v>10.128</v>
      </c>
      <c r="J50" s="54">
        <v>8.452</v>
      </c>
      <c r="K50" s="54"/>
      <c r="L50" s="54"/>
      <c r="M50" s="54"/>
    </row>
    <row r="51" spans="1:13" ht="15" customHeight="1">
      <c r="A51" s="35" t="s">
        <v>44</v>
      </c>
      <c r="B51" s="28"/>
      <c r="C51" s="28"/>
      <c r="D51" s="28"/>
      <c r="E51" s="81"/>
      <c r="F51" s="56"/>
      <c r="G51" s="81"/>
      <c r="H51" s="138"/>
      <c r="I51" s="81"/>
      <c r="J51" s="56"/>
      <c r="K51" s="56"/>
      <c r="L51" s="56"/>
      <c r="M51" s="56"/>
    </row>
    <row r="52" spans="1:13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83">
        <f>SUM(G44:G51)</f>
        <v>2270.234</v>
      </c>
      <c r="H52" s="116">
        <f>SUM(H44:H51)</f>
        <v>1992.567</v>
      </c>
      <c r="I52" s="83">
        <f>SUM(I44:I51)</f>
        <v>2105.068</v>
      </c>
      <c r="J52" s="59">
        <f>SUM(J44:J51)</f>
        <v>1897.3460000000002</v>
      </c>
      <c r="K52" s="59">
        <f>SUM(K44:K51)</f>
        <v>1806.7740000000001</v>
      </c>
      <c r="L52" s="59" t="s">
        <v>12</v>
      </c>
      <c r="M52" s="59">
        <f>SUM(M44:M51)</f>
        <v>1028</v>
      </c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M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  <c r="M54" s="66">
        <f t="shared" si="7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104</v>
      </c>
      <c r="B56" s="73"/>
      <c r="C56" s="68"/>
      <c r="D56" s="68"/>
      <c r="E56" s="86"/>
      <c r="F56" s="86">
        <f aca="true" t="shared" si="8" ref="F56:M56">IF(F$5=0,"",F$5)</f>
      </c>
      <c r="G56" s="86"/>
      <c r="H56" s="86">
        <f t="shared" si="8"/>
      </c>
      <c r="I56" s="86"/>
      <c r="J56" s="86">
        <f t="shared" si="8"/>
      </c>
      <c r="K56" s="86"/>
      <c r="L56" s="86"/>
      <c r="M56" s="86">
        <f t="shared" si="8"/>
      </c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46</v>
      </c>
      <c r="B58" s="175"/>
      <c r="C58" s="11"/>
      <c r="D58" s="11"/>
      <c r="E58" s="80">
        <v>55.411</v>
      </c>
      <c r="F58" s="57">
        <v>-11.725000000000005</v>
      </c>
      <c r="G58" s="80">
        <v>60.756</v>
      </c>
      <c r="H58" s="57">
        <v>29.089000000000002</v>
      </c>
      <c r="I58" s="80">
        <v>40.649</v>
      </c>
      <c r="J58" s="57">
        <v>64.626</v>
      </c>
      <c r="K58" s="57"/>
      <c r="L58" s="57"/>
      <c r="M58" s="57">
        <v>105</v>
      </c>
    </row>
    <row r="59" spans="1:13" ht="15" customHeight="1">
      <c r="A59" s="177" t="s">
        <v>47</v>
      </c>
      <c r="B59" s="177"/>
      <c r="C59" s="29"/>
      <c r="D59" s="29"/>
      <c r="E59" s="81">
        <v>-24.83400000000001</v>
      </c>
      <c r="F59" s="56">
        <v>-75.632</v>
      </c>
      <c r="G59" s="81">
        <v>28.586999999999996</v>
      </c>
      <c r="H59" s="56">
        <v>-119.34700000000001</v>
      </c>
      <c r="I59" s="81">
        <v>-50.49999999999999</v>
      </c>
      <c r="J59" s="56">
        <v>63.07</v>
      </c>
      <c r="K59" s="56"/>
      <c r="L59" s="56"/>
      <c r="M59" s="56">
        <v>-28</v>
      </c>
    </row>
    <row r="60" spans="1:13" ht="16.5" customHeight="1">
      <c r="A60" s="179" t="s">
        <v>48</v>
      </c>
      <c r="B60" s="179"/>
      <c r="C60" s="31"/>
      <c r="D60" s="31"/>
      <c r="E60" s="83">
        <f aca="true" t="shared" si="9" ref="E60:J60">SUM(E58:E59)</f>
        <v>30.57699999999999</v>
      </c>
      <c r="F60" s="59">
        <f t="shared" si="9"/>
        <v>-87.35700000000001</v>
      </c>
      <c r="G60" s="83">
        <f t="shared" si="9"/>
        <v>89.34299999999999</v>
      </c>
      <c r="H60" s="59">
        <f t="shared" si="9"/>
        <v>-90.25800000000001</v>
      </c>
      <c r="I60" s="83">
        <f t="shared" si="9"/>
        <v>-9.850999999999992</v>
      </c>
      <c r="J60" s="59">
        <f t="shared" si="9"/>
        <v>127.696</v>
      </c>
      <c r="K60" s="59" t="s">
        <v>12</v>
      </c>
      <c r="L60" s="59" t="s">
        <v>12</v>
      </c>
      <c r="M60" s="59">
        <f>SUM(M58:M59)</f>
        <v>77</v>
      </c>
    </row>
    <row r="61" spans="1:13" ht="15" customHeight="1">
      <c r="A61" s="175" t="s">
        <v>49</v>
      </c>
      <c r="B61" s="175"/>
      <c r="C61" s="4"/>
      <c r="D61" s="4"/>
      <c r="E61" s="82">
        <v>-16.916</v>
      </c>
      <c r="F61" s="54">
        <v>2.0039999999999996</v>
      </c>
      <c r="G61" s="82">
        <v>-41.284000000000006</v>
      </c>
      <c r="H61" s="54">
        <v>-26.041000000000004</v>
      </c>
      <c r="I61" s="82">
        <v>-24.698999999999998</v>
      </c>
      <c r="J61" s="54">
        <v>-40.822</v>
      </c>
      <c r="K61" s="54"/>
      <c r="L61" s="54"/>
      <c r="M61" s="54">
        <v>-35</v>
      </c>
    </row>
    <row r="62" spans="1:13" ht="15" customHeight="1">
      <c r="A62" s="177" t="s">
        <v>99</v>
      </c>
      <c r="B62" s="177"/>
      <c r="C62" s="28"/>
      <c r="D62" s="28"/>
      <c r="E62" s="81">
        <v>0.28800000000000003</v>
      </c>
      <c r="F62" s="56">
        <v>0.12300000000000003</v>
      </c>
      <c r="G62" s="81">
        <v>0.28800000000000003</v>
      </c>
      <c r="H62" s="56">
        <v>0.29300000000000004</v>
      </c>
      <c r="I62" s="81">
        <v>0.546</v>
      </c>
      <c r="J62" s="56">
        <v>0.01</v>
      </c>
      <c r="K62" s="56"/>
      <c r="L62" s="56"/>
      <c r="M62" s="56">
        <v>3</v>
      </c>
    </row>
    <row r="63" spans="1:13" s="49" customFormat="1" ht="16.5" customHeight="1">
      <c r="A63" s="166" t="s">
        <v>50</v>
      </c>
      <c r="B63" s="166"/>
      <c r="C63" s="32"/>
      <c r="D63" s="32"/>
      <c r="E63" s="83">
        <f aca="true" t="shared" si="10" ref="E63:J63">SUM(E60:E62)</f>
        <v>13.948999999999991</v>
      </c>
      <c r="F63" s="59">
        <f t="shared" si="10"/>
        <v>-85.23</v>
      </c>
      <c r="G63" s="83">
        <f t="shared" si="10"/>
        <v>48.34699999999998</v>
      </c>
      <c r="H63" s="59">
        <f t="shared" si="10"/>
        <v>-116.006</v>
      </c>
      <c r="I63" s="83">
        <f t="shared" si="10"/>
        <v>-34.00399999999999</v>
      </c>
      <c r="J63" s="59">
        <f t="shared" si="10"/>
        <v>86.884</v>
      </c>
      <c r="K63" s="59" t="s">
        <v>12</v>
      </c>
      <c r="L63" s="59" t="s">
        <v>12</v>
      </c>
      <c r="M63" s="59">
        <f>SUM(M60:M62)</f>
        <v>45</v>
      </c>
    </row>
    <row r="64" spans="1:13" ht="15" customHeight="1">
      <c r="A64" s="177" t="s">
        <v>51</v>
      </c>
      <c r="B64" s="177"/>
      <c r="C64" s="33"/>
      <c r="D64" s="33"/>
      <c r="E64" s="81">
        <v>-0.28800000000003934</v>
      </c>
      <c r="F64" s="138">
        <v>-11.232000000000003</v>
      </c>
      <c r="G64" s="81">
        <v>-175.00000000000003</v>
      </c>
      <c r="H64" s="138">
        <v>-28.198</v>
      </c>
      <c r="I64" s="81">
        <v>-28.197999999999997</v>
      </c>
      <c r="J64" s="56"/>
      <c r="K64" s="56"/>
      <c r="L64" s="56"/>
      <c r="M64" s="56"/>
    </row>
    <row r="65" spans="1:13" ht="16.5" customHeight="1">
      <c r="A65" s="179" t="s">
        <v>52</v>
      </c>
      <c r="B65" s="179"/>
      <c r="C65" s="12"/>
      <c r="D65" s="12"/>
      <c r="E65" s="83">
        <f aca="true" t="shared" si="11" ref="E65:J65">SUM(E63:E64)</f>
        <v>13.660999999999952</v>
      </c>
      <c r="F65" s="59">
        <f t="shared" si="11"/>
        <v>-96.462</v>
      </c>
      <c r="G65" s="83">
        <f t="shared" si="11"/>
        <v>-126.65300000000005</v>
      </c>
      <c r="H65" s="59">
        <f t="shared" si="11"/>
        <v>-144.204</v>
      </c>
      <c r="I65" s="83">
        <f t="shared" si="11"/>
        <v>-62.201999999999984</v>
      </c>
      <c r="J65" s="59">
        <f t="shared" si="11"/>
        <v>86.884</v>
      </c>
      <c r="K65" s="59" t="s">
        <v>12</v>
      </c>
      <c r="L65" s="59" t="s">
        <v>12</v>
      </c>
      <c r="M65" s="59">
        <f>SUM(M63:M64)</f>
        <v>45</v>
      </c>
    </row>
    <row r="66" spans="1:13" ht="15" customHeight="1">
      <c r="A66" s="175" t="s">
        <v>53</v>
      </c>
      <c r="B66" s="175"/>
      <c r="C66" s="4"/>
      <c r="D66" s="4"/>
      <c r="E66" s="82">
        <v>-13.66</v>
      </c>
      <c r="F66" s="54">
        <v>96.463</v>
      </c>
      <c r="G66" s="82">
        <v>-39.423</v>
      </c>
      <c r="H66" s="54">
        <v>86.40200000000002</v>
      </c>
      <c r="I66" s="82">
        <v>4.399999999999999</v>
      </c>
      <c r="J66" s="54">
        <v>-30</v>
      </c>
      <c r="K66" s="54"/>
      <c r="L66" s="54"/>
      <c r="M66" s="54">
        <v>-70</v>
      </c>
    </row>
    <row r="67" spans="1:13" ht="15" customHeight="1">
      <c r="A67" s="175" t="s">
        <v>54</v>
      </c>
      <c r="B67" s="175"/>
      <c r="C67" s="4"/>
      <c r="D67" s="4"/>
      <c r="E67" s="82"/>
      <c r="F67" s="54"/>
      <c r="G67" s="82"/>
      <c r="H67" s="54"/>
      <c r="I67" s="82"/>
      <c r="J67" s="54"/>
      <c r="K67" s="54"/>
      <c r="L67" s="54"/>
      <c r="M67" s="54"/>
    </row>
    <row r="68" spans="1:13" ht="15" customHeight="1">
      <c r="A68" s="175" t="s">
        <v>55</v>
      </c>
      <c r="B68" s="175"/>
      <c r="C68" s="4"/>
      <c r="D68" s="4"/>
      <c r="E68" s="82"/>
      <c r="F68" s="54"/>
      <c r="G68" s="82"/>
      <c r="H68" s="54"/>
      <c r="I68" s="82"/>
      <c r="J68" s="54"/>
      <c r="K68" s="54"/>
      <c r="L68" s="54"/>
      <c r="M68" s="54"/>
    </row>
    <row r="69" spans="1:13" ht="15" customHeight="1">
      <c r="A69" s="177" t="s">
        <v>56</v>
      </c>
      <c r="B69" s="177"/>
      <c r="C69" s="28"/>
      <c r="D69" s="28"/>
      <c r="E69" s="81">
        <v>-0.0009999999999763531</v>
      </c>
      <c r="F69" s="56"/>
      <c r="G69" s="81">
        <v>166.07600000000002</v>
      </c>
      <c r="H69" s="56">
        <v>24.5</v>
      </c>
      <c r="I69" s="81">
        <v>24.5</v>
      </c>
      <c r="J69" s="56">
        <v>-24</v>
      </c>
      <c r="K69" s="56"/>
      <c r="L69" s="56"/>
      <c r="M69" s="56">
        <v>4</v>
      </c>
    </row>
    <row r="70" spans="1:13" ht="16.5" customHeight="1">
      <c r="A70" s="39" t="s">
        <v>57</v>
      </c>
      <c r="B70" s="39"/>
      <c r="C70" s="26"/>
      <c r="D70" s="26"/>
      <c r="E70" s="84">
        <f aca="true" t="shared" si="12" ref="E70:J70">SUM(E66:E69)</f>
        <v>-13.660999999999976</v>
      </c>
      <c r="F70" s="58">
        <f t="shared" si="12"/>
        <v>96.463</v>
      </c>
      <c r="G70" s="84">
        <f t="shared" si="12"/>
        <v>126.65300000000002</v>
      </c>
      <c r="H70" s="58">
        <f t="shared" si="12"/>
        <v>110.90200000000002</v>
      </c>
      <c r="I70" s="84">
        <f t="shared" si="12"/>
        <v>28.9</v>
      </c>
      <c r="J70" s="58">
        <f t="shared" si="12"/>
        <v>-54</v>
      </c>
      <c r="K70" s="58" t="s">
        <v>12</v>
      </c>
      <c r="L70" s="58" t="s">
        <v>12</v>
      </c>
      <c r="M70" s="58">
        <f>SUM(M66:M69)</f>
        <v>-66</v>
      </c>
    </row>
    <row r="71" spans="1:13" ht="16.5" customHeight="1">
      <c r="A71" s="179" t="s">
        <v>58</v>
      </c>
      <c r="B71" s="179"/>
      <c r="C71" s="12"/>
      <c r="D71" s="12"/>
      <c r="E71" s="83">
        <f aca="true" t="shared" si="13" ref="E71:J71">SUM(E70+E65)</f>
        <v>-2.4868995751603507E-14</v>
      </c>
      <c r="F71" s="59">
        <f t="shared" si="13"/>
        <v>0.000999999999990564</v>
      </c>
      <c r="G71" s="83">
        <f t="shared" si="13"/>
        <v>-2.842170943040401E-14</v>
      </c>
      <c r="H71" s="59">
        <f t="shared" si="13"/>
        <v>-33.30199999999999</v>
      </c>
      <c r="I71" s="83">
        <f t="shared" si="13"/>
        <v>-33.301999999999985</v>
      </c>
      <c r="J71" s="59">
        <f t="shared" si="13"/>
        <v>32.884</v>
      </c>
      <c r="K71" s="59" t="s">
        <v>12</v>
      </c>
      <c r="L71" s="59" t="s">
        <v>12</v>
      </c>
      <c r="M71" s="59">
        <f>SUM(M70+M65)</f>
        <v>-21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4" ref="F73:M73">F$3</f>
        <v>2009</v>
      </c>
      <c r="G73" s="66">
        <f t="shared" si="14"/>
        <v>2010</v>
      </c>
      <c r="H73" s="66">
        <f t="shared" si="14"/>
        <v>2009</v>
      </c>
      <c r="I73" s="66">
        <f t="shared" si="14"/>
        <v>2009</v>
      </c>
      <c r="J73" s="66">
        <f t="shared" si="14"/>
        <v>2008</v>
      </c>
      <c r="K73" s="66">
        <f t="shared" si="14"/>
        <v>2007</v>
      </c>
      <c r="L73" s="66">
        <f t="shared" si="14"/>
        <v>2006</v>
      </c>
      <c r="M73" s="66">
        <f t="shared" si="14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  <c r="M75" s="70">
        <f>IF(M$5=0,"",M$5)</f>
      </c>
    </row>
    <row r="76" ht="1.5" customHeight="1"/>
    <row r="77" spans="1:13" ht="15" customHeight="1">
      <c r="A77" s="175" t="s">
        <v>60</v>
      </c>
      <c r="B77" s="175"/>
      <c r="C77" s="9"/>
      <c r="D77" s="9"/>
      <c r="E77" s="75">
        <f>IF(E7=0,"-",IF(E14=0,"-",(E14/E7))*100)</f>
        <v>1.8877480383537135</v>
      </c>
      <c r="F77" s="61">
        <f>IF(F14=0,"-",IF(F7=0,"-",F14/F7))*100</f>
        <v>4.946864241879952</v>
      </c>
      <c r="G77" s="113">
        <f>IF(G14=0,"-",IF(G7=0,"-",G14/G7))*100</f>
        <v>-0.17333854213652555</v>
      </c>
      <c r="H77" s="61">
        <f>IF(H14=0,"-",IF(H7=0,"-",H14/H7))*100</f>
        <v>5.127484726782176</v>
      </c>
      <c r="I77" s="113">
        <f>IF(I14=0,"-",IF(I7=0,"-",I14/I7))*100</f>
        <v>5.291370647370768</v>
      </c>
      <c r="J77" s="61">
        <f>IF(J14=0,"-",IF(J7=0,"-",J14/J7)*100)</f>
        <v>5.228385788601956</v>
      </c>
      <c r="K77" s="61">
        <f>IF(K14=0,"-",IF(K7=0,"-",K14/K7)*100)</f>
        <v>3.3381712626995643</v>
      </c>
      <c r="L77" s="61">
        <f>IF(L14=0,"-",IF(L7=0,"-",L14/L7)*100)</f>
        <v>5.007363770250368</v>
      </c>
      <c r="M77" s="61">
        <f>IF(M14=0,"-",IF(M7=0,"-",M14/M7)*100)</f>
        <v>5.007363770250368</v>
      </c>
    </row>
    <row r="78" spans="1:14" ht="15" customHeight="1">
      <c r="A78" s="175" t="s">
        <v>61</v>
      </c>
      <c r="B78" s="175"/>
      <c r="C78" s="9"/>
      <c r="D78" s="9"/>
      <c r="E78" s="75">
        <f aca="true" t="shared" si="15" ref="E78:M78">IF(E20=0,"-",IF(E7=0,"-",E20/E7)*100)</f>
        <v>0.01751311412751516</v>
      </c>
      <c r="F78" s="61">
        <f t="shared" si="15"/>
        <v>1.913765838230408</v>
      </c>
      <c r="G78" s="75">
        <f>IF(G20=0,"-",IF(G7=0,"-",G20/G7)*100)</f>
        <v>-2.087031667484258</v>
      </c>
      <c r="H78" s="61">
        <f>IF(H20=0,"-",IF(H7=0,"-",H20/H7)*100)</f>
        <v>2.545941088543823</v>
      </c>
      <c r="I78" s="75">
        <f t="shared" si="15"/>
        <v>2.8050077898066874</v>
      </c>
      <c r="J78" s="61">
        <f t="shared" si="15"/>
        <v>2.579638212916231</v>
      </c>
      <c r="K78" s="61">
        <f>IF(K20=0,"-",IF(K7=0,"-",K20/K7)*100)</f>
        <v>0.5805515239477503</v>
      </c>
      <c r="L78" s="61">
        <f t="shared" si="15"/>
        <v>2.798232695139912</v>
      </c>
      <c r="M78" s="61">
        <f t="shared" si="15"/>
        <v>4.4673539518900345</v>
      </c>
      <c r="N78" s="16"/>
    </row>
    <row r="79" spans="1:14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11.91351858735662</v>
      </c>
      <c r="J79" s="62">
        <f>IF((J44=0),"-",(J24/((J44+K44)/2)*100))</f>
        <v>11.478958836608852</v>
      </c>
      <c r="K79" s="62" t="s">
        <v>12</v>
      </c>
      <c r="L79" s="62" t="str">
        <f>IF((L44=0),"-",(L24/((L44+M44)/2)*100))</f>
        <v>-</v>
      </c>
      <c r="M79" s="62">
        <v>32.8</v>
      </c>
      <c r="N79" s="16"/>
    </row>
    <row r="80" spans="1:14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10.368113543569237</v>
      </c>
      <c r="J80" s="62">
        <f>IF((J44=0),"-",((J17+J18)/((J44+J45+J46+J48+K44+K45+K46+K48)/2)*100))</f>
        <v>9.824001252358382</v>
      </c>
      <c r="K80" s="62" t="s">
        <v>12</v>
      </c>
      <c r="L80" s="62" t="str">
        <f>IF((L44=0),"-",((L17+L18)/((L44+L45+L46+L48+M44+M45+M46+M48)/2)*100))</f>
        <v>-</v>
      </c>
      <c r="M80" s="62">
        <v>18.5</v>
      </c>
      <c r="N80" s="16"/>
    </row>
    <row r="81" spans="1:14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6" ref="G81:M81">IF(G44=0,"-",((G44+G45)/G52*100))</f>
        <v>27.485801023154444</v>
      </c>
      <c r="H81" s="117">
        <f t="shared" si="16"/>
        <v>25.028719235037016</v>
      </c>
      <c r="I81" s="79">
        <f t="shared" si="16"/>
        <v>24.49654833003019</v>
      </c>
      <c r="J81" s="107">
        <f t="shared" si="16"/>
        <v>23.580569911866363</v>
      </c>
      <c r="K81" s="107">
        <f t="shared" si="16"/>
        <v>22.45748499812373</v>
      </c>
      <c r="L81" s="107" t="str">
        <f t="shared" si="16"/>
        <v>-</v>
      </c>
      <c r="M81" s="107">
        <f t="shared" si="16"/>
        <v>24.22178988326848</v>
      </c>
      <c r="N81" s="16"/>
    </row>
    <row r="82" spans="1:14" ht="15" customHeight="1">
      <c r="A82" s="175" t="s">
        <v>65</v>
      </c>
      <c r="B82" s="175"/>
      <c r="C82" s="9"/>
      <c r="D82" s="9"/>
      <c r="E82" s="76" t="s">
        <v>12</v>
      </c>
      <c r="F82" s="1" t="s">
        <v>12</v>
      </c>
      <c r="G82" s="76">
        <f aca="true" t="shared" si="17" ref="G82:M82">IF(G48=0,"-",(G48+G46-G40-G38-G34))</f>
        <v>744.4820000000001</v>
      </c>
      <c r="H82" s="118">
        <f t="shared" si="17"/>
        <v>858.5880000000001</v>
      </c>
      <c r="I82" s="76">
        <f t="shared" si="17"/>
        <v>771.874</v>
      </c>
      <c r="J82" s="1">
        <f t="shared" si="17"/>
        <v>732.147</v>
      </c>
      <c r="K82" s="1">
        <f t="shared" si="17"/>
        <v>834.3620000000001</v>
      </c>
      <c r="L82" s="1" t="str">
        <f t="shared" si="17"/>
        <v>-</v>
      </c>
      <c r="M82" s="1">
        <f t="shared" si="17"/>
        <v>264</v>
      </c>
      <c r="N82" s="16"/>
    </row>
    <row r="83" spans="1:13" ht="15" customHeight="1">
      <c r="A83" s="175" t="s">
        <v>66</v>
      </c>
      <c r="B83" s="175"/>
      <c r="C83" s="4"/>
      <c r="D83" s="4"/>
      <c r="E83" s="77" t="s">
        <v>12</v>
      </c>
      <c r="F83" s="3" t="s">
        <v>12</v>
      </c>
      <c r="G83" s="77">
        <f aca="true" t="shared" si="18" ref="G83:M83">IF((G44=0),"-",((G48+G46)/(G44+G45)))</f>
        <v>1.1933902998756394</v>
      </c>
      <c r="H83" s="119">
        <f t="shared" si="18"/>
        <v>1.7216039653990063</v>
      </c>
      <c r="I83" s="77">
        <f t="shared" si="18"/>
        <v>1.4968400272267677</v>
      </c>
      <c r="J83" s="3">
        <f t="shared" si="18"/>
        <v>1.7108637587867817</v>
      </c>
      <c r="K83" s="3">
        <f t="shared" si="18"/>
        <v>2.0563146324392</v>
      </c>
      <c r="L83" s="3" t="str">
        <f t="shared" si="18"/>
        <v>-</v>
      </c>
      <c r="M83" s="3">
        <f t="shared" si="18"/>
        <v>1.2409638554216869</v>
      </c>
    </row>
    <row r="84" spans="1:13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1909</v>
      </c>
      <c r="J84" s="24">
        <v>1793</v>
      </c>
      <c r="K84" s="24">
        <v>1781</v>
      </c>
      <c r="L84" s="24" t="s">
        <v>101</v>
      </c>
      <c r="M84" s="24">
        <v>1746</v>
      </c>
    </row>
    <row r="85" spans="1:13" ht="15" customHeight="1">
      <c r="A85" s="147" t="s">
        <v>151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 customHeight="1">
      <c r="A86" s="7" t="s">
        <v>113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148" t="s">
        <v>75</v>
      </c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8"/>
      <c r="M87" s="148"/>
    </row>
    <row r="88" spans="1:13" ht="15">
      <c r="A88" s="148" t="s">
        <v>152</v>
      </c>
      <c r="B88" s="148"/>
      <c r="C88" s="148"/>
      <c r="D88" s="148"/>
      <c r="E88" s="149"/>
      <c r="F88" s="149"/>
      <c r="G88" s="149"/>
      <c r="H88" s="149"/>
      <c r="I88" s="149"/>
      <c r="J88" s="149"/>
      <c r="K88" s="149"/>
      <c r="L88" s="6"/>
      <c r="M88" s="148"/>
    </row>
    <row r="89" spans="1:13" ht="15">
      <c r="A89" s="148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148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M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76" t="s">
        <v>87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 customHeight="1">
      <c r="A2" s="36" t="s">
        <v>80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8"/>
      <c r="M2" s="15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2007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135</v>
      </c>
      <c r="F4" s="66" t="s">
        <v>135</v>
      </c>
      <c r="G4" s="66" t="s">
        <v>136</v>
      </c>
      <c r="H4" s="66" t="s">
        <v>136</v>
      </c>
      <c r="I4" s="66"/>
      <c r="J4" s="66"/>
      <c r="K4" s="66"/>
      <c r="L4" s="66"/>
      <c r="M4" s="66"/>
    </row>
    <row r="5" spans="1:13" s="21" customFormat="1" ht="12.75" customHeight="1">
      <c r="A5" s="64" t="s">
        <v>13</v>
      </c>
      <c r="B5" s="71"/>
      <c r="C5" s="68"/>
      <c r="D5" s="68" t="s">
        <v>68</v>
      </c>
      <c r="E5" s="70"/>
      <c r="F5" s="70"/>
      <c r="G5" s="70"/>
      <c r="H5" s="70"/>
      <c r="I5" s="70"/>
      <c r="J5" s="70" t="s">
        <v>11</v>
      </c>
      <c r="K5" s="70" t="s">
        <v>11</v>
      </c>
      <c r="L5" s="70"/>
      <c r="M5" s="70"/>
    </row>
    <row r="6" ht="1.5" customHeight="1"/>
    <row r="7" spans="1:15" ht="15" customHeight="1">
      <c r="A7" s="34" t="s">
        <v>14</v>
      </c>
      <c r="B7" s="9"/>
      <c r="C7" s="9"/>
      <c r="D7" s="9"/>
      <c r="E7" s="91">
        <v>30.081000000000003</v>
      </c>
      <c r="F7" s="92">
        <v>33.05</v>
      </c>
      <c r="G7" s="91">
        <v>98.42</v>
      </c>
      <c r="H7" s="92">
        <v>105.037</v>
      </c>
      <c r="I7" s="91">
        <v>140.734</v>
      </c>
      <c r="J7" s="92">
        <v>159.03300000000002</v>
      </c>
      <c r="K7" s="92">
        <v>141.809</v>
      </c>
      <c r="L7" s="92">
        <v>141.8</v>
      </c>
      <c r="M7" s="92">
        <v>106.30000000000001</v>
      </c>
      <c r="N7" s="43"/>
      <c r="O7" s="43"/>
    </row>
    <row r="8" spans="1:15" ht="15" customHeight="1">
      <c r="A8" s="34" t="s">
        <v>15</v>
      </c>
      <c r="B8" s="4"/>
      <c r="C8" s="4"/>
      <c r="D8" s="4"/>
      <c r="E8" s="93">
        <v>-28.790000000000013</v>
      </c>
      <c r="F8" s="94">
        <v>-28.501</v>
      </c>
      <c r="G8" s="93">
        <v>-90.852</v>
      </c>
      <c r="H8" s="94">
        <v>-93.809</v>
      </c>
      <c r="I8" s="93">
        <v>-127.443</v>
      </c>
      <c r="J8" s="94">
        <v>-139.024</v>
      </c>
      <c r="K8" s="94">
        <v>-123.44600000000001</v>
      </c>
      <c r="L8" s="94">
        <v>-123.4</v>
      </c>
      <c r="M8" s="94">
        <v>-93.80000000000001</v>
      </c>
      <c r="N8" s="43"/>
      <c r="O8" s="43"/>
    </row>
    <row r="9" spans="1:15" ht="15" customHeight="1">
      <c r="A9" s="34" t="s">
        <v>16</v>
      </c>
      <c r="B9" s="4"/>
      <c r="C9" s="4"/>
      <c r="D9" s="4"/>
      <c r="E9" s="93"/>
      <c r="F9" s="94"/>
      <c r="G9" s="93"/>
      <c r="H9" s="94"/>
      <c r="I9" s="93"/>
      <c r="J9" s="94"/>
      <c r="K9" s="94"/>
      <c r="L9" s="94"/>
      <c r="M9" s="94"/>
      <c r="N9" s="43"/>
      <c r="O9" s="43"/>
    </row>
    <row r="10" spans="1:15" ht="15" customHeight="1">
      <c r="A10" s="34" t="s">
        <v>17</v>
      </c>
      <c r="B10" s="4"/>
      <c r="C10" s="4"/>
      <c r="D10" s="4"/>
      <c r="E10" s="93"/>
      <c r="F10" s="94"/>
      <c r="G10" s="93"/>
      <c r="H10" s="94"/>
      <c r="I10" s="93"/>
      <c r="J10" s="94"/>
      <c r="K10" s="94"/>
      <c r="L10" s="94"/>
      <c r="M10" s="94"/>
      <c r="N10" s="43"/>
      <c r="O10" s="43"/>
    </row>
    <row r="11" spans="1:15" ht="15" customHeight="1">
      <c r="A11" s="35" t="s">
        <v>18</v>
      </c>
      <c r="B11" s="28"/>
      <c r="C11" s="28"/>
      <c r="D11" s="28"/>
      <c r="E11" s="95"/>
      <c r="F11" s="96"/>
      <c r="G11" s="95"/>
      <c r="H11" s="96"/>
      <c r="I11" s="95"/>
      <c r="J11" s="96"/>
      <c r="K11" s="96">
        <v>3.6</v>
      </c>
      <c r="L11" s="96">
        <v>3.6</v>
      </c>
      <c r="M11" s="96"/>
      <c r="N11" s="43"/>
      <c r="O11" s="43"/>
    </row>
    <row r="12" spans="1:15" ht="15" customHeight="1">
      <c r="A12" s="13" t="s">
        <v>1</v>
      </c>
      <c r="B12" s="13"/>
      <c r="C12" s="13"/>
      <c r="D12" s="13"/>
      <c r="E12" s="91">
        <f>SUM(E7:E11)</f>
        <v>1.2909999999999897</v>
      </c>
      <c r="F12" s="92">
        <f aca="true" t="shared" si="0" ref="F12:M12">SUM(F7:F11)</f>
        <v>4.548999999999996</v>
      </c>
      <c r="G12" s="91">
        <f>SUM(G7:G11)</f>
        <v>7.567999999999998</v>
      </c>
      <c r="H12" s="92">
        <f>SUM(H7:H11)</f>
        <v>11.228000000000009</v>
      </c>
      <c r="I12" s="91">
        <f>SUM(I7:I11)</f>
        <v>13.291000000000011</v>
      </c>
      <c r="J12" s="92">
        <f t="shared" si="0"/>
        <v>20.009000000000015</v>
      </c>
      <c r="K12" s="92">
        <f t="shared" si="0"/>
        <v>21.962999999999987</v>
      </c>
      <c r="L12" s="92">
        <f t="shared" si="0"/>
        <v>22.000000000000007</v>
      </c>
      <c r="M12" s="92">
        <f t="shared" si="0"/>
        <v>12.5</v>
      </c>
      <c r="N12" s="43"/>
      <c r="O12" s="43"/>
    </row>
    <row r="13" spans="1:15" ht="15" customHeight="1">
      <c r="A13" s="35" t="s">
        <v>92</v>
      </c>
      <c r="B13" s="28"/>
      <c r="C13" s="28"/>
      <c r="D13" s="28"/>
      <c r="E13" s="95">
        <v>-0.7080000000000002</v>
      </c>
      <c r="F13" s="96">
        <v>-0.6410000000000002</v>
      </c>
      <c r="G13" s="95">
        <v>-2.194</v>
      </c>
      <c r="H13" s="96">
        <v>-2.0180000000000002</v>
      </c>
      <c r="I13" s="95">
        <v>-2.685</v>
      </c>
      <c r="J13" s="96">
        <v>-2.415</v>
      </c>
      <c r="K13" s="96">
        <v>-2.087</v>
      </c>
      <c r="L13" s="96">
        <v>-2.1</v>
      </c>
      <c r="M13" s="96">
        <v>-1.6</v>
      </c>
      <c r="N13" s="43"/>
      <c r="O13" s="43"/>
    </row>
    <row r="14" spans="1:15" ht="15" customHeight="1">
      <c r="A14" s="13" t="s">
        <v>2</v>
      </c>
      <c r="B14" s="13"/>
      <c r="C14" s="13"/>
      <c r="D14" s="13"/>
      <c r="E14" s="91">
        <f>SUM(E12:E13)</f>
        <v>0.5829999999999895</v>
      </c>
      <c r="F14" s="92">
        <f aca="true" t="shared" si="1" ref="F14:M14">SUM(F12:F13)</f>
        <v>3.907999999999996</v>
      </c>
      <c r="G14" s="91">
        <f>SUM(G12:G13)</f>
        <v>5.373999999999998</v>
      </c>
      <c r="H14" s="92">
        <f>SUM(H12:H13)</f>
        <v>9.210000000000008</v>
      </c>
      <c r="I14" s="91">
        <f>SUM(I12:I13)</f>
        <v>10.60600000000001</v>
      </c>
      <c r="J14" s="92">
        <f t="shared" si="1"/>
        <v>17.594000000000015</v>
      </c>
      <c r="K14" s="92">
        <f t="shared" si="1"/>
        <v>19.875999999999987</v>
      </c>
      <c r="L14" s="92">
        <f t="shared" si="1"/>
        <v>19.900000000000006</v>
      </c>
      <c r="M14" s="92">
        <f t="shared" si="1"/>
        <v>10.9</v>
      </c>
      <c r="N14" s="43"/>
      <c r="O14" s="43"/>
    </row>
    <row r="15" spans="1:15" ht="15" customHeight="1">
      <c r="A15" s="34" t="s">
        <v>20</v>
      </c>
      <c r="B15" s="5"/>
      <c r="C15" s="5"/>
      <c r="D15" s="5"/>
      <c r="E15" s="93"/>
      <c r="F15" s="94"/>
      <c r="G15" s="93"/>
      <c r="H15" s="94"/>
      <c r="I15" s="93"/>
      <c r="J15" s="94"/>
      <c r="K15" s="94"/>
      <c r="L15" s="94"/>
      <c r="M15" s="94"/>
      <c r="N15" s="43"/>
      <c r="O15" s="43"/>
    </row>
    <row r="16" spans="1:15" ht="15" customHeight="1">
      <c r="A16" s="35" t="s">
        <v>21</v>
      </c>
      <c r="B16" s="28"/>
      <c r="C16" s="28"/>
      <c r="D16" s="28"/>
      <c r="E16" s="95"/>
      <c r="F16" s="96"/>
      <c r="G16" s="95"/>
      <c r="H16" s="96"/>
      <c r="I16" s="95"/>
      <c r="J16" s="96"/>
      <c r="K16" s="96"/>
      <c r="L16" s="96"/>
      <c r="M16" s="96"/>
      <c r="N16" s="43"/>
      <c r="O16" s="43"/>
    </row>
    <row r="17" spans="1:15" ht="15" customHeight="1">
      <c r="A17" s="13" t="s">
        <v>3</v>
      </c>
      <c r="B17" s="13"/>
      <c r="C17" s="13"/>
      <c r="D17" s="13"/>
      <c r="E17" s="91">
        <f>SUM(E14:E16)</f>
        <v>0.5829999999999895</v>
      </c>
      <c r="F17" s="92">
        <f aca="true" t="shared" si="2" ref="F17:M17">SUM(F14:F16)</f>
        <v>3.907999999999996</v>
      </c>
      <c r="G17" s="91">
        <f>SUM(G14:G16)</f>
        <v>5.373999999999998</v>
      </c>
      <c r="H17" s="92">
        <f>SUM(H14:H16)</f>
        <v>9.210000000000008</v>
      </c>
      <c r="I17" s="91">
        <f>SUM(I14:I16)</f>
        <v>10.60600000000001</v>
      </c>
      <c r="J17" s="92">
        <f t="shared" si="2"/>
        <v>17.594000000000015</v>
      </c>
      <c r="K17" s="92">
        <f t="shared" si="2"/>
        <v>19.875999999999987</v>
      </c>
      <c r="L17" s="92">
        <f t="shared" si="2"/>
        <v>19.900000000000006</v>
      </c>
      <c r="M17" s="92">
        <f t="shared" si="2"/>
        <v>10.9</v>
      </c>
      <c r="N17" s="43"/>
      <c r="O17" s="43"/>
    </row>
    <row r="18" spans="1:15" ht="15" customHeight="1">
      <c r="A18" s="34" t="s">
        <v>22</v>
      </c>
      <c r="B18" s="4"/>
      <c r="C18" s="4"/>
      <c r="D18" s="4"/>
      <c r="E18" s="93">
        <v>0.13399999999999995</v>
      </c>
      <c r="F18" s="94">
        <v>0.025999999999999995</v>
      </c>
      <c r="G18" s="93">
        <v>1.091</v>
      </c>
      <c r="H18" s="94">
        <v>0.09200000000000001</v>
      </c>
      <c r="I18" s="93">
        <v>0.49500000000000005</v>
      </c>
      <c r="J18" s="94"/>
      <c r="K18" s="94"/>
      <c r="L18" s="94"/>
      <c r="M18" s="94"/>
      <c r="N18" s="43"/>
      <c r="O18" s="43"/>
    </row>
    <row r="19" spans="1:15" ht="15" customHeight="1">
      <c r="A19" s="35" t="s">
        <v>23</v>
      </c>
      <c r="B19" s="28"/>
      <c r="C19" s="28"/>
      <c r="D19" s="28"/>
      <c r="E19" s="95">
        <v>-1.8170000000000002</v>
      </c>
      <c r="F19" s="96">
        <v>-1.1349999999999996</v>
      </c>
      <c r="G19" s="95">
        <v>-4.288</v>
      </c>
      <c r="H19" s="96">
        <v>-4.27</v>
      </c>
      <c r="I19" s="95">
        <v>-5.616</v>
      </c>
      <c r="J19" s="96">
        <v>-8.908000000000001</v>
      </c>
      <c r="K19" s="96">
        <v>-8.011000000000001</v>
      </c>
      <c r="L19" s="96">
        <v>-3.3000000000000003</v>
      </c>
      <c r="M19" s="96">
        <v>-1.7000000000000002</v>
      </c>
      <c r="N19" s="43"/>
      <c r="O19" s="43"/>
    </row>
    <row r="20" spans="1:15" ht="15" customHeight="1">
      <c r="A20" s="13" t="s">
        <v>4</v>
      </c>
      <c r="B20" s="13"/>
      <c r="C20" s="13"/>
      <c r="D20" s="13"/>
      <c r="E20" s="91">
        <f>SUM(E17:E19)</f>
        <v>-1.1000000000000107</v>
      </c>
      <c r="F20" s="92">
        <f aca="true" t="shared" si="3" ref="F20:M20">SUM(F17:F19)</f>
        <v>2.798999999999996</v>
      </c>
      <c r="G20" s="91">
        <f>SUM(G17:G19)</f>
        <v>2.176999999999998</v>
      </c>
      <c r="H20" s="92">
        <f>SUM(H17:H19)</f>
        <v>5.032000000000009</v>
      </c>
      <c r="I20" s="91">
        <f>SUM(I17:I19)</f>
        <v>5.48500000000001</v>
      </c>
      <c r="J20" s="92">
        <f t="shared" si="3"/>
        <v>8.686000000000014</v>
      </c>
      <c r="K20" s="92">
        <f t="shared" si="3"/>
        <v>11.864999999999986</v>
      </c>
      <c r="L20" s="92">
        <f t="shared" si="3"/>
        <v>16.600000000000005</v>
      </c>
      <c r="M20" s="92">
        <f t="shared" si="3"/>
        <v>9.2</v>
      </c>
      <c r="N20" s="43"/>
      <c r="O20" s="43"/>
    </row>
    <row r="21" spans="1:15" ht="15" customHeight="1">
      <c r="A21" s="34" t="s">
        <v>24</v>
      </c>
      <c r="B21" s="4"/>
      <c r="C21" s="4"/>
      <c r="D21" s="4"/>
      <c r="E21" s="93">
        <v>-0.05500000000000016</v>
      </c>
      <c r="F21" s="94">
        <v>0.08599999999999988</v>
      </c>
      <c r="G21" s="93">
        <v>-1.04</v>
      </c>
      <c r="H21" s="94">
        <v>-1.383</v>
      </c>
      <c r="I21" s="93">
        <v>-2.4530000000000003</v>
      </c>
      <c r="J21" s="94">
        <v>-4.109</v>
      </c>
      <c r="K21" s="94">
        <v>-5.601</v>
      </c>
      <c r="L21" s="94">
        <v>-5.6000000000000005</v>
      </c>
      <c r="M21" s="94">
        <v>-2.4</v>
      </c>
      <c r="N21" s="43"/>
      <c r="O21" s="43"/>
    </row>
    <row r="22" spans="1:15" ht="15" customHeight="1">
      <c r="A22" s="35" t="s">
        <v>106</v>
      </c>
      <c r="B22" s="30"/>
      <c r="C22" s="30"/>
      <c r="D22" s="30"/>
      <c r="E22" s="95"/>
      <c r="F22" s="96"/>
      <c r="G22" s="95"/>
      <c r="H22" s="96"/>
      <c r="I22" s="95"/>
      <c r="J22" s="96"/>
      <c r="K22" s="96"/>
      <c r="L22" s="96"/>
      <c r="M22" s="96"/>
      <c r="N22" s="43"/>
      <c r="O22" s="43"/>
    </row>
    <row r="23" spans="1:15" ht="15" customHeight="1">
      <c r="A23" s="38" t="s">
        <v>25</v>
      </c>
      <c r="B23" s="14"/>
      <c r="C23" s="14"/>
      <c r="D23" s="14"/>
      <c r="E23" s="91">
        <f>SUM(E20:E22)</f>
        <v>-1.155000000000011</v>
      </c>
      <c r="F23" s="92">
        <f aca="true" t="shared" si="4" ref="F23:M23">SUM(F20:F22)</f>
        <v>2.884999999999996</v>
      </c>
      <c r="G23" s="91">
        <f>SUM(G20:G22)</f>
        <v>1.1369999999999978</v>
      </c>
      <c r="H23" s="92">
        <f>SUM(H20:H22)</f>
        <v>3.649000000000009</v>
      </c>
      <c r="I23" s="91">
        <f>SUM(I20:I22)</f>
        <v>3.03200000000001</v>
      </c>
      <c r="J23" s="92">
        <f t="shared" si="4"/>
        <v>4.577000000000014</v>
      </c>
      <c r="K23" s="92">
        <f t="shared" si="4"/>
        <v>6.263999999999986</v>
      </c>
      <c r="L23" s="92">
        <f t="shared" si="4"/>
        <v>11.000000000000004</v>
      </c>
      <c r="M23" s="92">
        <f t="shared" si="4"/>
        <v>6.799999999999999</v>
      </c>
      <c r="N23" s="43"/>
      <c r="O23" s="43"/>
    </row>
    <row r="24" spans="1:15" ht="15" customHeight="1">
      <c r="A24" s="34" t="s">
        <v>26</v>
      </c>
      <c r="B24" s="4"/>
      <c r="C24" s="4"/>
      <c r="D24" s="4"/>
      <c r="E24" s="97">
        <f aca="true" t="shared" si="5" ref="E24:M24">E23-E25</f>
        <v>-1.155000000000011</v>
      </c>
      <c r="F24" s="98">
        <f t="shared" si="5"/>
        <v>2.884999999999996</v>
      </c>
      <c r="G24" s="97">
        <f>G23-G25</f>
        <v>1.1369999999999978</v>
      </c>
      <c r="H24" s="98">
        <f>H23-H25</f>
        <v>3.649000000000009</v>
      </c>
      <c r="I24" s="97">
        <f t="shared" si="5"/>
        <v>3.03200000000001</v>
      </c>
      <c r="J24" s="98">
        <f t="shared" si="5"/>
        <v>4.577000000000014</v>
      </c>
      <c r="K24" s="98">
        <f t="shared" si="5"/>
        <v>6.263999999999986</v>
      </c>
      <c r="L24" s="98">
        <f t="shared" si="5"/>
        <v>11.000000000000004</v>
      </c>
      <c r="M24" s="98">
        <f t="shared" si="5"/>
        <v>6.799999999999999</v>
      </c>
      <c r="N24" s="43"/>
      <c r="O24" s="43"/>
    </row>
    <row r="25" spans="1:15" ht="15" customHeight="1">
      <c r="A25" s="34" t="s">
        <v>108</v>
      </c>
      <c r="B25" s="4"/>
      <c r="C25" s="4"/>
      <c r="D25" s="4"/>
      <c r="E25" s="93"/>
      <c r="F25" s="94"/>
      <c r="G25" s="93"/>
      <c r="H25" s="94"/>
      <c r="I25" s="93"/>
      <c r="J25" s="94"/>
      <c r="K25" s="94"/>
      <c r="L25" s="94"/>
      <c r="M25" s="94"/>
      <c r="N25" s="43"/>
      <c r="O25" s="43"/>
    </row>
    <row r="26" spans="1:15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54"/>
      <c r="N26" s="43"/>
      <c r="O26" s="43"/>
    </row>
    <row r="27" spans="1:15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M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2007</v>
      </c>
      <c r="M27" s="66">
        <f t="shared" si="6"/>
        <v>2006</v>
      </c>
      <c r="N27" s="43"/>
      <c r="O27" s="43"/>
    </row>
    <row r="28" spans="1:15" ht="12.75" customHeight="1">
      <c r="A28" s="67"/>
      <c r="B28" s="67"/>
      <c r="C28" s="68"/>
      <c r="D28" s="65"/>
      <c r="E28" s="85" t="str">
        <f>E$4</f>
        <v>Q3</v>
      </c>
      <c r="F28" s="85" t="str">
        <f>F$4</f>
        <v>Q3</v>
      </c>
      <c r="G28" s="85" t="str">
        <f>G$4</f>
        <v>Q1-3</v>
      </c>
      <c r="H28" s="85" t="str">
        <f>H$4</f>
        <v>Q1-3</v>
      </c>
      <c r="I28" s="85"/>
      <c r="J28" s="85"/>
      <c r="K28" s="85"/>
      <c r="L28" s="85"/>
      <c r="M28" s="85"/>
      <c r="N28" s="43"/>
      <c r="O28" s="43"/>
    </row>
    <row r="29" spans="1:15" s="22" customFormat="1" ht="15" customHeight="1">
      <c r="A29" s="64" t="s">
        <v>105</v>
      </c>
      <c r="B29" s="73"/>
      <c r="C29" s="68"/>
      <c r="D29" s="68"/>
      <c r="E29" s="86">
        <f>IF(E$5=0,"",E$5)</f>
      </c>
      <c r="F29" s="86">
        <f aca="true" t="shared" si="7" ref="F29:M29">IF(F$5=0,"",F$5)</f>
      </c>
      <c r="G29" s="86">
        <f t="shared" si="7"/>
      </c>
      <c r="H29" s="86">
        <f t="shared" si="7"/>
      </c>
      <c r="I29" s="86">
        <f t="shared" si="7"/>
      </c>
      <c r="J29" s="86"/>
      <c r="K29" s="86"/>
      <c r="L29" s="86">
        <f t="shared" si="7"/>
      </c>
      <c r="M29" s="86">
        <f t="shared" si="7"/>
      </c>
      <c r="N29" s="43"/>
      <c r="O29" s="43"/>
    </row>
    <row r="30" spans="5:15" ht="1.5" customHeight="1">
      <c r="E30" s="44"/>
      <c r="F30" s="44"/>
      <c r="G30" s="44"/>
      <c r="H30" s="44"/>
      <c r="I30" s="44"/>
      <c r="J30" s="44"/>
      <c r="K30" s="44"/>
      <c r="L30" s="44"/>
      <c r="M30" s="44"/>
      <c r="N30" s="43"/>
      <c r="O30" s="43"/>
    </row>
    <row r="31" spans="1:15" ht="15" customHeight="1">
      <c r="A31" s="34" t="s">
        <v>5</v>
      </c>
      <c r="B31" s="10"/>
      <c r="C31" s="10"/>
      <c r="D31" s="10"/>
      <c r="E31" s="82"/>
      <c r="F31" s="54"/>
      <c r="G31" s="93">
        <v>56.929</v>
      </c>
      <c r="H31" s="94">
        <v>56.802</v>
      </c>
      <c r="I31" s="93">
        <v>56.837</v>
      </c>
      <c r="J31" s="94">
        <v>56.790000000000006</v>
      </c>
      <c r="K31" s="94"/>
      <c r="L31" s="94">
        <v>15.100000000000001</v>
      </c>
      <c r="M31" s="94">
        <v>15.100000000000001</v>
      </c>
      <c r="N31" s="43"/>
      <c r="O31" s="43"/>
    </row>
    <row r="32" spans="1:15" ht="15" customHeight="1">
      <c r="A32" s="34" t="s">
        <v>27</v>
      </c>
      <c r="B32" s="9"/>
      <c r="C32" s="9"/>
      <c r="D32" s="9"/>
      <c r="E32" s="82"/>
      <c r="F32" s="54"/>
      <c r="G32" s="93"/>
      <c r="H32" s="94"/>
      <c r="I32" s="93"/>
      <c r="J32" s="94"/>
      <c r="K32" s="94"/>
      <c r="L32" s="94"/>
      <c r="M32" s="94"/>
      <c r="N32" s="43"/>
      <c r="O32" s="43"/>
    </row>
    <row r="33" spans="1:15" ht="15" customHeight="1">
      <c r="A33" s="34" t="s">
        <v>28</v>
      </c>
      <c r="B33" s="9"/>
      <c r="C33" s="9"/>
      <c r="D33" s="9"/>
      <c r="E33" s="82"/>
      <c r="F33" s="54"/>
      <c r="G33" s="93">
        <v>9.030000000000001</v>
      </c>
      <c r="H33" s="94">
        <v>9.598000000000003</v>
      </c>
      <c r="I33" s="93">
        <v>9.618000000000002</v>
      </c>
      <c r="J33" s="94">
        <v>8.750000000000004</v>
      </c>
      <c r="K33" s="94"/>
      <c r="L33" s="94">
        <v>7.2</v>
      </c>
      <c r="M33" s="94">
        <v>8.6</v>
      </c>
      <c r="N33" s="43"/>
      <c r="O33" s="43"/>
    </row>
    <row r="34" spans="1:15" ht="15" customHeight="1">
      <c r="A34" s="34" t="s">
        <v>29</v>
      </c>
      <c r="B34" s="9"/>
      <c r="C34" s="9"/>
      <c r="D34" s="9"/>
      <c r="E34" s="82"/>
      <c r="F34" s="54"/>
      <c r="G34" s="93"/>
      <c r="H34" s="94"/>
      <c r="I34" s="93"/>
      <c r="J34" s="94"/>
      <c r="K34" s="94"/>
      <c r="L34" s="94"/>
      <c r="M34" s="94"/>
      <c r="N34" s="43"/>
      <c r="O34" s="43"/>
    </row>
    <row r="35" spans="1:15" ht="15" customHeight="1">
      <c r="A35" s="35" t="s">
        <v>30</v>
      </c>
      <c r="B35" s="28"/>
      <c r="C35" s="28"/>
      <c r="D35" s="28"/>
      <c r="E35" s="81"/>
      <c r="F35" s="56"/>
      <c r="G35" s="95">
        <v>1.205</v>
      </c>
      <c r="H35" s="96">
        <v>1.7930000000000001</v>
      </c>
      <c r="I35" s="95">
        <v>0.922</v>
      </c>
      <c r="J35" s="96">
        <v>1.85</v>
      </c>
      <c r="K35" s="96"/>
      <c r="L35" s="96">
        <v>0.9</v>
      </c>
      <c r="M35" s="96">
        <v>1</v>
      </c>
      <c r="N35" s="43"/>
      <c r="O35" s="43"/>
    </row>
    <row r="36" spans="1:15" ht="15" customHeight="1">
      <c r="A36" s="36" t="s">
        <v>31</v>
      </c>
      <c r="B36" s="13"/>
      <c r="C36" s="13"/>
      <c r="D36" s="13"/>
      <c r="E36" s="109">
        <v>0</v>
      </c>
      <c r="F36" s="110">
        <v>0</v>
      </c>
      <c r="G36" s="91">
        <f>SUM(G31:G35)</f>
        <v>67.164</v>
      </c>
      <c r="H36" s="133">
        <f>SUM(H31:H35)</f>
        <v>68.19300000000001</v>
      </c>
      <c r="I36" s="91">
        <f>SUM(I31:I35)</f>
        <v>67.37700000000001</v>
      </c>
      <c r="J36" s="92">
        <f>SUM(J31:J35)</f>
        <v>67.39</v>
      </c>
      <c r="K36" s="92" t="s">
        <v>12</v>
      </c>
      <c r="L36" s="92">
        <f>SUM(L31:L35)</f>
        <v>23.2</v>
      </c>
      <c r="M36" s="92">
        <f>SUM(M31:M35)</f>
        <v>24.700000000000003</v>
      </c>
      <c r="N36" s="43"/>
      <c r="O36" s="43"/>
    </row>
    <row r="37" spans="1:15" ht="15" customHeight="1">
      <c r="A37" s="34" t="s">
        <v>32</v>
      </c>
      <c r="B37" s="4"/>
      <c r="C37" s="4"/>
      <c r="D37" s="4"/>
      <c r="E37" s="82"/>
      <c r="F37" s="54"/>
      <c r="G37" s="93">
        <v>28.759</v>
      </c>
      <c r="H37" s="134">
        <v>34.532000000000004</v>
      </c>
      <c r="I37" s="93">
        <v>31.551000000000002</v>
      </c>
      <c r="J37" s="94">
        <v>34.656</v>
      </c>
      <c r="K37" s="94"/>
      <c r="L37" s="94">
        <v>34.9</v>
      </c>
      <c r="M37" s="94">
        <v>23.8</v>
      </c>
      <c r="N37" s="43"/>
      <c r="O37" s="43"/>
    </row>
    <row r="38" spans="1:15" ht="15" customHeight="1">
      <c r="A38" s="34" t="s">
        <v>33</v>
      </c>
      <c r="B38" s="4"/>
      <c r="C38" s="4"/>
      <c r="D38" s="4"/>
      <c r="E38" s="82"/>
      <c r="F38" s="54"/>
      <c r="G38" s="93"/>
      <c r="H38" s="134"/>
      <c r="I38" s="93"/>
      <c r="J38" s="94"/>
      <c r="K38" s="94"/>
      <c r="L38" s="94"/>
      <c r="M38" s="94"/>
      <c r="N38" s="43"/>
      <c r="O38" s="43"/>
    </row>
    <row r="39" spans="1:15" ht="15" customHeight="1">
      <c r="A39" s="34" t="s">
        <v>34</v>
      </c>
      <c r="B39" s="4"/>
      <c r="C39" s="4"/>
      <c r="D39" s="4"/>
      <c r="E39" s="82"/>
      <c r="F39" s="54"/>
      <c r="G39" s="93">
        <v>32.611000000000004</v>
      </c>
      <c r="H39" s="134">
        <v>32.158</v>
      </c>
      <c r="I39" s="93">
        <v>35.871</v>
      </c>
      <c r="J39" s="94">
        <v>40.303</v>
      </c>
      <c r="K39" s="94"/>
      <c r="L39" s="94">
        <v>35.9</v>
      </c>
      <c r="M39" s="94">
        <v>29.6</v>
      </c>
      <c r="N39" s="43"/>
      <c r="O39" s="43"/>
    </row>
    <row r="40" spans="1:15" ht="15" customHeight="1">
      <c r="A40" s="34" t="s">
        <v>35</v>
      </c>
      <c r="B40" s="4"/>
      <c r="C40" s="4"/>
      <c r="D40" s="4"/>
      <c r="E40" s="82"/>
      <c r="F40" s="54"/>
      <c r="G40" s="93">
        <v>9.475</v>
      </c>
      <c r="H40" s="134">
        <v>5.8740000000000006</v>
      </c>
      <c r="I40" s="93">
        <v>6.9190000000000005</v>
      </c>
      <c r="J40" s="94">
        <v>11.592</v>
      </c>
      <c r="K40" s="94"/>
      <c r="L40" s="94">
        <v>7.2</v>
      </c>
      <c r="M40" s="94">
        <v>0.20800000000000002</v>
      </c>
      <c r="N40" s="43"/>
      <c r="O40" s="43"/>
    </row>
    <row r="41" spans="1:15" ht="15" customHeight="1">
      <c r="A41" s="35" t="s">
        <v>36</v>
      </c>
      <c r="B41" s="28"/>
      <c r="C41" s="28"/>
      <c r="D41" s="28"/>
      <c r="E41" s="81"/>
      <c r="F41" s="56"/>
      <c r="G41" s="95"/>
      <c r="H41" s="135"/>
      <c r="I41" s="95"/>
      <c r="J41" s="96"/>
      <c r="K41" s="96"/>
      <c r="L41" s="96"/>
      <c r="M41" s="96"/>
      <c r="N41" s="43"/>
      <c r="O41" s="43"/>
    </row>
    <row r="42" spans="1:15" ht="15" customHeight="1">
      <c r="A42" s="37" t="s">
        <v>37</v>
      </c>
      <c r="B42" s="25"/>
      <c r="C42" s="25"/>
      <c r="D42" s="25"/>
      <c r="E42" s="111">
        <v>0</v>
      </c>
      <c r="F42" s="112">
        <v>0</v>
      </c>
      <c r="G42" s="101">
        <f>SUM(G37:G41)</f>
        <v>70.845</v>
      </c>
      <c r="H42" s="136">
        <f>SUM(H37:H41)</f>
        <v>72.564</v>
      </c>
      <c r="I42" s="101">
        <f>SUM(I37:I41)</f>
        <v>74.341</v>
      </c>
      <c r="J42" s="102">
        <f>SUM(J37:J41)</f>
        <v>86.551</v>
      </c>
      <c r="K42" s="102" t="s">
        <v>12</v>
      </c>
      <c r="L42" s="102">
        <f>SUM(L37:L41)</f>
        <v>78</v>
      </c>
      <c r="M42" s="102">
        <f>SUM(M37:M41)</f>
        <v>53.608000000000004</v>
      </c>
      <c r="N42" s="43"/>
      <c r="O42" s="43"/>
    </row>
    <row r="43" spans="1:15" ht="15" customHeight="1">
      <c r="A43" s="36" t="s">
        <v>38</v>
      </c>
      <c r="B43" s="12"/>
      <c r="C43" s="12"/>
      <c r="D43" s="12"/>
      <c r="E43" s="109">
        <v>0</v>
      </c>
      <c r="F43" s="110">
        <v>0</v>
      </c>
      <c r="G43" s="91">
        <f>G36+G42</f>
        <v>138.00900000000001</v>
      </c>
      <c r="H43" s="133">
        <f>H36+H42</f>
        <v>140.757</v>
      </c>
      <c r="I43" s="91">
        <f>I36+I42</f>
        <v>141.71800000000002</v>
      </c>
      <c r="J43" s="92">
        <f>J36+J42</f>
        <v>153.941</v>
      </c>
      <c r="K43" s="92" t="s">
        <v>12</v>
      </c>
      <c r="L43" s="92">
        <f>L42+L36</f>
        <v>101.2</v>
      </c>
      <c r="M43" s="92">
        <f>M42+M36</f>
        <v>78.308</v>
      </c>
      <c r="N43" s="43"/>
      <c r="O43" s="43"/>
    </row>
    <row r="44" spans="1:15" ht="15" customHeight="1">
      <c r="A44" s="34" t="s">
        <v>39</v>
      </c>
      <c r="B44" s="4"/>
      <c r="C44" s="4"/>
      <c r="D44" s="4"/>
      <c r="E44" s="82"/>
      <c r="F44" s="54"/>
      <c r="G44" s="93">
        <v>37.440000000000005</v>
      </c>
      <c r="H44" s="134">
        <v>33.552</v>
      </c>
      <c r="I44" s="93">
        <v>34.79</v>
      </c>
      <c r="J44" s="94">
        <v>27.201</v>
      </c>
      <c r="K44" s="94"/>
      <c r="L44" s="94">
        <v>34.400000000000006</v>
      </c>
      <c r="M44" s="94">
        <v>23.1</v>
      </c>
      <c r="N44" s="43"/>
      <c r="O44" s="43"/>
    </row>
    <row r="45" spans="1:15" ht="15" customHeight="1">
      <c r="A45" s="34" t="s">
        <v>107</v>
      </c>
      <c r="B45" s="4"/>
      <c r="C45" s="4"/>
      <c r="D45" s="4"/>
      <c r="E45" s="82"/>
      <c r="F45" s="54"/>
      <c r="G45" s="93"/>
      <c r="H45" s="134"/>
      <c r="I45" s="93"/>
      <c r="J45" s="94"/>
      <c r="K45" s="94"/>
      <c r="L45" s="94"/>
      <c r="M45" s="94"/>
      <c r="N45" s="43"/>
      <c r="O45" s="43"/>
    </row>
    <row r="46" spans="1:15" ht="15" customHeight="1">
      <c r="A46" s="34" t="s">
        <v>40</v>
      </c>
      <c r="B46" s="4"/>
      <c r="C46" s="4"/>
      <c r="D46" s="4"/>
      <c r="E46" s="82"/>
      <c r="F46" s="54"/>
      <c r="G46" s="93">
        <v>-0.312</v>
      </c>
      <c r="H46" s="134">
        <v>-0.398</v>
      </c>
      <c r="I46" s="93">
        <v>-0.461</v>
      </c>
      <c r="J46" s="94"/>
      <c r="K46" s="94"/>
      <c r="L46" s="94"/>
      <c r="M46" s="94"/>
      <c r="N46" s="43"/>
      <c r="O46" s="43"/>
    </row>
    <row r="47" spans="1:15" ht="15" customHeight="1">
      <c r="A47" s="34" t="s">
        <v>41</v>
      </c>
      <c r="B47" s="4"/>
      <c r="C47" s="4"/>
      <c r="D47" s="4"/>
      <c r="E47" s="82"/>
      <c r="F47" s="54"/>
      <c r="G47" s="93">
        <v>0.48000000000000004</v>
      </c>
      <c r="H47" s="134">
        <v>0.718</v>
      </c>
      <c r="I47" s="93">
        <v>0.487</v>
      </c>
      <c r="J47" s="94">
        <v>0.264</v>
      </c>
      <c r="K47" s="94"/>
      <c r="L47" s="94">
        <v>0.2</v>
      </c>
      <c r="M47" s="94">
        <v>0.6</v>
      </c>
      <c r="N47" s="43"/>
      <c r="O47" s="43"/>
    </row>
    <row r="48" spans="1:15" ht="15" customHeight="1">
      <c r="A48" s="34" t="s">
        <v>42</v>
      </c>
      <c r="B48" s="4"/>
      <c r="C48" s="4"/>
      <c r="D48" s="4"/>
      <c r="E48" s="82"/>
      <c r="F48" s="54"/>
      <c r="G48" s="93">
        <v>75.608</v>
      </c>
      <c r="H48" s="134">
        <v>83.274</v>
      </c>
      <c r="I48" s="93">
        <v>81.55100000000002</v>
      </c>
      <c r="J48" s="94">
        <v>92.30300000000001</v>
      </c>
      <c r="K48" s="94"/>
      <c r="L48" s="94">
        <v>33.6</v>
      </c>
      <c r="M48" s="94">
        <v>30.508000000000003</v>
      </c>
      <c r="N48" s="43"/>
      <c r="O48" s="43"/>
    </row>
    <row r="49" spans="1:15" ht="15" customHeight="1">
      <c r="A49" s="34" t="s">
        <v>43</v>
      </c>
      <c r="B49" s="4"/>
      <c r="C49" s="4"/>
      <c r="D49" s="4"/>
      <c r="E49" s="82"/>
      <c r="F49" s="54"/>
      <c r="G49" s="93">
        <v>22.808</v>
      </c>
      <c r="H49" s="134">
        <v>21.674</v>
      </c>
      <c r="I49" s="93">
        <v>23.414</v>
      </c>
      <c r="J49" s="94">
        <v>32.233000000000004</v>
      </c>
      <c r="K49" s="94"/>
      <c r="L49" s="94">
        <v>30.6</v>
      </c>
      <c r="M49" s="94">
        <v>23.1</v>
      </c>
      <c r="N49" s="43"/>
      <c r="O49" s="43"/>
    </row>
    <row r="50" spans="1:15" ht="15" customHeight="1">
      <c r="A50" s="34" t="s">
        <v>98</v>
      </c>
      <c r="B50" s="4"/>
      <c r="C50" s="4"/>
      <c r="D50" s="4"/>
      <c r="E50" s="82"/>
      <c r="F50" s="54"/>
      <c r="G50" s="93">
        <v>1.985</v>
      </c>
      <c r="H50" s="134">
        <v>1.937</v>
      </c>
      <c r="I50" s="93">
        <v>1.937</v>
      </c>
      <c r="J50" s="94">
        <v>1.9400000000000002</v>
      </c>
      <c r="K50" s="94"/>
      <c r="L50" s="94">
        <v>2.4</v>
      </c>
      <c r="M50" s="94">
        <v>1</v>
      </c>
      <c r="N50" s="43"/>
      <c r="O50" s="43"/>
    </row>
    <row r="51" spans="1:15" ht="15" customHeight="1">
      <c r="A51" s="35" t="s">
        <v>44</v>
      </c>
      <c r="B51" s="28"/>
      <c r="C51" s="28"/>
      <c r="D51" s="28"/>
      <c r="E51" s="81"/>
      <c r="F51" s="56"/>
      <c r="G51" s="95"/>
      <c r="H51" s="135"/>
      <c r="I51" s="95"/>
      <c r="J51" s="96"/>
      <c r="K51" s="96"/>
      <c r="L51" s="96"/>
      <c r="M51" s="96"/>
      <c r="N51" s="43"/>
      <c r="O51" s="43"/>
    </row>
    <row r="52" spans="1:15" ht="15" customHeight="1">
      <c r="A52" s="36" t="s">
        <v>45</v>
      </c>
      <c r="B52" s="12"/>
      <c r="C52" s="12"/>
      <c r="D52" s="12"/>
      <c r="E52" s="109">
        <v>0</v>
      </c>
      <c r="F52" s="110">
        <v>0</v>
      </c>
      <c r="G52" s="91">
        <f>SUM(G44:G51)</f>
        <v>138.00900000000001</v>
      </c>
      <c r="H52" s="133">
        <f>SUM(H44:H51)</f>
        <v>140.757</v>
      </c>
      <c r="I52" s="91">
        <f>SUM(I44:I51)</f>
        <v>141.71800000000002</v>
      </c>
      <c r="J52" s="92">
        <f>SUM(J44:J51)</f>
        <v>153.94100000000003</v>
      </c>
      <c r="K52" s="92" t="s">
        <v>12</v>
      </c>
      <c r="L52" s="92">
        <f>SUM(L44:L51)</f>
        <v>101.20000000000002</v>
      </c>
      <c r="M52" s="92">
        <f>SUM(M44:M51)</f>
        <v>78.308</v>
      </c>
      <c r="N52" s="43"/>
      <c r="O52" s="43"/>
    </row>
    <row r="53" spans="1:13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M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2009</v>
      </c>
      <c r="J54" s="66">
        <f t="shared" si="8"/>
        <v>2008</v>
      </c>
      <c r="K54" s="66">
        <f t="shared" si="8"/>
        <v>2007</v>
      </c>
      <c r="L54" s="66">
        <f t="shared" si="8"/>
        <v>2007</v>
      </c>
      <c r="M54" s="66">
        <f t="shared" si="8"/>
        <v>2006</v>
      </c>
    </row>
    <row r="55" spans="1:13" ht="12.75" customHeight="1">
      <c r="A55" s="67"/>
      <c r="B55" s="67"/>
      <c r="C55" s="65"/>
      <c r="D55" s="65"/>
      <c r="E55" s="85" t="str">
        <f>E$4</f>
        <v>Q3</v>
      </c>
      <c r="F55" s="85" t="str">
        <f>F$4</f>
        <v>Q3</v>
      </c>
      <c r="G55" s="85" t="str">
        <f>G$4</f>
        <v>Q1-3</v>
      </c>
      <c r="H55" s="85" t="str">
        <f>H$4</f>
        <v>Q1-3</v>
      </c>
      <c r="I55" s="85"/>
      <c r="J55" s="85"/>
      <c r="K55" s="85"/>
      <c r="L55" s="85"/>
      <c r="M55" s="85"/>
    </row>
    <row r="56" spans="1:13" s="22" customFormat="1" ht="15" customHeight="1">
      <c r="A56" s="74" t="s">
        <v>104</v>
      </c>
      <c r="B56" s="73"/>
      <c r="C56" s="68"/>
      <c r="D56" s="68"/>
      <c r="E56" s="86">
        <f>IF(E$5=0,"",E$5)</f>
      </c>
      <c r="F56" s="86"/>
      <c r="G56" s="86">
        <f aca="true" t="shared" si="9" ref="G56:M56">IF(G$5=0,"",G$5)</f>
      </c>
      <c r="H56" s="86">
        <f t="shared" si="9"/>
      </c>
      <c r="I56" s="86"/>
      <c r="J56" s="86"/>
      <c r="K56" s="86"/>
      <c r="L56" s="86">
        <f t="shared" si="9"/>
      </c>
      <c r="M56" s="86">
        <f t="shared" si="9"/>
      </c>
    </row>
    <row r="57" spans="5:13" ht="1.5" customHeight="1"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24.75" customHeight="1">
      <c r="A58" s="175" t="s">
        <v>46</v>
      </c>
      <c r="B58" s="175"/>
      <c r="C58" s="11"/>
      <c r="D58" s="11"/>
      <c r="E58" s="97">
        <v>-0.1549999999999998</v>
      </c>
      <c r="F58" s="98">
        <v>3.184</v>
      </c>
      <c r="G58" s="97">
        <v>3.81</v>
      </c>
      <c r="H58" s="98">
        <v>5.442</v>
      </c>
      <c r="I58" s="97">
        <v>6.606</v>
      </c>
      <c r="J58" s="98"/>
      <c r="K58" s="98"/>
      <c r="L58" s="98">
        <v>14.100000000000001</v>
      </c>
      <c r="M58" s="98">
        <v>8</v>
      </c>
    </row>
    <row r="59" spans="1:13" ht="15" customHeight="1">
      <c r="A59" s="177" t="s">
        <v>47</v>
      </c>
      <c r="B59" s="177"/>
      <c r="C59" s="29"/>
      <c r="D59" s="29"/>
      <c r="E59" s="95">
        <v>0.5739999999999994</v>
      </c>
      <c r="F59" s="96">
        <v>-2.3860000000000006</v>
      </c>
      <c r="G59" s="95">
        <v>4.048</v>
      </c>
      <c r="H59" s="96">
        <v>-1.818000000000001</v>
      </c>
      <c r="I59" s="95">
        <v>0.9180000000000006</v>
      </c>
      <c r="J59" s="96"/>
      <c r="K59" s="96"/>
      <c r="L59" s="96">
        <v>-13.4</v>
      </c>
      <c r="M59" s="96">
        <v>-8</v>
      </c>
    </row>
    <row r="60" spans="1:13" ht="16.5" customHeight="1">
      <c r="A60" s="179" t="s">
        <v>48</v>
      </c>
      <c r="B60" s="179"/>
      <c r="C60" s="31"/>
      <c r="D60" s="31"/>
      <c r="E60" s="91">
        <f>SUM(E58:E59)</f>
        <v>0.4189999999999996</v>
      </c>
      <c r="F60" s="92">
        <f>SUM(F58:F59)</f>
        <v>0.7979999999999996</v>
      </c>
      <c r="G60" s="91">
        <f>SUM(G58:G59)</f>
        <v>7.8580000000000005</v>
      </c>
      <c r="H60" s="133">
        <f>SUM(H58:H59)</f>
        <v>3.623999999999999</v>
      </c>
      <c r="I60" s="91">
        <f>SUM(I58:I59)</f>
        <v>7.524000000000001</v>
      </c>
      <c r="J60" s="92" t="s">
        <v>12</v>
      </c>
      <c r="K60" s="92" t="s">
        <v>12</v>
      </c>
      <c r="L60" s="92">
        <f>SUM(L58:L59)</f>
        <v>0.7000000000000011</v>
      </c>
      <c r="M60" s="92">
        <f>SUM(M58:M59)</f>
        <v>0</v>
      </c>
    </row>
    <row r="61" spans="1:13" ht="15" customHeight="1">
      <c r="A61" s="175" t="s">
        <v>49</v>
      </c>
      <c r="B61" s="175"/>
      <c r="C61" s="4"/>
      <c r="D61" s="4"/>
      <c r="E61" s="93">
        <v>-0.6860000000000002</v>
      </c>
      <c r="F61" s="94">
        <v>-0.44500000000000006</v>
      </c>
      <c r="G61" s="93">
        <v>-1.3030000000000002</v>
      </c>
      <c r="H61" s="94">
        <v>-2.06</v>
      </c>
      <c r="I61" s="93">
        <v>-2.58</v>
      </c>
      <c r="J61" s="94"/>
      <c r="K61" s="94"/>
      <c r="L61" s="94">
        <v>-3.2</v>
      </c>
      <c r="M61" s="94">
        <v>-2</v>
      </c>
    </row>
    <row r="62" spans="1:13" ht="15" customHeight="1">
      <c r="A62" s="177" t="s">
        <v>99</v>
      </c>
      <c r="B62" s="177"/>
      <c r="C62" s="28"/>
      <c r="D62" s="28"/>
      <c r="E62" s="95"/>
      <c r="F62" s="96"/>
      <c r="G62" s="95"/>
      <c r="H62" s="96"/>
      <c r="I62" s="95"/>
      <c r="J62" s="96"/>
      <c r="K62" s="96"/>
      <c r="L62" s="96"/>
      <c r="M62" s="96"/>
    </row>
    <row r="63" spans="1:13" s="49" customFormat="1" ht="16.5" customHeight="1">
      <c r="A63" s="166" t="s">
        <v>50</v>
      </c>
      <c r="B63" s="166"/>
      <c r="C63" s="32"/>
      <c r="D63" s="32"/>
      <c r="E63" s="91">
        <f>SUM(E60:E62)</f>
        <v>-0.26700000000000057</v>
      </c>
      <c r="F63" s="92">
        <f>SUM(F60:F62)</f>
        <v>0.35299999999999954</v>
      </c>
      <c r="G63" s="91">
        <f>SUM(G60:G62)</f>
        <v>6.555000000000001</v>
      </c>
      <c r="H63" s="133">
        <f>SUM(H60:H62)</f>
        <v>1.5639999999999992</v>
      </c>
      <c r="I63" s="91">
        <f>SUM(I60:I62)</f>
        <v>4.944000000000001</v>
      </c>
      <c r="J63" s="168" t="s">
        <v>12</v>
      </c>
      <c r="K63" s="59" t="s">
        <v>12</v>
      </c>
      <c r="L63" s="92">
        <f>SUM(L60:L62)</f>
        <v>-2.499999999999999</v>
      </c>
      <c r="M63" s="92">
        <f>SUM(M60:M62)</f>
        <v>-2</v>
      </c>
    </row>
    <row r="64" spans="1:13" ht="15" customHeight="1">
      <c r="A64" s="177" t="s">
        <v>51</v>
      </c>
      <c r="B64" s="177"/>
      <c r="C64" s="33"/>
      <c r="D64" s="33"/>
      <c r="E64" s="95"/>
      <c r="F64" s="96"/>
      <c r="G64" s="95"/>
      <c r="H64" s="96"/>
      <c r="I64" s="95"/>
      <c r="J64" s="96"/>
      <c r="K64" s="96"/>
      <c r="L64" s="96">
        <v>6.4</v>
      </c>
      <c r="M64" s="96">
        <v>-2</v>
      </c>
    </row>
    <row r="65" spans="1:13" ht="16.5" customHeight="1">
      <c r="A65" s="179" t="s">
        <v>52</v>
      </c>
      <c r="B65" s="179"/>
      <c r="C65" s="12"/>
      <c r="D65" s="12"/>
      <c r="E65" s="91">
        <f>SUM(E63:E64)</f>
        <v>-0.26700000000000057</v>
      </c>
      <c r="F65" s="92">
        <f>SUM(F63:F64)</f>
        <v>0.35299999999999954</v>
      </c>
      <c r="G65" s="91">
        <f>SUM(G63:G64)</f>
        <v>6.555000000000001</v>
      </c>
      <c r="H65" s="133">
        <f>SUM(H63:H64)</f>
        <v>1.5639999999999992</v>
      </c>
      <c r="I65" s="91">
        <f>SUM(I63:I64)</f>
        <v>4.944000000000001</v>
      </c>
      <c r="J65" s="92" t="s">
        <v>12</v>
      </c>
      <c r="K65" s="92" t="s">
        <v>12</v>
      </c>
      <c r="L65" s="92">
        <f>SUM(L63:L64)</f>
        <v>3.9000000000000012</v>
      </c>
      <c r="M65" s="92">
        <f>SUM(M63:M64)</f>
        <v>-4</v>
      </c>
    </row>
    <row r="66" spans="1:13" ht="15" customHeight="1">
      <c r="A66" s="175" t="s">
        <v>53</v>
      </c>
      <c r="B66" s="175"/>
      <c r="C66" s="4"/>
      <c r="D66" s="4"/>
      <c r="E66" s="93">
        <v>-4.625</v>
      </c>
      <c r="F66" s="94">
        <v>-2.88</v>
      </c>
      <c r="G66" s="93">
        <v>-5.934</v>
      </c>
      <c r="H66" s="94">
        <v>-8.369</v>
      </c>
      <c r="I66" s="93">
        <v>-10.912</v>
      </c>
      <c r="J66" s="94"/>
      <c r="K66" s="94"/>
      <c r="L66" s="94">
        <v>3.1</v>
      </c>
      <c r="M66" s="94">
        <v>1</v>
      </c>
    </row>
    <row r="67" spans="1:13" ht="15" customHeight="1">
      <c r="A67" s="175" t="s">
        <v>54</v>
      </c>
      <c r="B67" s="175"/>
      <c r="C67" s="4"/>
      <c r="D67" s="4"/>
      <c r="E67" s="93"/>
      <c r="F67" s="94"/>
      <c r="G67" s="93"/>
      <c r="H67" s="94"/>
      <c r="I67" s="93"/>
      <c r="J67" s="94"/>
      <c r="K67" s="94"/>
      <c r="L67" s="94"/>
      <c r="M67" s="94"/>
    </row>
    <row r="68" spans="1:13" ht="15" customHeight="1">
      <c r="A68" s="175" t="s">
        <v>55</v>
      </c>
      <c r="B68" s="175"/>
      <c r="C68" s="4"/>
      <c r="D68" s="4"/>
      <c r="E68" s="93"/>
      <c r="F68" s="94"/>
      <c r="G68" s="93"/>
      <c r="H68" s="94"/>
      <c r="I68" s="93"/>
      <c r="J68" s="94"/>
      <c r="K68" s="94"/>
      <c r="L68" s="94"/>
      <c r="M68" s="94"/>
    </row>
    <row r="69" spans="1:13" ht="15" customHeight="1">
      <c r="A69" s="177" t="s">
        <v>56</v>
      </c>
      <c r="B69" s="177"/>
      <c r="C69" s="28"/>
      <c r="D69" s="28"/>
      <c r="E69" s="95">
        <v>-1.9000000000000004</v>
      </c>
      <c r="F69" s="96"/>
      <c r="G69" s="95">
        <v>1.3710000000000004</v>
      </c>
      <c r="H69" s="96"/>
      <c r="I69" s="95"/>
      <c r="J69" s="96"/>
      <c r="K69" s="96"/>
      <c r="L69" s="96"/>
      <c r="M69" s="96"/>
    </row>
    <row r="70" spans="1:13" ht="16.5" customHeight="1">
      <c r="A70" s="39" t="s">
        <v>57</v>
      </c>
      <c r="B70" s="39"/>
      <c r="C70" s="26"/>
      <c r="D70" s="26"/>
      <c r="E70" s="103">
        <f>SUM(E66:E69)</f>
        <v>-6.525</v>
      </c>
      <c r="F70" s="104">
        <f>SUM(F66:F69)</f>
        <v>-2.88</v>
      </c>
      <c r="G70" s="103">
        <f>SUM(G66:G69)</f>
        <v>-4.563</v>
      </c>
      <c r="H70" s="143">
        <f>SUM(H66:H69)</f>
        <v>-8.369</v>
      </c>
      <c r="I70" s="103">
        <f>SUM(I66:I69)</f>
        <v>-10.912</v>
      </c>
      <c r="J70" s="104" t="s">
        <v>12</v>
      </c>
      <c r="K70" s="104" t="s">
        <v>12</v>
      </c>
      <c r="L70" s="104">
        <f>SUM(L66:L69)</f>
        <v>3.1</v>
      </c>
      <c r="M70" s="104">
        <f>SUM(M66:M69)</f>
        <v>1</v>
      </c>
    </row>
    <row r="71" spans="1:13" ht="16.5" customHeight="1">
      <c r="A71" s="179" t="s">
        <v>58</v>
      </c>
      <c r="B71" s="179"/>
      <c r="C71" s="12"/>
      <c r="D71" s="12"/>
      <c r="E71" s="91">
        <f>SUM(E70+E65)</f>
        <v>-6.792000000000001</v>
      </c>
      <c r="F71" s="92">
        <f>F70+F65</f>
        <v>-2.527</v>
      </c>
      <c r="G71" s="91">
        <f>SUM(G70+G65)</f>
        <v>1.9920000000000009</v>
      </c>
      <c r="H71" s="133">
        <f>SUM(H70+H65)</f>
        <v>-6.805000000000001</v>
      </c>
      <c r="I71" s="91">
        <f>SUM(I70+I65)</f>
        <v>-5.968</v>
      </c>
      <c r="J71" s="92" t="s">
        <v>12</v>
      </c>
      <c r="K71" s="92" t="s">
        <v>12</v>
      </c>
      <c r="L71" s="92">
        <f>SUM(L70+L65)</f>
        <v>7.000000000000002</v>
      </c>
      <c r="M71" s="92">
        <f>SUM(M70+M65)</f>
        <v>-3</v>
      </c>
    </row>
    <row r="72" spans="1:13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 customHeight="1">
      <c r="A73" s="74"/>
      <c r="B73" s="63"/>
      <c r="C73" s="65"/>
      <c r="D73" s="65"/>
      <c r="E73" s="66">
        <f>E$3</f>
        <v>2010</v>
      </c>
      <c r="F73" s="66">
        <f aca="true" t="shared" si="10" ref="F73:M73">F$3</f>
        <v>2009</v>
      </c>
      <c r="G73" s="66">
        <f t="shared" si="10"/>
        <v>2010</v>
      </c>
      <c r="H73" s="66">
        <f t="shared" si="10"/>
        <v>2009</v>
      </c>
      <c r="I73" s="66">
        <f t="shared" si="10"/>
        <v>2009</v>
      </c>
      <c r="J73" s="66">
        <f t="shared" si="10"/>
        <v>2008</v>
      </c>
      <c r="K73" s="66">
        <f t="shared" si="10"/>
        <v>2007</v>
      </c>
      <c r="L73" s="66">
        <f t="shared" si="10"/>
        <v>2007</v>
      </c>
      <c r="M73" s="66">
        <f t="shared" si="10"/>
        <v>2006</v>
      </c>
    </row>
    <row r="74" spans="1:13" ht="12.75" customHeight="1">
      <c r="A74" s="67"/>
      <c r="B74" s="67"/>
      <c r="C74" s="65"/>
      <c r="D74" s="65"/>
      <c r="E74" s="66" t="str">
        <f>E$4</f>
        <v>Q3</v>
      </c>
      <c r="F74" s="66" t="str">
        <f>F$4</f>
        <v>Q3</v>
      </c>
      <c r="G74" s="66" t="str">
        <f>G$4</f>
        <v>Q1-3</v>
      </c>
      <c r="H74" s="66" t="str">
        <f>H$4</f>
        <v>Q1-3</v>
      </c>
      <c r="I74" s="66"/>
      <c r="J74" s="66"/>
      <c r="K74" s="66"/>
      <c r="L74" s="66"/>
      <c r="M74" s="66"/>
    </row>
    <row r="75" spans="1:13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>
        <f>IF(L$5=0,"",L$5)</f>
      </c>
      <c r="M75" s="70">
        <f>IF(M$5=0,"",M$5)</f>
      </c>
    </row>
    <row r="76" ht="1.5" customHeight="1"/>
    <row r="77" spans="1:13" ht="15" customHeight="1">
      <c r="A77" s="175" t="s">
        <v>60</v>
      </c>
      <c r="B77" s="175"/>
      <c r="C77" s="9"/>
      <c r="D77" s="9"/>
      <c r="E77" s="75">
        <f>IF(E7=0,"-",IF(E14=0,"-",(E14/E7))*100)</f>
        <v>1.9381004620856668</v>
      </c>
      <c r="F77" s="61">
        <f>IF(F14=0,"-",IF(F7=0,"-",F14/F7))*100</f>
        <v>11.824508320726162</v>
      </c>
      <c r="G77" s="113">
        <f>IF(G14=0,"-",IF(G7=0,"-",G14/G7))*100</f>
        <v>5.460272302377564</v>
      </c>
      <c r="H77" s="61">
        <f>IF(H14=0,"-",IF(H7=0,"-",H14/H7))*100</f>
        <v>8.768338775859942</v>
      </c>
      <c r="I77" s="113">
        <f>IF(I14=0,"-",IF(I7=0,"-",I14/I7))*100</f>
        <v>7.536203049725019</v>
      </c>
      <c r="J77" s="61">
        <f>IF(J14=0,"-",IF(J7=0,"-",J14/J7)*100)</f>
        <v>11.063112687303901</v>
      </c>
      <c r="K77" s="61">
        <f>IF(K14=0,"-",IF(K7=0,"-",K14/K7)*100)</f>
        <v>14.016035653590384</v>
      </c>
      <c r="L77" s="61">
        <f>IF(L14=0,"-",IF(L7=0,"-",L14/L7)*100)</f>
        <v>14.033850493653036</v>
      </c>
      <c r="M77" s="61">
        <f>IF(M14=0,"-",IF(M7=0,"-",M14/M7)*100)</f>
        <v>10.253998118532454</v>
      </c>
    </row>
    <row r="78" spans="1:13" ht="15" customHeight="1">
      <c r="A78" s="175" t="s">
        <v>61</v>
      </c>
      <c r="B78" s="175"/>
      <c r="C78" s="9"/>
      <c r="D78" s="9"/>
      <c r="E78" s="75">
        <f aca="true" t="shared" si="11" ref="E78:L78">IF(E20=0,"-",IF(E7=0,"-",E20/E7)*100)</f>
        <v>-3.6567933246900393</v>
      </c>
      <c r="F78" s="61">
        <f t="shared" si="11"/>
        <v>8.468986384266252</v>
      </c>
      <c r="G78" s="75">
        <f>IF(G20=0,"-",IF(G7=0,"-",G20/G7)*100)</f>
        <v>2.211948790896157</v>
      </c>
      <c r="H78" s="61">
        <f>IF(H20=0,"-",IF(H7=0,"-",H20/H7)*100)</f>
        <v>4.7906928034883025</v>
      </c>
      <c r="I78" s="75">
        <f t="shared" si="11"/>
        <v>3.897423508178557</v>
      </c>
      <c r="J78" s="61">
        <f t="shared" si="11"/>
        <v>5.461759509032725</v>
      </c>
      <c r="K78" s="61">
        <f>IF(K20=0,"-",IF(K7=0,"-",K20/K7)*100)</f>
        <v>8.366887856200938</v>
      </c>
      <c r="L78" s="61">
        <f t="shared" si="11"/>
        <v>11.706629055007054</v>
      </c>
      <c r="M78" s="61">
        <f>IF(M20=0,"-",IF(M7=0,"-",M20/M7)*100)</f>
        <v>8.654750705550327</v>
      </c>
    </row>
    <row r="79" spans="1:13" ht="15" customHeight="1">
      <c r="A79" s="175" t="s">
        <v>62</v>
      </c>
      <c r="B79" s="175"/>
      <c r="C79" s="10"/>
      <c r="D79" s="10"/>
      <c r="E79" s="75" t="s">
        <v>12</v>
      </c>
      <c r="F79" s="62" t="s">
        <v>12</v>
      </c>
      <c r="G79" s="75" t="s">
        <v>12</v>
      </c>
      <c r="H79" s="62" t="s">
        <v>12</v>
      </c>
      <c r="I79" s="75">
        <f>IF((I44=0),"-",(I24/((I44+J44)/2)*100))</f>
        <v>9.782065138487877</v>
      </c>
      <c r="J79" s="62" t="s">
        <v>12</v>
      </c>
      <c r="K79" s="62" t="s">
        <v>12</v>
      </c>
      <c r="L79" s="62">
        <f>IF((L44=0),"-",(L24/((L44+M44)/2)*100))</f>
        <v>38.2608695652174</v>
      </c>
      <c r="M79" s="62">
        <v>34.1</v>
      </c>
    </row>
    <row r="80" spans="1:13" ht="15" customHeight="1">
      <c r="A80" s="175" t="s">
        <v>63</v>
      </c>
      <c r="B80" s="175"/>
      <c r="C80" s="10"/>
      <c r="D80" s="10"/>
      <c r="E80" s="75" t="s">
        <v>12</v>
      </c>
      <c r="F80" s="62" t="s">
        <v>12</v>
      </c>
      <c r="G80" s="75" t="s">
        <v>12</v>
      </c>
      <c r="H80" s="62" t="s">
        <v>12</v>
      </c>
      <c r="I80" s="75">
        <f>IF((I44=0),"-",((I17+I18)/((I44+I45+I46+I48+J44+J45+J46+J48)/2)*100))</f>
        <v>9.432246881691201</v>
      </c>
      <c r="J80" s="62" t="s">
        <v>12</v>
      </c>
      <c r="K80" s="62" t="s">
        <v>12</v>
      </c>
      <c r="L80" s="62">
        <f>IF((L44=0),"-",((L17+L18)/((L44+L45+L46+L48+M44+M45+M46+M48)/2)*100))</f>
        <v>32.72810999276364</v>
      </c>
      <c r="M80" s="62">
        <v>21.8</v>
      </c>
    </row>
    <row r="81" spans="1:13" ht="15" customHeight="1">
      <c r="A81" s="175" t="s">
        <v>64</v>
      </c>
      <c r="B81" s="175"/>
      <c r="C81" s="9"/>
      <c r="D81" s="9"/>
      <c r="E81" s="79" t="s">
        <v>12</v>
      </c>
      <c r="F81" s="107" t="s">
        <v>12</v>
      </c>
      <c r="G81" s="79">
        <f aca="true" t="shared" si="12" ref="G81:L81">IF(G44=0,"-",((G44+G45)/G52*100))</f>
        <v>27.128665521813794</v>
      </c>
      <c r="H81" s="117">
        <f t="shared" si="12"/>
        <v>23.836825166776784</v>
      </c>
      <c r="I81" s="79">
        <f t="shared" si="12"/>
        <v>24.548751746426</v>
      </c>
      <c r="J81" s="107">
        <f t="shared" si="12"/>
        <v>17.669756595059145</v>
      </c>
      <c r="K81" s="107" t="s">
        <v>12</v>
      </c>
      <c r="L81" s="107">
        <f t="shared" si="12"/>
        <v>33.99209486166008</v>
      </c>
      <c r="M81" s="107">
        <f>IF(M44=0,"-",((M44+M45)/M52*100))</f>
        <v>29.49890177248812</v>
      </c>
    </row>
    <row r="82" spans="1:13" ht="15" customHeight="1">
      <c r="A82" s="175" t="s">
        <v>65</v>
      </c>
      <c r="B82" s="175"/>
      <c r="C82" s="9"/>
      <c r="D82" s="9"/>
      <c r="E82" s="77" t="s">
        <v>12</v>
      </c>
      <c r="F82" s="41" t="s">
        <v>12</v>
      </c>
      <c r="G82" s="77">
        <f aca="true" t="shared" si="13" ref="G82:L82">IF(G48=0,"-",(G48+G46-G40-G38-G34))</f>
        <v>65.82100000000001</v>
      </c>
      <c r="H82" s="119">
        <f t="shared" si="13"/>
        <v>77.00200000000001</v>
      </c>
      <c r="I82" s="77">
        <f t="shared" si="13"/>
        <v>74.17100000000002</v>
      </c>
      <c r="J82" s="41">
        <f t="shared" si="13"/>
        <v>80.71100000000001</v>
      </c>
      <c r="K82" s="41" t="str">
        <f t="shared" si="13"/>
        <v>-</v>
      </c>
      <c r="L82" s="41">
        <f t="shared" si="13"/>
        <v>26.400000000000002</v>
      </c>
      <c r="M82" s="41">
        <f>IF(M48=0,"-",(M48+M46-M40-M38-M34))</f>
        <v>30.300000000000004</v>
      </c>
    </row>
    <row r="83" spans="1:13" ht="15" customHeight="1">
      <c r="A83" s="175" t="s">
        <v>66</v>
      </c>
      <c r="B83" s="175"/>
      <c r="C83" s="4"/>
      <c r="D83" s="4"/>
      <c r="E83" s="75" t="s">
        <v>12</v>
      </c>
      <c r="F83" s="3" t="s">
        <v>12</v>
      </c>
      <c r="G83" s="75">
        <f aca="true" t="shared" si="14" ref="G83:L83">IF((G44=0),"-",((G48+G46)/(G44+G45)))</f>
        <v>2.011111111111111</v>
      </c>
      <c r="H83" s="115">
        <f t="shared" si="14"/>
        <v>2.4700762994754415</v>
      </c>
      <c r="I83" s="75">
        <f t="shared" si="14"/>
        <v>2.3308421960333434</v>
      </c>
      <c r="J83" s="3">
        <f t="shared" si="14"/>
        <v>3.3933678908863647</v>
      </c>
      <c r="K83" s="3" t="s">
        <v>12</v>
      </c>
      <c r="L83" s="3">
        <f t="shared" si="14"/>
        <v>0.9767441860465115</v>
      </c>
      <c r="M83" s="3">
        <f>IF((M44=0),"-",((M48+M46)/(M44+M45)))</f>
        <v>1.3206926406926407</v>
      </c>
    </row>
    <row r="84" spans="1:13" ht="15" customHeight="1">
      <c r="A84" s="177" t="s">
        <v>67</v>
      </c>
      <c r="B84" s="177"/>
      <c r="C84" s="28"/>
      <c r="D84" s="28"/>
      <c r="E84" s="78" t="s">
        <v>12</v>
      </c>
      <c r="F84" s="24" t="s">
        <v>12</v>
      </c>
      <c r="G84" s="78" t="s">
        <v>12</v>
      </c>
      <c r="H84" s="24" t="s">
        <v>12</v>
      </c>
      <c r="I84" s="78">
        <v>623</v>
      </c>
      <c r="J84" s="24">
        <v>641</v>
      </c>
      <c r="K84" s="24" t="s">
        <v>101</v>
      </c>
      <c r="L84" s="24">
        <v>527</v>
      </c>
      <c r="M84" s="24">
        <v>404</v>
      </c>
    </row>
    <row r="85" spans="1:13" ht="15" customHeight="1">
      <c r="A85" s="147" t="s">
        <v>100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5">
      <c r="A86" s="148"/>
      <c r="B86" s="148"/>
      <c r="C86" s="148"/>
      <c r="D86" s="148"/>
      <c r="E86" s="149"/>
      <c r="F86" s="149"/>
      <c r="G86" s="149"/>
      <c r="H86" s="149"/>
      <c r="I86" s="149"/>
      <c r="J86" s="149"/>
      <c r="K86" s="149"/>
      <c r="L86" s="8"/>
      <c r="M86" s="148"/>
    </row>
    <row r="87" spans="1:13" ht="15">
      <c r="A87" s="148"/>
      <c r="B87" s="148"/>
      <c r="C87" s="148"/>
      <c r="D87" s="148"/>
      <c r="E87" s="149"/>
      <c r="F87" s="149"/>
      <c r="G87" s="149"/>
      <c r="H87" s="149"/>
      <c r="I87" s="149"/>
      <c r="J87" s="149"/>
      <c r="K87" s="149"/>
      <c r="L87" s="6"/>
      <c r="M87" s="148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M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hjn</cp:lastModifiedBy>
  <cp:lastPrinted>2010-11-02T10:00:11Z</cp:lastPrinted>
  <dcterms:created xsi:type="dcterms:W3CDTF">2009-05-12T14:09:20Z</dcterms:created>
  <dcterms:modified xsi:type="dcterms:W3CDTF">2010-11-03T09:08:57Z</dcterms:modified>
  <cp:category/>
  <cp:version/>
  <cp:contentType/>
  <cp:contentStatus/>
</cp:coreProperties>
</file>