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668"/>
  <workbookPr codeName="ThisWorkbook" defaultThemeVersion="124226"/>
  <mc:AlternateContent xmlns:mc="http://schemas.openxmlformats.org/markup-compatibility/2006">
    <mc:Choice Requires="x15">
      <x15ac:absPath xmlns:x15ac="http://schemas.microsoft.com/office/spreadsheetml/2010/11/ac" url="G:\Underlag till delårsrapporter och bokslutskommunikéer\Till hemsidan\2016 kv 4\"/>
    </mc:Choice>
  </mc:AlternateContent>
  <bookViews>
    <workbookView xWindow="-15" yWindow="1245" windowWidth="14280" windowHeight="4500" tabRatio="754" firstSheet="4" activeTab="4"/>
  </bookViews>
  <sheets>
    <sheet name="Arbetsgång" sheetId="67" state="hidden" r:id="rId1"/>
    <sheet name="kontomall" sheetId="6" state="hidden" r:id="rId2"/>
    <sheet name="Kommenater" sheetId="71" state="hidden" r:id="rId3"/>
    <sheet name="AH Industries " sheetId="39" state="hidden" r:id="rId4"/>
    <sheet name="Aibel" sheetId="77" r:id="rId5"/>
    <sheet name="airteam" sheetId="72" r:id="rId6"/>
    <sheet name="ArcusGruppen" sheetId="48" state="hidden" r:id="rId7"/>
    <sheet name="Bisnode" sheetId="79" r:id="rId8"/>
    <sheet name="Diab" sheetId="51" r:id="rId9"/>
    <sheet name="GS Hydro" sheetId="80" r:id="rId10"/>
    <sheet name="Gudrun Sjöden" sheetId="74" r:id="rId11"/>
    <sheet name="HENT" sheetId="55" r:id="rId12"/>
    <sheet name="HL Display" sheetId="56" r:id="rId13"/>
    <sheet name="Jøtul" sheetId="81" r:id="rId14"/>
    <sheet name="KVD" sheetId="59" r:id="rId15"/>
    <sheet name="Ledil" sheetId="65" r:id="rId16"/>
    <sheet name="Nebula" sheetId="61" r:id="rId17"/>
    <sheet name="Nordic Cinema Group" sheetId="62" state="hidden" r:id="rId18"/>
    <sheet name="Oase Outdoor" sheetId="73" r:id="rId19"/>
    <sheet name="Plantagen" sheetId="75" r:id="rId20"/>
    <sheet name="Serena Properties" sheetId="70" r:id="rId21"/>
    <sheet name="Speed Group" sheetId="68" r:id="rId22"/>
    <sheet name="TFS" sheetId="69" r:id="rId23"/>
    <sheet name="Blad1" sheetId="76" state="hidden" r:id="rId24"/>
  </sheets>
  <externalReferences>
    <externalReference r:id="rId25"/>
  </externalReferences>
  <definedNames>
    <definedName name="Bolagskod" localSheetId="4">[1]Meny!#REF!</definedName>
    <definedName name="Bolagskod" localSheetId="5">#REF!</definedName>
    <definedName name="Bolagskod" localSheetId="7">[1]Meny!#REF!</definedName>
    <definedName name="Bolagskod" localSheetId="9">[1]Meny!#REF!</definedName>
    <definedName name="Bolagskod" localSheetId="10">#REF!</definedName>
    <definedName name="Bolagskod" localSheetId="13">#REF!</definedName>
    <definedName name="Bolagskod" localSheetId="15">#REF!</definedName>
    <definedName name="Bolagskod" localSheetId="18">#REF!</definedName>
    <definedName name="Bolagskod" localSheetId="19">#REF!</definedName>
    <definedName name="Bolagskod" localSheetId="20">#REF!</definedName>
    <definedName name="Bolagskod" localSheetId="21">#REF!</definedName>
    <definedName name="Bolagskod" localSheetId="22">#REF!</definedName>
    <definedName name="Bolagskod">#REF!</definedName>
    <definedName name="_xlnm.Print_Area" localSheetId="3">'AH Industries '!$B$3:$M$95</definedName>
    <definedName name="_xlnm.Print_Area" localSheetId="4">Aibel!$A$1:$L$95</definedName>
    <definedName name="_xlnm.Print_Area" localSheetId="5">airteam!$A$1:$K$94</definedName>
    <definedName name="_xlnm.Print_Area" localSheetId="6">ArcusGruppen!$B$1:$M$94</definedName>
    <definedName name="_xlnm.Print_Area" localSheetId="7">Bisnode!$A$1:$L$93</definedName>
    <definedName name="_xlnm.Print_Area" localSheetId="8">Diab!$A$1:$K$92</definedName>
    <definedName name="_xlnm.Print_Area" localSheetId="9">'GS Hydro'!$A$1:$K$93</definedName>
    <definedName name="_xlnm.Print_Area" localSheetId="10">'Gudrun Sjöden'!$A$1:$K$94</definedName>
    <definedName name="_xlnm.Print_Area" localSheetId="11">HENT!$A$1:$L$94</definedName>
    <definedName name="_xlnm.Print_Area" localSheetId="12">'HL Display'!$A$1:$K$94</definedName>
    <definedName name="_xlnm.Print_Area" localSheetId="13">Jøtul!$A$1:$K$92</definedName>
    <definedName name="_xlnm.Print_Area" localSheetId="2">Kommenater!$A$1:$C$25</definedName>
    <definedName name="_xlnm.Print_Area" localSheetId="1">kontomall!$A$1:$K$123</definedName>
    <definedName name="_xlnm.Print_Area" localSheetId="14">KVD!$A$1:$K$93</definedName>
    <definedName name="_xlnm.Print_Area" localSheetId="15">Ledil!$A$1:$K$93</definedName>
    <definedName name="_xlnm.Print_Area" localSheetId="16">Nebula!$A$1:$L$93</definedName>
    <definedName name="_xlnm.Print_Area" localSheetId="17">'Nordic Cinema Group'!$A$1:$M$95</definedName>
    <definedName name="_xlnm.Print_Area" localSheetId="18">'Oase Outdoor'!$A$1:$K$94</definedName>
    <definedName name="_xlnm.Print_Area" localSheetId="19">Plantagen!$A$1:$K$93</definedName>
    <definedName name="_xlnm.Print_Area" localSheetId="20">'Serena Properties'!$A$1:$K$95</definedName>
    <definedName name="_xlnm.Print_Area" localSheetId="21">'Speed Group'!$A$1:$K$93</definedName>
    <definedName name="_xlnm.Print_Area" localSheetId="22">TFS!$A$1:$K$96</definedName>
    <definedName name="VMÅN" localSheetId="13">#REF!</definedName>
    <definedName name="VMÅN">#REF!</definedName>
  </definedNames>
  <calcPr calcId="171027"/>
</workbook>
</file>

<file path=xl/calcChain.xml><?xml version="1.0" encoding="utf-8"?>
<calcChain xmlns="http://schemas.openxmlformats.org/spreadsheetml/2006/main">
  <c r="K73" i="81" l="1"/>
  <c r="J73" i="81"/>
  <c r="I73" i="81"/>
  <c r="H73" i="81"/>
  <c r="G73" i="81"/>
  <c r="F73" i="81"/>
  <c r="E73" i="81"/>
  <c r="I66" i="81"/>
  <c r="I68" i="81" s="1"/>
  <c r="E66" i="81"/>
  <c r="E68" i="81" s="1"/>
  <c r="K63" i="81"/>
  <c r="K66" i="81" s="1"/>
  <c r="K68" i="81" s="1"/>
  <c r="K74" i="81" s="1"/>
  <c r="K76" i="81" s="1"/>
  <c r="J63" i="81"/>
  <c r="J66" i="81" s="1"/>
  <c r="J68" i="81" s="1"/>
  <c r="I63" i="81"/>
  <c r="H63" i="81"/>
  <c r="H66" i="81" s="1"/>
  <c r="H68" i="81" s="1"/>
  <c r="H74" i="81" s="1"/>
  <c r="H76" i="81" s="1"/>
  <c r="G63" i="81"/>
  <c r="G66" i="81" s="1"/>
  <c r="G68" i="81" s="1"/>
  <c r="G74" i="81" s="1"/>
  <c r="G76" i="81" s="1"/>
  <c r="F63" i="81"/>
  <c r="F66" i="81" s="1"/>
  <c r="F68" i="81" s="1"/>
  <c r="E63" i="81"/>
  <c r="K55" i="81"/>
  <c r="J55" i="81"/>
  <c r="I55" i="81"/>
  <c r="H55" i="81"/>
  <c r="G55" i="81"/>
  <c r="J46" i="81"/>
  <c r="K45" i="81"/>
  <c r="J45" i="81"/>
  <c r="I45" i="81"/>
  <c r="H45" i="81"/>
  <c r="G45" i="81"/>
  <c r="K39" i="81"/>
  <c r="J39" i="81"/>
  <c r="I39" i="81"/>
  <c r="I46" i="81" s="1"/>
  <c r="H39" i="81"/>
  <c r="G39" i="81"/>
  <c r="H31" i="81"/>
  <c r="G31" i="81"/>
  <c r="F31" i="81"/>
  <c r="E31" i="81"/>
  <c r="K30" i="81"/>
  <c r="J30" i="81"/>
  <c r="I30" i="81"/>
  <c r="H30" i="81"/>
  <c r="G30" i="81"/>
  <c r="F30" i="81"/>
  <c r="E30" i="81"/>
  <c r="J14" i="81"/>
  <c r="J28" i="81" s="1"/>
  <c r="I14" i="81"/>
  <c r="I28" i="81" s="1"/>
  <c r="F14" i="81"/>
  <c r="F28" i="81" s="1"/>
  <c r="E14" i="81"/>
  <c r="E28" i="81" s="1"/>
  <c r="K12" i="81"/>
  <c r="K14" i="81" s="1"/>
  <c r="J12" i="81"/>
  <c r="I12" i="81"/>
  <c r="H12" i="81"/>
  <c r="H14" i="81" s="1"/>
  <c r="H17" i="81" s="1"/>
  <c r="H20" i="81" s="1"/>
  <c r="H23" i="81" s="1"/>
  <c r="G12" i="81"/>
  <c r="G14" i="81" s="1"/>
  <c r="F12" i="81"/>
  <c r="E12" i="81"/>
  <c r="K73" i="80"/>
  <c r="J73" i="80"/>
  <c r="I73" i="80"/>
  <c r="H73" i="80"/>
  <c r="G73" i="80"/>
  <c r="F73" i="80"/>
  <c r="E73" i="80"/>
  <c r="J66" i="80"/>
  <c r="J68" i="80" s="1"/>
  <c r="J74" i="80" s="1"/>
  <c r="J76" i="80" s="1"/>
  <c r="I66" i="80"/>
  <c r="I68" i="80" s="1"/>
  <c r="I74" i="80" s="1"/>
  <c r="I76" i="80" s="1"/>
  <c r="F66" i="80"/>
  <c r="F68" i="80" s="1"/>
  <c r="F74" i="80" s="1"/>
  <c r="F76" i="80" s="1"/>
  <c r="E66" i="80"/>
  <c r="E68" i="80" s="1"/>
  <c r="E74" i="80" s="1"/>
  <c r="E76" i="80" s="1"/>
  <c r="K63" i="80"/>
  <c r="K66" i="80" s="1"/>
  <c r="K68" i="80" s="1"/>
  <c r="J63" i="80"/>
  <c r="I63" i="80"/>
  <c r="H63" i="80"/>
  <c r="H66" i="80" s="1"/>
  <c r="H68" i="80" s="1"/>
  <c r="H74" i="80" s="1"/>
  <c r="H76" i="80" s="1"/>
  <c r="G63" i="80"/>
  <c r="G66" i="80" s="1"/>
  <c r="G68" i="80" s="1"/>
  <c r="F63" i="80"/>
  <c r="E63" i="80"/>
  <c r="K55" i="80"/>
  <c r="J55" i="80"/>
  <c r="I55" i="80"/>
  <c r="H55" i="80"/>
  <c r="G55" i="80"/>
  <c r="K45" i="80"/>
  <c r="J45" i="80"/>
  <c r="I45" i="80"/>
  <c r="H45" i="80"/>
  <c r="H46" i="80" s="1"/>
  <c r="G45" i="80"/>
  <c r="K39" i="80"/>
  <c r="K46" i="80" s="1"/>
  <c r="J39" i="80"/>
  <c r="J46" i="80" s="1"/>
  <c r="I39" i="80"/>
  <c r="H39" i="80"/>
  <c r="G39" i="80"/>
  <c r="G46" i="80" s="1"/>
  <c r="K14" i="80"/>
  <c r="K17" i="80" s="1"/>
  <c r="K20" i="80" s="1"/>
  <c r="K23" i="80" s="1"/>
  <c r="G14" i="80"/>
  <c r="G17" i="80" s="1"/>
  <c r="G20" i="80" s="1"/>
  <c r="G23" i="80" s="1"/>
  <c r="E14" i="80"/>
  <c r="E28" i="80" s="1"/>
  <c r="K12" i="80"/>
  <c r="J12" i="80"/>
  <c r="J14" i="80" s="1"/>
  <c r="I12" i="80"/>
  <c r="I14" i="80" s="1"/>
  <c r="H12" i="80"/>
  <c r="H14" i="80" s="1"/>
  <c r="G12" i="80"/>
  <c r="F12" i="80"/>
  <c r="F14" i="80" s="1"/>
  <c r="E12" i="80"/>
  <c r="L73" i="79"/>
  <c r="J73" i="79"/>
  <c r="I73" i="79"/>
  <c r="H73" i="79"/>
  <c r="G73" i="79"/>
  <c r="F73" i="79"/>
  <c r="E73" i="79"/>
  <c r="L66" i="79"/>
  <c r="L68" i="79" s="1"/>
  <c r="J66" i="79"/>
  <c r="J68" i="79" s="1"/>
  <c r="J74" i="79" s="1"/>
  <c r="J76" i="79" s="1"/>
  <c r="F66" i="79"/>
  <c r="F68" i="79" s="1"/>
  <c r="F74" i="79" s="1"/>
  <c r="F76" i="79" s="1"/>
  <c r="E66" i="79"/>
  <c r="E68" i="79" s="1"/>
  <c r="E74" i="79" s="1"/>
  <c r="E76" i="79" s="1"/>
  <c r="L63" i="79"/>
  <c r="J63" i="79"/>
  <c r="I63" i="79"/>
  <c r="I66" i="79" s="1"/>
  <c r="I68" i="79" s="1"/>
  <c r="I74" i="79" s="1"/>
  <c r="I76" i="79" s="1"/>
  <c r="H63" i="79"/>
  <c r="H66" i="79" s="1"/>
  <c r="H68" i="79" s="1"/>
  <c r="H74" i="79" s="1"/>
  <c r="H76" i="79" s="1"/>
  <c r="G63" i="79"/>
  <c r="G66" i="79" s="1"/>
  <c r="G68" i="79" s="1"/>
  <c r="F63" i="79"/>
  <c r="E63" i="79"/>
  <c r="L55" i="79"/>
  <c r="J55" i="79"/>
  <c r="I55" i="79"/>
  <c r="H55" i="79"/>
  <c r="G55" i="79"/>
  <c r="L45" i="79"/>
  <c r="J45" i="79"/>
  <c r="I45" i="79"/>
  <c r="I46" i="79" s="1"/>
  <c r="H45" i="79"/>
  <c r="G45" i="79"/>
  <c r="L39" i="79"/>
  <c r="L46" i="79" s="1"/>
  <c r="J39" i="79"/>
  <c r="J46" i="79" s="1"/>
  <c r="I39" i="79"/>
  <c r="H39" i="79"/>
  <c r="H46" i="79" s="1"/>
  <c r="G39" i="79"/>
  <c r="G46" i="79" s="1"/>
  <c r="L12" i="79"/>
  <c r="L14" i="79" s="1"/>
  <c r="K12" i="79"/>
  <c r="K14" i="79" s="1"/>
  <c r="J12" i="79"/>
  <c r="J14" i="79" s="1"/>
  <c r="I12" i="79"/>
  <c r="I14" i="79" s="1"/>
  <c r="H12" i="79"/>
  <c r="H14" i="79" s="1"/>
  <c r="G12" i="79"/>
  <c r="G14" i="79" s="1"/>
  <c r="F12" i="79"/>
  <c r="F14" i="79" s="1"/>
  <c r="E12" i="79"/>
  <c r="E14" i="79" s="1"/>
  <c r="L73" i="77"/>
  <c r="I73" i="77"/>
  <c r="H73" i="77"/>
  <c r="G73" i="77"/>
  <c r="F73" i="77"/>
  <c r="E73" i="77"/>
  <c r="L63" i="77"/>
  <c r="L66" i="77" s="1"/>
  <c r="L68" i="77" s="1"/>
  <c r="L74" i="77" s="1"/>
  <c r="L76" i="77" s="1"/>
  <c r="I63" i="77"/>
  <c r="I66" i="77" s="1"/>
  <c r="I68" i="77" s="1"/>
  <c r="I74" i="77" s="1"/>
  <c r="I76" i="77" s="1"/>
  <c r="H63" i="77"/>
  <c r="H66" i="77" s="1"/>
  <c r="H68" i="77" s="1"/>
  <c r="G63" i="77"/>
  <c r="G66" i="77" s="1"/>
  <c r="G68" i="77" s="1"/>
  <c r="F63" i="77"/>
  <c r="F66" i="77" s="1"/>
  <c r="F68" i="77" s="1"/>
  <c r="F74" i="77" s="1"/>
  <c r="F76" i="77" s="1"/>
  <c r="E63" i="77"/>
  <c r="E66" i="77" s="1"/>
  <c r="E68" i="77" s="1"/>
  <c r="E74" i="77" s="1"/>
  <c r="E76" i="77" s="1"/>
  <c r="L55" i="77"/>
  <c r="J55" i="77"/>
  <c r="I55" i="77"/>
  <c r="H55" i="77"/>
  <c r="G55" i="77"/>
  <c r="L45" i="77"/>
  <c r="J45" i="77"/>
  <c r="J46" i="77" s="1"/>
  <c r="I45" i="77"/>
  <c r="H45" i="77"/>
  <c r="G45" i="77"/>
  <c r="L39" i="77"/>
  <c r="J39" i="77"/>
  <c r="I39" i="77"/>
  <c r="I46" i="77" s="1"/>
  <c r="H39" i="77"/>
  <c r="H46" i="77" s="1"/>
  <c r="G39" i="77"/>
  <c r="L12" i="77"/>
  <c r="L14" i="77" s="1"/>
  <c r="K12" i="77"/>
  <c r="K14" i="77" s="1"/>
  <c r="J12" i="77"/>
  <c r="J14" i="77" s="1"/>
  <c r="I12" i="77"/>
  <c r="I14" i="77" s="1"/>
  <c r="H12" i="77"/>
  <c r="H14" i="77" s="1"/>
  <c r="G12" i="77"/>
  <c r="G14" i="77" s="1"/>
  <c r="F12" i="77"/>
  <c r="F14" i="77" s="1"/>
  <c r="E12" i="77"/>
  <c r="E14" i="77" s="1"/>
  <c r="H28" i="80" l="1"/>
  <c r="H17" i="80"/>
  <c r="H20" i="80" s="1"/>
  <c r="H23" i="80" s="1"/>
  <c r="I28" i="80"/>
  <c r="I17" i="80"/>
  <c r="I20" i="80" s="1"/>
  <c r="I23" i="80" s="1"/>
  <c r="L74" i="79"/>
  <c r="L76" i="79" s="1"/>
  <c r="E17" i="80"/>
  <c r="E20" i="80" s="1"/>
  <c r="E23" i="80" s="1"/>
  <c r="G74" i="80"/>
  <c r="G76" i="80" s="1"/>
  <c r="I74" i="81"/>
  <c r="I76" i="81" s="1"/>
  <c r="E17" i="81"/>
  <c r="E20" i="81" s="1"/>
  <c r="E23" i="81" s="1"/>
  <c r="G74" i="79"/>
  <c r="G76" i="79" s="1"/>
  <c r="I17" i="81"/>
  <c r="I20" i="81" s="1"/>
  <c r="I23" i="81" s="1"/>
  <c r="I46" i="80"/>
  <c r="K74" i="80"/>
  <c r="K76" i="80" s="1"/>
  <c r="J17" i="81"/>
  <c r="J20" i="81" s="1"/>
  <c r="J23" i="81" s="1"/>
  <c r="E74" i="81"/>
  <c r="E76" i="81" s="1"/>
  <c r="G46" i="77"/>
  <c r="L46" i="77"/>
  <c r="F17" i="81"/>
  <c r="F20" i="81" s="1"/>
  <c r="F23" i="81" s="1"/>
  <c r="H46" i="81"/>
  <c r="G46" i="81"/>
  <c r="K46" i="81"/>
  <c r="F74" i="81"/>
  <c r="F76" i="81" s="1"/>
  <c r="J74" i="81"/>
  <c r="J76" i="81" s="1"/>
  <c r="G28" i="81"/>
  <c r="G17" i="81"/>
  <c r="G20" i="81" s="1"/>
  <c r="G23" i="81" s="1"/>
  <c r="K28" i="81"/>
  <c r="K17" i="81"/>
  <c r="K20" i="81" s="1"/>
  <c r="K23" i="81" s="1"/>
  <c r="H28" i="81"/>
  <c r="F28" i="80"/>
  <c r="F17" i="80"/>
  <c r="F20" i="80" s="1"/>
  <c r="F23" i="80" s="1"/>
  <c r="J28" i="80"/>
  <c r="J17" i="80"/>
  <c r="J20" i="80" s="1"/>
  <c r="J23" i="80" s="1"/>
  <c r="G28" i="80"/>
  <c r="K28" i="80"/>
  <c r="H28" i="79"/>
  <c r="H17" i="79"/>
  <c r="H20" i="79" s="1"/>
  <c r="H23" i="79" s="1"/>
  <c r="L28" i="79"/>
  <c r="L17" i="79"/>
  <c r="L20" i="79" s="1"/>
  <c r="L23" i="79" s="1"/>
  <c r="E28" i="79"/>
  <c r="E17" i="79"/>
  <c r="E20" i="79" s="1"/>
  <c r="E23" i="79" s="1"/>
  <c r="I28" i="79"/>
  <c r="I17" i="79"/>
  <c r="I20" i="79" s="1"/>
  <c r="I23" i="79" s="1"/>
  <c r="F28" i="79"/>
  <c r="F17" i="79"/>
  <c r="F20" i="79" s="1"/>
  <c r="F23" i="79" s="1"/>
  <c r="J28" i="79"/>
  <c r="J17" i="79"/>
  <c r="J20" i="79" s="1"/>
  <c r="J23" i="79" s="1"/>
  <c r="G28" i="79"/>
  <c r="G17" i="79"/>
  <c r="G20" i="79" s="1"/>
  <c r="G23" i="79" s="1"/>
  <c r="K28" i="79"/>
  <c r="K17" i="79"/>
  <c r="K20" i="79" s="1"/>
  <c r="K23" i="79" s="1"/>
  <c r="F28" i="77"/>
  <c r="F17" i="77"/>
  <c r="F20" i="77" s="1"/>
  <c r="F23" i="77" s="1"/>
  <c r="J28" i="77"/>
  <c r="J17" i="77"/>
  <c r="J20" i="77" s="1"/>
  <c r="J23" i="77" s="1"/>
  <c r="G28" i="77"/>
  <c r="G17" i="77"/>
  <c r="G20" i="77" s="1"/>
  <c r="G23" i="77" s="1"/>
  <c r="K28" i="77"/>
  <c r="K17" i="77"/>
  <c r="K20" i="77" s="1"/>
  <c r="K23" i="77" s="1"/>
  <c r="G74" i="77"/>
  <c r="G76" i="77" s="1"/>
  <c r="H28" i="77"/>
  <c r="H17" i="77"/>
  <c r="H20" i="77" s="1"/>
  <c r="H23" i="77" s="1"/>
  <c r="L28" i="77"/>
  <c r="L17" i="77"/>
  <c r="L20" i="77" s="1"/>
  <c r="L23" i="77" s="1"/>
  <c r="H74" i="77"/>
  <c r="H76" i="77" s="1"/>
  <c r="E28" i="77"/>
  <c r="E17" i="77"/>
  <c r="E20" i="77" s="1"/>
  <c r="E23" i="77" s="1"/>
  <c r="I28" i="77"/>
  <c r="I17" i="77"/>
  <c r="I20" i="77" s="1"/>
  <c r="I23" i="77" s="1"/>
  <c r="E14" i="69" l="1"/>
  <c r="E16" i="69" s="1"/>
  <c r="E30" i="69" s="1"/>
  <c r="E86" i="69" s="1"/>
  <c r="F14" i="69"/>
  <c r="F16" i="69" s="1"/>
  <c r="G14" i="69"/>
  <c r="G16" i="69" s="1"/>
  <c r="H14" i="69"/>
  <c r="H16" i="69" s="1"/>
  <c r="I14" i="69"/>
  <c r="I16" i="69" s="1"/>
  <c r="I30" i="69" s="1"/>
  <c r="I86" i="69" s="1"/>
  <c r="J14" i="69"/>
  <c r="J16" i="69" s="1"/>
  <c r="K14" i="69"/>
  <c r="K16" i="69" s="1"/>
  <c r="K19" i="69" s="1"/>
  <c r="K22" i="69" s="1"/>
  <c r="K25" i="69" s="1"/>
  <c r="E19" i="69"/>
  <c r="E22" i="69" s="1"/>
  <c r="E25" i="69" s="1"/>
  <c r="E32" i="69"/>
  <c r="F32" i="69"/>
  <c r="G32" i="69"/>
  <c r="H32" i="69"/>
  <c r="I32" i="69"/>
  <c r="J32" i="69"/>
  <c r="K32" i="69"/>
  <c r="E33" i="69"/>
  <c r="F33" i="69"/>
  <c r="G33" i="69"/>
  <c r="H33" i="69"/>
  <c r="G41" i="69"/>
  <c r="H41" i="69"/>
  <c r="I41" i="69"/>
  <c r="J41" i="69"/>
  <c r="K41" i="69"/>
  <c r="G47" i="69"/>
  <c r="H47" i="69"/>
  <c r="I47" i="69"/>
  <c r="J47" i="69"/>
  <c r="K47" i="69"/>
  <c r="E60" i="69"/>
  <c r="F60" i="69"/>
  <c r="G60" i="69"/>
  <c r="H60" i="69"/>
  <c r="E65" i="69"/>
  <c r="E68" i="69" s="1"/>
  <c r="E70" i="69" s="1"/>
  <c r="F65" i="69"/>
  <c r="F68" i="69" s="1"/>
  <c r="F70" i="69" s="1"/>
  <c r="G65" i="69"/>
  <c r="G68" i="69" s="1"/>
  <c r="G70" i="69" s="1"/>
  <c r="H65" i="69"/>
  <c r="H68" i="69" s="1"/>
  <c r="H70" i="69" s="1"/>
  <c r="I65" i="69"/>
  <c r="I68" i="69" s="1"/>
  <c r="I70" i="69" s="1"/>
  <c r="J65" i="69"/>
  <c r="J68" i="69" s="1"/>
  <c r="J70" i="69" s="1"/>
  <c r="K65" i="69"/>
  <c r="K68" i="69" s="1"/>
  <c r="K70" i="69" s="1"/>
  <c r="E75" i="69"/>
  <c r="F75" i="69"/>
  <c r="G75" i="69"/>
  <c r="H75" i="69"/>
  <c r="I75" i="69"/>
  <c r="J75" i="69"/>
  <c r="K75" i="69"/>
  <c r="E81" i="69"/>
  <c r="F81" i="69"/>
  <c r="G81" i="69"/>
  <c r="H81" i="69"/>
  <c r="E12" i="68"/>
  <c r="E14" i="68" s="1"/>
  <c r="E17" i="68" s="1"/>
  <c r="E20" i="68" s="1"/>
  <c r="E23" i="68" s="1"/>
  <c r="F12" i="68"/>
  <c r="F14" i="68" s="1"/>
  <c r="G12" i="68"/>
  <c r="G14" i="68" s="1"/>
  <c r="G28" i="68" s="1"/>
  <c r="H12" i="68"/>
  <c r="H14" i="68" s="1"/>
  <c r="I12" i="68"/>
  <c r="I14" i="68" s="1"/>
  <c r="J12" i="68"/>
  <c r="J14" i="68" s="1"/>
  <c r="K12" i="68"/>
  <c r="K14" i="68" s="1"/>
  <c r="K28" i="68" s="1"/>
  <c r="E30" i="68"/>
  <c r="F30" i="68"/>
  <c r="G30" i="68"/>
  <c r="H30" i="68"/>
  <c r="I30" i="68"/>
  <c r="J30" i="68"/>
  <c r="K30" i="68"/>
  <c r="E31" i="68"/>
  <c r="F31" i="68"/>
  <c r="G31" i="68"/>
  <c r="H31" i="68"/>
  <c r="G39" i="68"/>
  <c r="H39" i="68"/>
  <c r="H46" i="68" s="1"/>
  <c r="J39" i="68"/>
  <c r="K39" i="68"/>
  <c r="G45" i="68"/>
  <c r="G46" i="68" s="1"/>
  <c r="H45" i="68"/>
  <c r="J45" i="68"/>
  <c r="J46" i="68" s="1"/>
  <c r="K45" i="68"/>
  <c r="G55" i="68"/>
  <c r="H55" i="68"/>
  <c r="J55" i="68"/>
  <c r="K55" i="68"/>
  <c r="E63" i="68"/>
  <c r="E66" i="68" s="1"/>
  <c r="E68" i="68" s="1"/>
  <c r="G63" i="68"/>
  <c r="J63" i="68"/>
  <c r="J66" i="68" s="1"/>
  <c r="J68" i="68" s="1"/>
  <c r="K63" i="68"/>
  <c r="K66" i="68" s="1"/>
  <c r="K68" i="68" s="1"/>
  <c r="G66" i="68"/>
  <c r="G68" i="68" s="1"/>
  <c r="E73" i="68"/>
  <c r="G73" i="68"/>
  <c r="J73" i="68"/>
  <c r="K73" i="68"/>
  <c r="E12" i="70"/>
  <c r="E14" i="70" s="1"/>
  <c r="F12" i="70"/>
  <c r="F14" i="70" s="1"/>
  <c r="G12" i="70"/>
  <c r="G14" i="70" s="1"/>
  <c r="H12" i="70"/>
  <c r="H14" i="70" s="1"/>
  <c r="I21" i="70"/>
  <c r="J21" i="70"/>
  <c r="K21" i="70"/>
  <c r="E31" i="70"/>
  <c r="F31" i="70"/>
  <c r="G31" i="70"/>
  <c r="H31" i="70"/>
  <c r="I31" i="70"/>
  <c r="J31" i="70"/>
  <c r="K31" i="70"/>
  <c r="E32" i="70"/>
  <c r="F32" i="70"/>
  <c r="G32" i="70"/>
  <c r="H32" i="70"/>
  <c r="G40" i="70"/>
  <c r="I40" i="70"/>
  <c r="G46" i="70"/>
  <c r="I46" i="70"/>
  <c r="G56" i="70"/>
  <c r="I56" i="70"/>
  <c r="E64" i="70"/>
  <c r="E67" i="70" s="1"/>
  <c r="E69" i="70" s="1"/>
  <c r="G64" i="70"/>
  <c r="G67" i="70" s="1"/>
  <c r="G69" i="70" s="1"/>
  <c r="E74" i="70"/>
  <c r="G74" i="70"/>
  <c r="E12" i="75"/>
  <c r="E14" i="75" s="1"/>
  <c r="E28" i="75" s="1"/>
  <c r="F12" i="75"/>
  <c r="F14" i="75" s="1"/>
  <c r="F28" i="75" s="1"/>
  <c r="G12" i="75"/>
  <c r="H12" i="75"/>
  <c r="I12" i="75"/>
  <c r="I14" i="75" s="1"/>
  <c r="J12" i="75"/>
  <c r="J14" i="75" s="1"/>
  <c r="J17" i="75" s="1"/>
  <c r="J20" i="75" s="1"/>
  <c r="J23" i="75" s="1"/>
  <c r="G14" i="75"/>
  <c r="G17" i="75" s="1"/>
  <c r="G20" i="75" s="1"/>
  <c r="G23" i="75" s="1"/>
  <c r="H14" i="75"/>
  <c r="E17" i="75"/>
  <c r="E20" i="75" s="1"/>
  <c r="E23" i="75" s="1"/>
  <c r="F17" i="75"/>
  <c r="F20" i="75" s="1"/>
  <c r="F23" i="75" s="1"/>
  <c r="K20" i="75"/>
  <c r="E30" i="75"/>
  <c r="F30" i="75"/>
  <c r="G30" i="75"/>
  <c r="H30" i="75"/>
  <c r="I30" i="75"/>
  <c r="J30" i="75"/>
  <c r="K30" i="75"/>
  <c r="E31" i="75"/>
  <c r="F31" i="75"/>
  <c r="G31" i="75"/>
  <c r="H31" i="75"/>
  <c r="G55" i="75"/>
  <c r="I55" i="75"/>
  <c r="J55" i="75"/>
  <c r="I63" i="75"/>
  <c r="I66" i="75" s="1"/>
  <c r="I68" i="75" s="1"/>
  <c r="J63" i="75"/>
  <c r="J66" i="75" s="1"/>
  <c r="J68" i="75" s="1"/>
  <c r="I73" i="75"/>
  <c r="J73" i="75"/>
  <c r="E12" i="73"/>
  <c r="E14" i="73" s="1"/>
  <c r="F12" i="73"/>
  <c r="F14" i="73" s="1"/>
  <c r="G12" i="73"/>
  <c r="G14" i="73" s="1"/>
  <c r="G17" i="73" s="1"/>
  <c r="G20" i="73" s="1"/>
  <c r="G23" i="73" s="1"/>
  <c r="H12" i="73"/>
  <c r="H14" i="73" s="1"/>
  <c r="I12" i="73"/>
  <c r="I14" i="73" s="1"/>
  <c r="J20" i="73"/>
  <c r="K20" i="73"/>
  <c r="E30" i="73"/>
  <c r="F30" i="73"/>
  <c r="G30" i="73"/>
  <c r="H30" i="73"/>
  <c r="I30" i="73"/>
  <c r="J30" i="73"/>
  <c r="K30" i="73"/>
  <c r="E31" i="73"/>
  <c r="F31" i="73"/>
  <c r="G31" i="73"/>
  <c r="H31" i="73"/>
  <c r="G39" i="73"/>
  <c r="I39" i="73"/>
  <c r="G45" i="73"/>
  <c r="I45" i="73"/>
  <c r="G55" i="73"/>
  <c r="I55" i="73"/>
  <c r="F1" i="62"/>
  <c r="G1" i="62"/>
  <c r="H1" i="62"/>
  <c r="I1" i="62"/>
  <c r="J1" i="62"/>
  <c r="K1" i="62"/>
  <c r="L1" i="62"/>
  <c r="M1" i="62"/>
  <c r="B3" i="62"/>
  <c r="B4" i="62"/>
  <c r="F5" i="62"/>
  <c r="G5" i="62"/>
  <c r="G59" i="62" s="1"/>
  <c r="H5" i="62"/>
  <c r="H59" i="62" s="1"/>
  <c r="I5" i="62"/>
  <c r="I32" i="62" s="1"/>
  <c r="J5" i="62"/>
  <c r="K5" i="62"/>
  <c r="K59" i="62" s="1"/>
  <c r="L5" i="62"/>
  <c r="L32" i="62" s="1"/>
  <c r="M5" i="62"/>
  <c r="M32" i="62" s="1"/>
  <c r="F6" i="62"/>
  <c r="G6" i="62"/>
  <c r="G60" i="62" s="1"/>
  <c r="H6" i="62"/>
  <c r="H60" i="62" s="1"/>
  <c r="I6" i="62"/>
  <c r="I33" i="62" s="1"/>
  <c r="B7" i="62"/>
  <c r="E7" i="62"/>
  <c r="B9" i="62"/>
  <c r="B10" i="62"/>
  <c r="B11" i="62"/>
  <c r="B12" i="62"/>
  <c r="B13" i="62"/>
  <c r="B14" i="62"/>
  <c r="F14" i="62"/>
  <c r="F16" i="62" s="1"/>
  <c r="G14" i="62"/>
  <c r="G16" i="62" s="1"/>
  <c r="G19" i="62" s="1"/>
  <c r="H14" i="62"/>
  <c r="I14" i="62"/>
  <c r="J14" i="62"/>
  <c r="J16" i="62" s="1"/>
  <c r="K14" i="62"/>
  <c r="K16" i="62" s="1"/>
  <c r="K19" i="62" s="1"/>
  <c r="K22" i="62" s="1"/>
  <c r="K25" i="62" s="1"/>
  <c r="L14" i="62"/>
  <c r="L16" i="62" s="1"/>
  <c r="M14" i="62"/>
  <c r="M16" i="62" s="1"/>
  <c r="B15" i="62"/>
  <c r="B16" i="62"/>
  <c r="H16" i="62"/>
  <c r="H19" i="62" s="1"/>
  <c r="H22" i="62" s="1"/>
  <c r="H25" i="62" s="1"/>
  <c r="I16" i="62"/>
  <c r="B17" i="62"/>
  <c r="B18" i="62"/>
  <c r="B19" i="62"/>
  <c r="B20" i="62"/>
  <c r="B21" i="62"/>
  <c r="B22" i="62"/>
  <c r="G22" i="62"/>
  <c r="G25" i="62" s="1"/>
  <c r="B23" i="62"/>
  <c r="B24" i="62"/>
  <c r="B25" i="62"/>
  <c r="B26" i="62"/>
  <c r="B27" i="62"/>
  <c r="B29" i="62"/>
  <c r="B30" i="62"/>
  <c r="H30" i="62"/>
  <c r="B34" i="62"/>
  <c r="B36" i="62"/>
  <c r="B37" i="62"/>
  <c r="B38" i="62"/>
  <c r="B39" i="62"/>
  <c r="B40" i="62"/>
  <c r="B41" i="62"/>
  <c r="H41" i="62"/>
  <c r="I41" i="62"/>
  <c r="J41" i="62"/>
  <c r="K41" i="62"/>
  <c r="M41" i="62"/>
  <c r="B42" i="62"/>
  <c r="B43" i="62"/>
  <c r="B44" i="62"/>
  <c r="B45" i="62"/>
  <c r="B46" i="62"/>
  <c r="B47" i="62"/>
  <c r="H47" i="62"/>
  <c r="I47" i="62"/>
  <c r="J47" i="62"/>
  <c r="K47" i="62"/>
  <c r="M47" i="62"/>
  <c r="B48" i="62"/>
  <c r="B49" i="62"/>
  <c r="B50" i="62"/>
  <c r="B51" i="62"/>
  <c r="B52" i="62"/>
  <c r="B53" i="62"/>
  <c r="B54" i="62"/>
  <c r="B55" i="62"/>
  <c r="B56" i="62"/>
  <c r="B57" i="62"/>
  <c r="H57" i="62"/>
  <c r="I57" i="62"/>
  <c r="J57" i="62"/>
  <c r="K57" i="62"/>
  <c r="M57" i="62"/>
  <c r="M59" i="62"/>
  <c r="B61" i="62"/>
  <c r="B63" i="62"/>
  <c r="B64" i="62"/>
  <c r="B65" i="62"/>
  <c r="F65" i="62"/>
  <c r="F68" i="62" s="1"/>
  <c r="F70" i="62" s="1"/>
  <c r="G65" i="62"/>
  <c r="H65" i="62"/>
  <c r="H68" i="62" s="1"/>
  <c r="H70" i="62" s="1"/>
  <c r="I65" i="62"/>
  <c r="I68" i="62" s="1"/>
  <c r="I70" i="62" s="1"/>
  <c r="J65" i="62"/>
  <c r="J68" i="62" s="1"/>
  <c r="J70" i="62" s="1"/>
  <c r="M65" i="62"/>
  <c r="M68" i="62" s="1"/>
  <c r="M70" i="62" s="1"/>
  <c r="B66" i="62"/>
  <c r="B67" i="62"/>
  <c r="B68" i="62"/>
  <c r="G68" i="62"/>
  <c r="G70" i="62" s="1"/>
  <c r="B69" i="62"/>
  <c r="B70" i="62"/>
  <c r="B71" i="62"/>
  <c r="B72" i="62"/>
  <c r="B73" i="62"/>
  <c r="B74" i="62"/>
  <c r="B75" i="62"/>
  <c r="F75" i="62"/>
  <c r="G75" i="62"/>
  <c r="H75" i="62"/>
  <c r="I75" i="62"/>
  <c r="J75" i="62"/>
  <c r="M75" i="62"/>
  <c r="B76" i="62"/>
  <c r="I76" i="62"/>
  <c r="I78" i="62" s="1"/>
  <c r="B77" i="62"/>
  <c r="B78" i="62"/>
  <c r="K80" i="62"/>
  <c r="M80" i="62"/>
  <c r="B82" i="62"/>
  <c r="B83" i="62"/>
  <c r="B84" i="62"/>
  <c r="B85" i="62"/>
  <c r="B86" i="62"/>
  <c r="B87" i="62"/>
  <c r="B88" i="62"/>
  <c r="B89" i="62"/>
  <c r="B90" i="62"/>
  <c r="B91" i="62"/>
  <c r="B92" i="62"/>
  <c r="B93" i="62"/>
  <c r="B94" i="62"/>
  <c r="E12" i="61"/>
  <c r="F12" i="61"/>
  <c r="G12" i="61"/>
  <c r="H12" i="61"/>
  <c r="I12" i="61"/>
  <c r="I14" i="61" s="1"/>
  <c r="J12" i="61"/>
  <c r="J14" i="61" s="1"/>
  <c r="K12" i="61"/>
  <c r="K14" i="61" s="1"/>
  <c r="L12" i="61"/>
  <c r="E14" i="61"/>
  <c r="E28" i="61" s="1"/>
  <c r="F14" i="61"/>
  <c r="F17" i="61" s="1"/>
  <c r="F20" i="61" s="1"/>
  <c r="F23" i="61" s="1"/>
  <c r="G14" i="61"/>
  <c r="G17" i="61" s="1"/>
  <c r="G20" i="61" s="1"/>
  <c r="G23" i="61" s="1"/>
  <c r="H14" i="61"/>
  <c r="H17" i="61" s="1"/>
  <c r="H20" i="61" s="1"/>
  <c r="H23" i="61" s="1"/>
  <c r="L14" i="61"/>
  <c r="L17" i="61" s="1"/>
  <c r="L20" i="61" s="1"/>
  <c r="L23" i="61" s="1"/>
  <c r="E30" i="61"/>
  <c r="F30" i="61"/>
  <c r="G30" i="61"/>
  <c r="H30" i="61"/>
  <c r="I30" i="61"/>
  <c r="J30" i="61"/>
  <c r="K30" i="61"/>
  <c r="L30" i="61"/>
  <c r="E31" i="61"/>
  <c r="F31" i="61"/>
  <c r="G31" i="61"/>
  <c r="H31" i="61"/>
  <c r="G39" i="61"/>
  <c r="H39" i="61"/>
  <c r="I39" i="61"/>
  <c r="J39" i="61"/>
  <c r="L39" i="61"/>
  <c r="G45" i="61"/>
  <c r="H45" i="61"/>
  <c r="I45" i="61"/>
  <c r="J45" i="61"/>
  <c r="L45" i="61"/>
  <c r="G55" i="61"/>
  <c r="H55" i="61"/>
  <c r="I55" i="61"/>
  <c r="J55" i="61"/>
  <c r="L55" i="61"/>
  <c r="E63" i="61"/>
  <c r="E66" i="61" s="1"/>
  <c r="F63" i="61"/>
  <c r="F66" i="61" s="1"/>
  <c r="G63" i="61"/>
  <c r="H63" i="61"/>
  <c r="I63" i="61"/>
  <c r="I66" i="61" s="1"/>
  <c r="I68" i="61" s="1"/>
  <c r="L63" i="61"/>
  <c r="L66" i="61" s="1"/>
  <c r="L68" i="61" s="1"/>
  <c r="G66" i="61"/>
  <c r="G68" i="61" s="1"/>
  <c r="H66" i="61"/>
  <c r="H68" i="61" s="1"/>
  <c r="E68" i="61"/>
  <c r="F68" i="61"/>
  <c r="E73" i="61"/>
  <c r="F73" i="61"/>
  <c r="G73" i="61"/>
  <c r="H73" i="61"/>
  <c r="I73" i="61"/>
  <c r="L73" i="61"/>
  <c r="E12" i="65"/>
  <c r="E14" i="65" s="1"/>
  <c r="F12" i="65"/>
  <c r="F14" i="65" s="1"/>
  <c r="G12" i="65"/>
  <c r="G14" i="65" s="1"/>
  <c r="H12" i="65"/>
  <c r="H14" i="65" s="1"/>
  <c r="H28" i="65" s="1"/>
  <c r="I12" i="65"/>
  <c r="I14" i="65" s="1"/>
  <c r="J12" i="65"/>
  <c r="J14" i="65" s="1"/>
  <c r="K12" i="65"/>
  <c r="K14" i="65" s="1"/>
  <c r="E30" i="65"/>
  <c r="F30" i="65"/>
  <c r="G30" i="65"/>
  <c r="H30" i="65"/>
  <c r="I30" i="65"/>
  <c r="J30" i="65"/>
  <c r="K30" i="65"/>
  <c r="K57" i="65" s="1"/>
  <c r="K78" i="65" s="1"/>
  <c r="E31" i="65"/>
  <c r="F31" i="65"/>
  <c r="G31" i="65"/>
  <c r="H31" i="65"/>
  <c r="G39" i="65"/>
  <c r="H39" i="65"/>
  <c r="I39" i="65"/>
  <c r="K39" i="65"/>
  <c r="G45" i="65"/>
  <c r="H45" i="65"/>
  <c r="I45" i="65"/>
  <c r="K45" i="65"/>
  <c r="G46" i="65"/>
  <c r="G55" i="65"/>
  <c r="H55" i="65"/>
  <c r="I55" i="65"/>
  <c r="K55" i="65"/>
  <c r="E63" i="65"/>
  <c r="E66" i="65" s="1"/>
  <c r="F63" i="65"/>
  <c r="G63" i="65"/>
  <c r="H63" i="65"/>
  <c r="K63" i="65"/>
  <c r="K66" i="65" s="1"/>
  <c r="K68" i="65" s="1"/>
  <c r="F66" i="65"/>
  <c r="F68" i="65" s="1"/>
  <c r="G66" i="65"/>
  <c r="G68" i="65" s="1"/>
  <c r="G74" i="65" s="1"/>
  <c r="G76" i="65" s="1"/>
  <c r="H66" i="65"/>
  <c r="H68" i="65" s="1"/>
  <c r="E68" i="65"/>
  <c r="E73" i="65"/>
  <c r="E74" i="65" s="1"/>
  <c r="E76" i="65" s="1"/>
  <c r="F73" i="65"/>
  <c r="G73" i="65"/>
  <c r="H73" i="65"/>
  <c r="K73" i="65"/>
  <c r="E12" i="59"/>
  <c r="E14" i="59" s="1"/>
  <c r="F12" i="59"/>
  <c r="F14" i="59" s="1"/>
  <c r="F17" i="59" s="1"/>
  <c r="F20" i="59" s="1"/>
  <c r="F23" i="59" s="1"/>
  <c r="G12" i="59"/>
  <c r="H12" i="59"/>
  <c r="H14" i="59" s="1"/>
  <c r="I12" i="59"/>
  <c r="I14" i="59" s="1"/>
  <c r="J12" i="59"/>
  <c r="J14" i="59" s="1"/>
  <c r="K12" i="59"/>
  <c r="K14" i="59" s="1"/>
  <c r="K17" i="59" s="1"/>
  <c r="K20" i="59" s="1"/>
  <c r="K23" i="59" s="1"/>
  <c r="G14" i="59"/>
  <c r="G17" i="59" s="1"/>
  <c r="G20" i="59" s="1"/>
  <c r="G23" i="59" s="1"/>
  <c r="E30" i="59"/>
  <c r="F30" i="59"/>
  <c r="G30" i="59"/>
  <c r="H30" i="59"/>
  <c r="I30" i="59"/>
  <c r="J30" i="59"/>
  <c r="K30" i="59"/>
  <c r="E31" i="59"/>
  <c r="F31" i="59"/>
  <c r="G31" i="59"/>
  <c r="H31" i="59"/>
  <c r="G39" i="59"/>
  <c r="H39" i="59"/>
  <c r="I39" i="59"/>
  <c r="J39" i="59"/>
  <c r="K39" i="59"/>
  <c r="G45" i="59"/>
  <c r="H45" i="59"/>
  <c r="I45" i="59"/>
  <c r="J45" i="59"/>
  <c r="K45" i="59"/>
  <c r="G55" i="59"/>
  <c r="H55" i="59"/>
  <c r="I55" i="59"/>
  <c r="J55" i="59"/>
  <c r="K55" i="59"/>
  <c r="E63" i="59"/>
  <c r="E66" i="59" s="1"/>
  <c r="E68" i="59" s="1"/>
  <c r="F63" i="59"/>
  <c r="F66" i="59" s="1"/>
  <c r="F68" i="59" s="1"/>
  <c r="G63" i="59"/>
  <c r="G66" i="59" s="1"/>
  <c r="G68" i="59" s="1"/>
  <c r="H63" i="59"/>
  <c r="H66" i="59" s="1"/>
  <c r="H68" i="59" s="1"/>
  <c r="I63" i="59"/>
  <c r="J63" i="59"/>
  <c r="J66" i="59" s="1"/>
  <c r="J68" i="59" s="1"/>
  <c r="K63" i="59"/>
  <c r="K66" i="59" s="1"/>
  <c r="K68" i="59" s="1"/>
  <c r="I66" i="59"/>
  <c r="I68" i="59"/>
  <c r="E73" i="59"/>
  <c r="F73" i="59"/>
  <c r="G73" i="59"/>
  <c r="H73" i="59"/>
  <c r="I73" i="59"/>
  <c r="J73" i="59"/>
  <c r="K73" i="59"/>
  <c r="E12" i="56"/>
  <c r="E14" i="56" s="1"/>
  <c r="F12" i="56"/>
  <c r="F14" i="56" s="1"/>
  <c r="G12" i="56"/>
  <c r="G14" i="56" s="1"/>
  <c r="H12" i="56"/>
  <c r="H14" i="56" s="1"/>
  <c r="I12" i="56"/>
  <c r="I14" i="56" s="1"/>
  <c r="J12" i="56"/>
  <c r="J14" i="56" s="1"/>
  <c r="K12" i="56"/>
  <c r="K14" i="56" s="1"/>
  <c r="K17" i="56" s="1"/>
  <c r="K20" i="56" s="1"/>
  <c r="K23" i="56" s="1"/>
  <c r="E30" i="56"/>
  <c r="F30" i="56"/>
  <c r="G30" i="56"/>
  <c r="H30" i="56"/>
  <c r="I30" i="56"/>
  <c r="J30" i="56"/>
  <c r="K30" i="56"/>
  <c r="E31" i="56"/>
  <c r="F31" i="56"/>
  <c r="G31" i="56"/>
  <c r="H31" i="56"/>
  <c r="G39" i="56"/>
  <c r="H39" i="56"/>
  <c r="I39" i="56"/>
  <c r="J39" i="56"/>
  <c r="K39" i="56"/>
  <c r="G45" i="56"/>
  <c r="H45" i="56"/>
  <c r="I45" i="56"/>
  <c r="J45" i="56"/>
  <c r="J46" i="56" s="1"/>
  <c r="K45" i="56"/>
  <c r="G55" i="56"/>
  <c r="H55" i="56"/>
  <c r="I55" i="56"/>
  <c r="J55" i="56"/>
  <c r="K55" i="56"/>
  <c r="E63" i="56"/>
  <c r="E66" i="56" s="1"/>
  <c r="E68" i="56" s="1"/>
  <c r="F63" i="56"/>
  <c r="F66" i="56" s="1"/>
  <c r="F68" i="56" s="1"/>
  <c r="G63" i="56"/>
  <c r="G66" i="56" s="1"/>
  <c r="G68" i="56" s="1"/>
  <c r="H63" i="56"/>
  <c r="I63" i="56"/>
  <c r="I66" i="56" s="1"/>
  <c r="I68" i="56" s="1"/>
  <c r="J63" i="56"/>
  <c r="J66" i="56" s="1"/>
  <c r="J68" i="56" s="1"/>
  <c r="K63" i="56"/>
  <c r="K66" i="56" s="1"/>
  <c r="K68" i="56" s="1"/>
  <c r="H66" i="56"/>
  <c r="H68" i="56" s="1"/>
  <c r="E73" i="56"/>
  <c r="F73" i="56"/>
  <c r="G73" i="56"/>
  <c r="H73" i="56"/>
  <c r="I73" i="56"/>
  <c r="J73" i="56"/>
  <c r="K73" i="56"/>
  <c r="E12" i="55"/>
  <c r="F12" i="55"/>
  <c r="G12" i="55"/>
  <c r="H12" i="55"/>
  <c r="I12" i="55"/>
  <c r="J12" i="55"/>
  <c r="K12" i="55"/>
  <c r="L12" i="55"/>
  <c r="E14" i="55"/>
  <c r="F14" i="55"/>
  <c r="G14" i="55"/>
  <c r="H14" i="55"/>
  <c r="I14" i="55"/>
  <c r="J14" i="55"/>
  <c r="K14" i="55"/>
  <c r="L14" i="55"/>
  <c r="E17" i="55"/>
  <c r="F17" i="55"/>
  <c r="G17" i="55"/>
  <c r="H17" i="55"/>
  <c r="I17" i="55"/>
  <c r="J17" i="55"/>
  <c r="K17" i="55"/>
  <c r="L17" i="55"/>
  <c r="E20" i="55"/>
  <c r="F20" i="55"/>
  <c r="G20" i="55"/>
  <c r="H20" i="55"/>
  <c r="I20" i="55"/>
  <c r="I23" i="55" s="1"/>
  <c r="J20" i="55"/>
  <c r="K20" i="55"/>
  <c r="L20" i="55"/>
  <c r="E23" i="55"/>
  <c r="F23" i="55"/>
  <c r="G23" i="55"/>
  <c r="H23" i="55"/>
  <c r="J23" i="55"/>
  <c r="K23" i="55"/>
  <c r="L23" i="55"/>
  <c r="E28" i="55"/>
  <c r="F28" i="55"/>
  <c r="G28" i="55"/>
  <c r="H28" i="55"/>
  <c r="I28" i="55"/>
  <c r="J28" i="55"/>
  <c r="K28" i="55"/>
  <c r="L28" i="55"/>
  <c r="E30" i="55"/>
  <c r="F30" i="55"/>
  <c r="G30" i="55"/>
  <c r="H30" i="55"/>
  <c r="I30" i="55"/>
  <c r="J30" i="55"/>
  <c r="K30" i="55"/>
  <c r="L30" i="55"/>
  <c r="E31" i="55"/>
  <c r="F31" i="55"/>
  <c r="G31" i="55"/>
  <c r="H31" i="55"/>
  <c r="G39" i="55"/>
  <c r="H39" i="55"/>
  <c r="H46" i="55" s="1"/>
  <c r="I39" i="55"/>
  <c r="J39" i="55"/>
  <c r="L39" i="55"/>
  <c r="G45" i="55"/>
  <c r="H45" i="55"/>
  <c r="I45" i="55"/>
  <c r="J45" i="55"/>
  <c r="L45" i="55"/>
  <c r="G55" i="55"/>
  <c r="H55" i="55"/>
  <c r="I55" i="55"/>
  <c r="J55" i="55"/>
  <c r="L55" i="55"/>
  <c r="E63" i="55"/>
  <c r="E66" i="55" s="1"/>
  <c r="E68" i="55" s="1"/>
  <c r="F63" i="55"/>
  <c r="F66" i="55" s="1"/>
  <c r="F68" i="55" s="1"/>
  <c r="G63" i="55"/>
  <c r="G66" i="55" s="1"/>
  <c r="G68" i="55" s="1"/>
  <c r="H63" i="55"/>
  <c r="H66" i="55" s="1"/>
  <c r="H68" i="55" s="1"/>
  <c r="I63" i="55"/>
  <c r="I66" i="55" s="1"/>
  <c r="I68" i="55" s="1"/>
  <c r="E73" i="55"/>
  <c r="F73" i="55"/>
  <c r="G73" i="55"/>
  <c r="H73" i="55"/>
  <c r="I73" i="55"/>
  <c r="E12" i="74"/>
  <c r="E14" i="74" s="1"/>
  <c r="F12" i="74"/>
  <c r="F14" i="74" s="1"/>
  <c r="F17" i="74" s="1"/>
  <c r="F20" i="74" s="1"/>
  <c r="F23" i="74" s="1"/>
  <c r="G12" i="74"/>
  <c r="G14" i="74" s="1"/>
  <c r="G28" i="74" s="1"/>
  <c r="H12" i="74"/>
  <c r="H14" i="74" s="1"/>
  <c r="H28" i="74" s="1"/>
  <c r="I12" i="74"/>
  <c r="I14" i="74" s="1"/>
  <c r="J12" i="74"/>
  <c r="K12" i="74"/>
  <c r="K14" i="74" s="1"/>
  <c r="K17" i="74" s="1"/>
  <c r="K20" i="74" s="1"/>
  <c r="K23" i="74" s="1"/>
  <c r="J14" i="74"/>
  <c r="J17" i="74" s="1"/>
  <c r="J20" i="74" s="1"/>
  <c r="J23" i="74" s="1"/>
  <c r="E30" i="74"/>
  <c r="F30" i="74"/>
  <c r="G30" i="74"/>
  <c r="H30" i="74"/>
  <c r="I30" i="74"/>
  <c r="I57" i="74" s="1"/>
  <c r="I78" i="74" s="1"/>
  <c r="J30" i="74"/>
  <c r="J57" i="74" s="1"/>
  <c r="J78" i="74" s="1"/>
  <c r="K30" i="74"/>
  <c r="K57" i="74" s="1"/>
  <c r="K78" i="74" s="1"/>
  <c r="E31" i="74"/>
  <c r="F31" i="74"/>
  <c r="G31" i="74"/>
  <c r="H31" i="74"/>
  <c r="G39" i="74"/>
  <c r="I39" i="74"/>
  <c r="J39" i="74"/>
  <c r="K39" i="74"/>
  <c r="G45" i="74"/>
  <c r="I45" i="74"/>
  <c r="I46" i="74" s="1"/>
  <c r="J45" i="74"/>
  <c r="J46" i="74" s="1"/>
  <c r="K45" i="74"/>
  <c r="K46" i="74" s="1"/>
  <c r="G46" i="74"/>
  <c r="G55" i="74"/>
  <c r="I55" i="74"/>
  <c r="J55" i="74"/>
  <c r="K55" i="74"/>
  <c r="I63" i="74"/>
  <c r="I66" i="74" s="1"/>
  <c r="I68" i="74" s="1"/>
  <c r="J63" i="74"/>
  <c r="J66" i="74" s="1"/>
  <c r="J68" i="74" s="1"/>
  <c r="K63" i="74"/>
  <c r="K66" i="74" s="1"/>
  <c r="K68" i="74" s="1"/>
  <c r="H66" i="74"/>
  <c r="I73" i="74"/>
  <c r="J73" i="74"/>
  <c r="K73" i="74"/>
  <c r="E12" i="51"/>
  <c r="E14" i="51" s="1"/>
  <c r="E28" i="51" s="1"/>
  <c r="F12" i="51"/>
  <c r="F14" i="51" s="1"/>
  <c r="G12" i="51"/>
  <c r="H12" i="51"/>
  <c r="H14" i="51" s="1"/>
  <c r="H28" i="51" s="1"/>
  <c r="I12" i="51"/>
  <c r="I14" i="51" s="1"/>
  <c r="I28" i="51" s="1"/>
  <c r="J12" i="51"/>
  <c r="J14" i="51" s="1"/>
  <c r="K12" i="51"/>
  <c r="K14" i="51" s="1"/>
  <c r="G14" i="51"/>
  <c r="G17" i="51" s="1"/>
  <c r="G20" i="51" s="1"/>
  <c r="G23" i="51" s="1"/>
  <c r="I17" i="51"/>
  <c r="I20" i="51" s="1"/>
  <c r="I23" i="51" s="1"/>
  <c r="E30" i="51"/>
  <c r="F30" i="51"/>
  <c r="G30" i="51"/>
  <c r="H30" i="51"/>
  <c r="I30" i="51"/>
  <c r="J30" i="51"/>
  <c r="K30" i="51"/>
  <c r="E31" i="51"/>
  <c r="F31" i="51"/>
  <c r="G31" i="51"/>
  <c r="H31" i="51"/>
  <c r="G39" i="51"/>
  <c r="H39" i="51"/>
  <c r="I39" i="51"/>
  <c r="J39" i="51"/>
  <c r="K39" i="51"/>
  <c r="G45" i="51"/>
  <c r="H45" i="51"/>
  <c r="I45" i="51"/>
  <c r="I46" i="51" s="1"/>
  <c r="J45" i="51"/>
  <c r="K45" i="51"/>
  <c r="G55" i="51"/>
  <c r="H55" i="51"/>
  <c r="I55" i="51"/>
  <c r="J55" i="51"/>
  <c r="K55" i="51"/>
  <c r="E63" i="51"/>
  <c r="E66" i="51" s="1"/>
  <c r="E68" i="51" s="1"/>
  <c r="F63" i="51"/>
  <c r="F66" i="51" s="1"/>
  <c r="F68" i="51" s="1"/>
  <c r="G63" i="51"/>
  <c r="G66" i="51" s="1"/>
  <c r="G68" i="51" s="1"/>
  <c r="H63" i="51"/>
  <c r="H66" i="51" s="1"/>
  <c r="H68" i="51" s="1"/>
  <c r="I63" i="51"/>
  <c r="I66" i="51" s="1"/>
  <c r="I68" i="51" s="1"/>
  <c r="J63" i="51"/>
  <c r="J66" i="51" s="1"/>
  <c r="J68" i="51" s="1"/>
  <c r="K63" i="51"/>
  <c r="K66" i="51" s="1"/>
  <c r="K68" i="51" s="1"/>
  <c r="E73" i="51"/>
  <c r="F73" i="51"/>
  <c r="G73" i="51"/>
  <c r="H73" i="51"/>
  <c r="I73" i="51"/>
  <c r="J73" i="51"/>
  <c r="K73" i="51"/>
  <c r="F1" i="48"/>
  <c r="G1" i="48"/>
  <c r="H1" i="48"/>
  <c r="I1" i="48"/>
  <c r="J1" i="48"/>
  <c r="K1" i="48"/>
  <c r="L1" i="48"/>
  <c r="M1" i="48"/>
  <c r="B3" i="48"/>
  <c r="B4" i="48"/>
  <c r="F5" i="48"/>
  <c r="F32" i="48" s="1"/>
  <c r="G5" i="48"/>
  <c r="G32" i="48" s="1"/>
  <c r="H5" i="48"/>
  <c r="H59" i="48" s="1"/>
  <c r="I5" i="48"/>
  <c r="I59" i="48" s="1"/>
  <c r="J5" i="48"/>
  <c r="J32" i="48" s="1"/>
  <c r="K5" i="48"/>
  <c r="K32" i="48" s="1"/>
  <c r="L5" i="48"/>
  <c r="L59" i="48" s="1"/>
  <c r="M5" i="48"/>
  <c r="M32" i="48" s="1"/>
  <c r="F6" i="48"/>
  <c r="F60" i="48" s="1"/>
  <c r="G6" i="48"/>
  <c r="G33" i="48" s="1"/>
  <c r="H6" i="48"/>
  <c r="H60" i="48" s="1"/>
  <c r="I6" i="48"/>
  <c r="I81" i="48" s="1"/>
  <c r="B7" i="48"/>
  <c r="E7" i="48"/>
  <c r="B9" i="48"/>
  <c r="B10" i="48"/>
  <c r="B11" i="48"/>
  <c r="B12" i="48"/>
  <c r="B13" i="48"/>
  <c r="B14" i="48"/>
  <c r="F14" i="48"/>
  <c r="F16" i="48" s="1"/>
  <c r="F30" i="48" s="1"/>
  <c r="G14" i="48"/>
  <c r="H14" i="48"/>
  <c r="H16" i="48" s="1"/>
  <c r="H30" i="48" s="1"/>
  <c r="I14" i="48"/>
  <c r="I16" i="48" s="1"/>
  <c r="I19" i="48" s="1"/>
  <c r="I22" i="48" s="1"/>
  <c r="I25" i="48" s="1"/>
  <c r="J14" i="48"/>
  <c r="J16" i="48" s="1"/>
  <c r="J19" i="48" s="1"/>
  <c r="J22" i="48" s="1"/>
  <c r="J25" i="48" s="1"/>
  <c r="K14" i="48"/>
  <c r="L14" i="48"/>
  <c r="L16" i="48" s="1"/>
  <c r="L19" i="48" s="1"/>
  <c r="L22" i="48" s="1"/>
  <c r="L25" i="48" s="1"/>
  <c r="M14" i="48"/>
  <c r="M16" i="48" s="1"/>
  <c r="B15" i="48"/>
  <c r="B16" i="48"/>
  <c r="G16" i="48"/>
  <c r="G30" i="48" s="1"/>
  <c r="K16" i="48"/>
  <c r="K30" i="48" s="1"/>
  <c r="B17" i="48"/>
  <c r="B18" i="48"/>
  <c r="B19" i="48"/>
  <c r="H19" i="48"/>
  <c r="H22" i="48" s="1"/>
  <c r="H25" i="48" s="1"/>
  <c r="B20" i="48"/>
  <c r="B21" i="48"/>
  <c r="B22" i="48"/>
  <c r="B23" i="48"/>
  <c r="B24" i="48"/>
  <c r="B25" i="48"/>
  <c r="B26" i="48"/>
  <c r="B27" i="48"/>
  <c r="B29" i="48"/>
  <c r="B30" i="48"/>
  <c r="L30" i="48"/>
  <c r="L32" i="48"/>
  <c r="B34" i="48"/>
  <c r="B36" i="48"/>
  <c r="B37" i="48"/>
  <c r="B38" i="48"/>
  <c r="B39" i="48"/>
  <c r="B40" i="48"/>
  <c r="B41" i="48"/>
  <c r="H41" i="48"/>
  <c r="I41" i="48"/>
  <c r="J41" i="48"/>
  <c r="K41" i="48"/>
  <c r="L41" i="48"/>
  <c r="M41" i="48"/>
  <c r="M48" i="48" s="1"/>
  <c r="B42" i="48"/>
  <c r="B43" i="48"/>
  <c r="B44" i="48"/>
  <c r="B45" i="48"/>
  <c r="B46" i="48"/>
  <c r="B47" i="48"/>
  <c r="H47" i="48"/>
  <c r="I47" i="48"/>
  <c r="J47" i="48"/>
  <c r="K47" i="48"/>
  <c r="L47" i="48"/>
  <c r="M47" i="48"/>
  <c r="B48" i="48"/>
  <c r="J48" i="48"/>
  <c r="B49" i="48"/>
  <c r="B50" i="48"/>
  <c r="B51" i="48"/>
  <c r="B52" i="48"/>
  <c r="B53" i="48"/>
  <c r="B54" i="48"/>
  <c r="B55" i="48"/>
  <c r="B56" i="48"/>
  <c r="B57" i="48"/>
  <c r="H57" i="48"/>
  <c r="I57" i="48"/>
  <c r="J57" i="48"/>
  <c r="K57" i="48"/>
  <c r="L57" i="48"/>
  <c r="M57" i="48"/>
  <c r="G59" i="48"/>
  <c r="K59" i="48"/>
  <c r="M59" i="48"/>
  <c r="B61" i="48"/>
  <c r="B63" i="48"/>
  <c r="B64" i="48"/>
  <c r="B65" i="48"/>
  <c r="F65" i="48"/>
  <c r="F68" i="48" s="1"/>
  <c r="F70" i="48" s="1"/>
  <c r="G65" i="48"/>
  <c r="G68" i="48" s="1"/>
  <c r="G70" i="48" s="1"/>
  <c r="H65" i="48"/>
  <c r="I65" i="48"/>
  <c r="I68" i="48" s="1"/>
  <c r="I70" i="48" s="1"/>
  <c r="J65" i="48"/>
  <c r="J68" i="48" s="1"/>
  <c r="J70" i="48" s="1"/>
  <c r="K65" i="48"/>
  <c r="K68" i="48" s="1"/>
  <c r="K70" i="48" s="1"/>
  <c r="L65" i="48"/>
  <c r="L68" i="48" s="1"/>
  <c r="L70" i="48" s="1"/>
  <c r="M65" i="48"/>
  <c r="M68" i="48" s="1"/>
  <c r="M70" i="48" s="1"/>
  <c r="B66" i="48"/>
  <c r="B67" i="48"/>
  <c r="B68" i="48"/>
  <c r="H68" i="48"/>
  <c r="H70" i="48" s="1"/>
  <c r="B69" i="48"/>
  <c r="B70" i="48"/>
  <c r="B71" i="48"/>
  <c r="B72" i="48"/>
  <c r="B73" i="48"/>
  <c r="B74" i="48"/>
  <c r="B75" i="48"/>
  <c r="F75" i="48"/>
  <c r="G75" i="48"/>
  <c r="H75" i="48"/>
  <c r="I75" i="48"/>
  <c r="J75" i="48"/>
  <c r="K75" i="48"/>
  <c r="L75" i="48"/>
  <c r="M75" i="48"/>
  <c r="B76" i="48"/>
  <c r="B77" i="48"/>
  <c r="B78" i="48"/>
  <c r="H81" i="48"/>
  <c r="B82" i="48"/>
  <c r="B83" i="48"/>
  <c r="B84" i="48"/>
  <c r="B85" i="48"/>
  <c r="B86" i="48"/>
  <c r="B87" i="48"/>
  <c r="B88" i="48"/>
  <c r="B89" i="48"/>
  <c r="B90" i="48"/>
  <c r="B91" i="48"/>
  <c r="B92" i="48"/>
  <c r="E12" i="72"/>
  <c r="E14" i="72" s="1"/>
  <c r="F12" i="72"/>
  <c r="F14" i="72" s="1"/>
  <c r="G12" i="72"/>
  <c r="G14" i="72" s="1"/>
  <c r="G28" i="72" s="1"/>
  <c r="H12" i="72"/>
  <c r="H14" i="72" s="1"/>
  <c r="H28" i="72" s="1"/>
  <c r="I12" i="72"/>
  <c r="I14" i="72" s="1"/>
  <c r="J20" i="72"/>
  <c r="K20" i="72"/>
  <c r="E30" i="72"/>
  <c r="F30" i="72"/>
  <c r="G30" i="72"/>
  <c r="H30" i="72"/>
  <c r="I30" i="72"/>
  <c r="J30" i="72"/>
  <c r="K30" i="72"/>
  <c r="E31" i="72"/>
  <c r="F31" i="72"/>
  <c r="G31" i="72"/>
  <c r="H31" i="72"/>
  <c r="G39" i="72"/>
  <c r="I39" i="72"/>
  <c r="G45" i="72"/>
  <c r="I45" i="72"/>
  <c r="G55" i="72"/>
  <c r="I55" i="72"/>
  <c r="G68" i="72"/>
  <c r="F1" i="39"/>
  <c r="G1" i="39"/>
  <c r="H1" i="39"/>
  <c r="I1" i="39"/>
  <c r="J1" i="39"/>
  <c r="K1" i="39"/>
  <c r="L1" i="39"/>
  <c r="M1" i="39"/>
  <c r="B3" i="39"/>
  <c r="B4" i="39"/>
  <c r="F5" i="39"/>
  <c r="G5" i="39"/>
  <c r="H5" i="39"/>
  <c r="H32" i="39" s="1"/>
  <c r="I5" i="39"/>
  <c r="I80" i="39" s="1"/>
  <c r="J5" i="39"/>
  <c r="J32" i="39" s="1"/>
  <c r="K5" i="39"/>
  <c r="K80" i="39" s="1"/>
  <c r="L5" i="39"/>
  <c r="L80" i="39" s="1"/>
  <c r="M5" i="39"/>
  <c r="M80" i="39" s="1"/>
  <c r="F6" i="39"/>
  <c r="F81" i="39" s="1"/>
  <c r="G6" i="39"/>
  <c r="G81" i="39" s="1"/>
  <c r="H6" i="39"/>
  <c r="H33" i="39" s="1"/>
  <c r="I6" i="39"/>
  <c r="I33" i="39" s="1"/>
  <c r="B7" i="39"/>
  <c r="E7" i="39"/>
  <c r="B9" i="39"/>
  <c r="B10" i="39"/>
  <c r="B11" i="39"/>
  <c r="B12" i="39"/>
  <c r="B13" i="39"/>
  <c r="B14" i="39"/>
  <c r="F14" i="39"/>
  <c r="F16" i="39" s="1"/>
  <c r="G14" i="39"/>
  <c r="G16" i="39" s="1"/>
  <c r="H14" i="39"/>
  <c r="H16" i="39" s="1"/>
  <c r="H19" i="39" s="1"/>
  <c r="H22" i="39" s="1"/>
  <c r="H25" i="39" s="1"/>
  <c r="I14" i="39"/>
  <c r="I16" i="39" s="1"/>
  <c r="I19" i="39" s="1"/>
  <c r="I22" i="39" s="1"/>
  <c r="I25" i="39" s="1"/>
  <c r="J14" i="39"/>
  <c r="J16" i="39" s="1"/>
  <c r="J19" i="39" s="1"/>
  <c r="J22" i="39" s="1"/>
  <c r="J25" i="39" s="1"/>
  <c r="K14" i="39"/>
  <c r="K16" i="39" s="1"/>
  <c r="L14" i="39"/>
  <c r="L16" i="39" s="1"/>
  <c r="L19" i="39" s="1"/>
  <c r="L22" i="39" s="1"/>
  <c r="L25" i="39" s="1"/>
  <c r="M14" i="39"/>
  <c r="M16" i="39" s="1"/>
  <c r="B15" i="39"/>
  <c r="B16" i="39"/>
  <c r="B17" i="39"/>
  <c r="B18" i="39"/>
  <c r="B19" i="39"/>
  <c r="B20" i="39"/>
  <c r="B21" i="39"/>
  <c r="B22" i="39"/>
  <c r="B23" i="39"/>
  <c r="B24" i="39"/>
  <c r="B25" i="39"/>
  <c r="B26" i="39"/>
  <c r="B27" i="39"/>
  <c r="B29" i="39"/>
  <c r="B30" i="39"/>
  <c r="F32" i="39"/>
  <c r="F33" i="39"/>
  <c r="B34" i="39"/>
  <c r="B35" i="39"/>
  <c r="B36" i="39"/>
  <c r="B37" i="39"/>
  <c r="B38" i="39"/>
  <c r="B39" i="39"/>
  <c r="B40" i="39"/>
  <c r="B41" i="39"/>
  <c r="H41" i="39"/>
  <c r="I41" i="39"/>
  <c r="J41" i="39"/>
  <c r="K41" i="39"/>
  <c r="L41" i="39"/>
  <c r="M41" i="39"/>
  <c r="B42" i="39"/>
  <c r="B43" i="39"/>
  <c r="B44" i="39"/>
  <c r="B45" i="39"/>
  <c r="B46" i="39"/>
  <c r="B47" i="39"/>
  <c r="H47" i="39"/>
  <c r="I47" i="39"/>
  <c r="J47" i="39"/>
  <c r="K47" i="39"/>
  <c r="L47" i="39"/>
  <c r="M47" i="39"/>
  <c r="B48" i="39"/>
  <c r="K48" i="39"/>
  <c r="B49" i="39"/>
  <c r="B50" i="39"/>
  <c r="B51" i="39"/>
  <c r="B52" i="39"/>
  <c r="B53" i="39"/>
  <c r="B54" i="39"/>
  <c r="B55" i="39"/>
  <c r="B56" i="39"/>
  <c r="B57" i="39"/>
  <c r="H57" i="39"/>
  <c r="I57" i="39"/>
  <c r="J57" i="39"/>
  <c r="K57" i="39"/>
  <c r="L57" i="39"/>
  <c r="M57" i="39"/>
  <c r="F59" i="39"/>
  <c r="H59" i="39"/>
  <c r="I59" i="39"/>
  <c r="F60" i="39"/>
  <c r="H60" i="39"/>
  <c r="B61" i="39"/>
  <c r="B62" i="39"/>
  <c r="B63" i="39"/>
  <c r="B64" i="39"/>
  <c r="B65" i="39"/>
  <c r="F65" i="39"/>
  <c r="F68" i="39" s="1"/>
  <c r="F70" i="39" s="1"/>
  <c r="G65" i="39"/>
  <c r="G68" i="39" s="1"/>
  <c r="G70" i="39" s="1"/>
  <c r="G76" i="39" s="1"/>
  <c r="G78" i="39" s="1"/>
  <c r="H65" i="39"/>
  <c r="I65" i="39"/>
  <c r="J65" i="39"/>
  <c r="J68" i="39" s="1"/>
  <c r="J70" i="39" s="1"/>
  <c r="K65" i="39"/>
  <c r="K68" i="39" s="1"/>
  <c r="K70" i="39" s="1"/>
  <c r="K76" i="39" s="1"/>
  <c r="K78" i="39" s="1"/>
  <c r="M65" i="39"/>
  <c r="M68" i="39" s="1"/>
  <c r="M70" i="39" s="1"/>
  <c r="B66" i="39"/>
  <c r="B67" i="39"/>
  <c r="B68" i="39"/>
  <c r="H68" i="39"/>
  <c r="H70" i="39" s="1"/>
  <c r="H76" i="39" s="1"/>
  <c r="H78" i="39" s="1"/>
  <c r="I68" i="39"/>
  <c r="I70" i="39" s="1"/>
  <c r="B69" i="39"/>
  <c r="B70" i="39"/>
  <c r="B71" i="39"/>
  <c r="B72" i="39"/>
  <c r="B73" i="39"/>
  <c r="B74" i="39"/>
  <c r="B75" i="39"/>
  <c r="F75" i="39"/>
  <c r="G75" i="39"/>
  <c r="H75" i="39"/>
  <c r="I75" i="39"/>
  <c r="J75" i="39"/>
  <c r="K75" i="39"/>
  <c r="M75" i="39"/>
  <c r="B76" i="39"/>
  <c r="B77" i="39"/>
  <c r="B78" i="39"/>
  <c r="F80" i="39"/>
  <c r="G80" i="39"/>
  <c r="H81" i="39"/>
  <c r="B82" i="39"/>
  <c r="B83" i="39"/>
  <c r="B84" i="39"/>
  <c r="B85" i="39"/>
  <c r="B86" i="39"/>
  <c r="B87" i="39"/>
  <c r="B88" i="39"/>
  <c r="B89" i="39"/>
  <c r="B90" i="39"/>
  <c r="B91" i="39"/>
  <c r="B92" i="39"/>
  <c r="B93" i="39"/>
  <c r="H80" i="62" l="1"/>
  <c r="J48" i="62"/>
  <c r="I48" i="62"/>
  <c r="H33" i="62"/>
  <c r="K76" i="48"/>
  <c r="K78" i="48" s="1"/>
  <c r="G76" i="48"/>
  <c r="G78" i="48" s="1"/>
  <c r="F59" i="48"/>
  <c r="F33" i="48"/>
  <c r="F74" i="51"/>
  <c r="F76" i="51" s="1"/>
  <c r="L46" i="55"/>
  <c r="I46" i="56"/>
  <c r="F74" i="65"/>
  <c r="F76" i="65" s="1"/>
  <c r="K46" i="65"/>
  <c r="L80" i="62"/>
  <c r="L59" i="62"/>
  <c r="H32" i="62"/>
  <c r="J28" i="75"/>
  <c r="G30" i="39"/>
  <c r="G19" i="39"/>
  <c r="G22" i="39" s="1"/>
  <c r="G25" i="39" s="1"/>
  <c r="F19" i="39"/>
  <c r="F22" i="39" s="1"/>
  <c r="F25" i="39" s="1"/>
  <c r="F30" i="39"/>
  <c r="M30" i="62"/>
  <c r="M19" i="62"/>
  <c r="M22" i="62" s="1"/>
  <c r="M25" i="62" s="1"/>
  <c r="H48" i="39"/>
  <c r="F81" i="48"/>
  <c r="G46" i="55"/>
  <c r="H48" i="62"/>
  <c r="K46" i="68"/>
  <c r="F76" i="69"/>
  <c r="J59" i="39"/>
  <c r="L32" i="39"/>
  <c r="I46" i="72"/>
  <c r="J80" i="48"/>
  <c r="G60" i="48"/>
  <c r="J59" i="48"/>
  <c r="K28" i="74"/>
  <c r="H74" i="55"/>
  <c r="H76" i="55" s="1"/>
  <c r="I46" i="61"/>
  <c r="L28" i="61"/>
  <c r="I81" i="62"/>
  <c r="J76" i="62"/>
  <c r="J78" i="62" s="1"/>
  <c r="F76" i="62"/>
  <c r="F78" i="62" s="1"/>
  <c r="I60" i="62"/>
  <c r="I59" i="62"/>
  <c r="G74" i="68"/>
  <c r="G76" i="68" s="1"/>
  <c r="L48" i="39"/>
  <c r="M48" i="62"/>
  <c r="J80" i="39"/>
  <c r="M48" i="39"/>
  <c r="I48" i="39"/>
  <c r="F80" i="48"/>
  <c r="I48" i="48"/>
  <c r="H17" i="74"/>
  <c r="H20" i="74" s="1"/>
  <c r="H23" i="74" s="1"/>
  <c r="H74" i="59"/>
  <c r="H76" i="59" s="1"/>
  <c r="H46" i="59"/>
  <c r="E17" i="61"/>
  <c r="E20" i="61" s="1"/>
  <c r="E23" i="61" s="1"/>
  <c r="H81" i="62"/>
  <c r="I80" i="62"/>
  <c r="E28" i="56"/>
  <c r="E17" i="56"/>
  <c r="E20" i="56" s="1"/>
  <c r="E23" i="56" s="1"/>
  <c r="I17" i="72"/>
  <c r="I20" i="72" s="1"/>
  <c r="I23" i="72" s="1"/>
  <c r="I28" i="72"/>
  <c r="M76" i="39"/>
  <c r="M78" i="39" s="1"/>
  <c r="H29" i="70"/>
  <c r="H17" i="70"/>
  <c r="H21" i="70" s="1"/>
  <c r="H24" i="70" s="1"/>
  <c r="M19" i="39"/>
  <c r="M22" i="39" s="1"/>
  <c r="M25" i="39" s="1"/>
  <c r="M30" i="39"/>
  <c r="F76" i="48"/>
  <c r="F78" i="48" s="1"/>
  <c r="I80" i="48"/>
  <c r="I60" i="48"/>
  <c r="L48" i="48"/>
  <c r="I33" i="48"/>
  <c r="I30" i="48"/>
  <c r="G19" i="48"/>
  <c r="G22" i="48" s="1"/>
  <c r="G25" i="48" s="1"/>
  <c r="E74" i="56"/>
  <c r="E76" i="56" s="1"/>
  <c r="F28" i="61"/>
  <c r="G30" i="62"/>
  <c r="H80" i="39"/>
  <c r="J76" i="39"/>
  <c r="J78" i="39" s="1"/>
  <c r="F76" i="39"/>
  <c r="F78" i="39" s="1"/>
  <c r="L59" i="39"/>
  <c r="I32" i="39"/>
  <c r="L30" i="39"/>
  <c r="H80" i="48"/>
  <c r="H76" i="48"/>
  <c r="H78" i="48" s="1"/>
  <c r="L76" i="48"/>
  <c r="L78" i="48" s="1"/>
  <c r="H33" i="48"/>
  <c r="H32" i="48"/>
  <c r="F19" i="48"/>
  <c r="F22" i="48" s="1"/>
  <c r="F25" i="48" s="1"/>
  <c r="I74" i="59"/>
  <c r="I76" i="59" s="1"/>
  <c r="G32" i="62"/>
  <c r="I47" i="70"/>
  <c r="E74" i="68"/>
  <c r="E76" i="68" s="1"/>
  <c r="J76" i="48"/>
  <c r="J78" i="48" s="1"/>
  <c r="H48" i="48"/>
  <c r="G81" i="62"/>
  <c r="G33" i="62"/>
  <c r="I76" i="39"/>
  <c r="I78" i="39" s="1"/>
  <c r="H30" i="39"/>
  <c r="L80" i="48"/>
  <c r="G80" i="62"/>
  <c r="K30" i="62"/>
  <c r="G47" i="70"/>
  <c r="K74" i="68"/>
  <c r="K76" i="68" s="1"/>
  <c r="F29" i="70"/>
  <c r="F17" i="70"/>
  <c r="F21" i="70" s="1"/>
  <c r="F24" i="70" s="1"/>
  <c r="E29" i="70"/>
  <c r="E17" i="70"/>
  <c r="E21" i="70" s="1"/>
  <c r="E24" i="70" s="1"/>
  <c r="K28" i="61"/>
  <c r="K17" i="61"/>
  <c r="K20" i="61" s="1"/>
  <c r="K23" i="61" s="1"/>
  <c r="G75" i="70"/>
  <c r="G77" i="70" s="1"/>
  <c r="K28" i="65"/>
  <c r="K17" i="65"/>
  <c r="K20" i="65" s="1"/>
  <c r="K23" i="65" s="1"/>
  <c r="K74" i="65"/>
  <c r="K76" i="65" s="1"/>
  <c r="H17" i="72"/>
  <c r="H20" i="72" s="1"/>
  <c r="H23" i="72" s="1"/>
  <c r="I74" i="51"/>
  <c r="I76" i="51" s="1"/>
  <c r="E74" i="51"/>
  <c r="E76" i="51" s="1"/>
  <c r="K74" i="56"/>
  <c r="K76" i="56" s="1"/>
  <c r="K46" i="59"/>
  <c r="G46" i="59"/>
  <c r="K28" i="59"/>
  <c r="H46" i="65"/>
  <c r="H46" i="61"/>
  <c r="H28" i="61"/>
  <c r="G28" i="75"/>
  <c r="G17" i="68"/>
  <c r="G20" i="68" s="1"/>
  <c r="G23" i="68" s="1"/>
  <c r="I48" i="69"/>
  <c r="I19" i="69"/>
  <c r="I22" i="69" s="1"/>
  <c r="I25" i="69" s="1"/>
  <c r="J74" i="51"/>
  <c r="J76" i="51" s="1"/>
  <c r="I46" i="65"/>
  <c r="H17" i="65"/>
  <c r="H20" i="65" s="1"/>
  <c r="H23" i="65" s="1"/>
  <c r="K17" i="68"/>
  <c r="K20" i="68" s="1"/>
  <c r="K23" i="68" s="1"/>
  <c r="K48" i="69"/>
  <c r="G48" i="69"/>
  <c r="K74" i="51"/>
  <c r="K76" i="51" s="1"/>
  <c r="F74" i="55"/>
  <c r="F76" i="55" s="1"/>
  <c r="J46" i="55"/>
  <c r="J74" i="56"/>
  <c r="J76" i="56" s="1"/>
  <c r="E74" i="59"/>
  <c r="E76" i="59" s="1"/>
  <c r="G74" i="61"/>
  <c r="G76" i="61" s="1"/>
  <c r="I74" i="61"/>
  <c r="I76" i="61" s="1"/>
  <c r="J46" i="61"/>
  <c r="G28" i="61"/>
  <c r="J74" i="68"/>
  <c r="J76" i="68" s="1"/>
  <c r="K76" i="69"/>
  <c r="J28" i="61"/>
  <c r="J17" i="61"/>
  <c r="J20" i="61" s="1"/>
  <c r="J23" i="61" s="1"/>
  <c r="J17" i="59"/>
  <c r="J20" i="59" s="1"/>
  <c r="J23" i="59" s="1"/>
  <c r="J28" i="59"/>
  <c r="G29" i="70"/>
  <c r="G17" i="70"/>
  <c r="G21" i="70" s="1"/>
  <c r="G24" i="70" s="1"/>
  <c r="J17" i="68"/>
  <c r="J20" i="68" s="1"/>
  <c r="J23" i="68" s="1"/>
  <c r="J28" i="68"/>
  <c r="J17" i="65"/>
  <c r="J20" i="65" s="1"/>
  <c r="J23" i="65" s="1"/>
  <c r="J28" i="65"/>
  <c r="E28" i="73"/>
  <c r="E17" i="73"/>
  <c r="E20" i="73" s="1"/>
  <c r="E23" i="73" s="1"/>
  <c r="G17" i="72"/>
  <c r="G20" i="72" s="1"/>
  <c r="G23" i="72" s="1"/>
  <c r="K17" i="51"/>
  <c r="K20" i="51" s="1"/>
  <c r="K23" i="51" s="1"/>
  <c r="K28" i="51"/>
  <c r="H17" i="56"/>
  <c r="H20" i="56" s="1"/>
  <c r="H23" i="56" s="1"/>
  <c r="H28" i="56"/>
  <c r="K74" i="59"/>
  <c r="K76" i="59" s="1"/>
  <c r="G74" i="59"/>
  <c r="G76" i="59" s="1"/>
  <c r="G17" i="65"/>
  <c r="G20" i="65" s="1"/>
  <c r="G23" i="65" s="1"/>
  <c r="G28" i="65"/>
  <c r="E74" i="61"/>
  <c r="E76" i="61" s="1"/>
  <c r="K74" i="74"/>
  <c r="K76" i="74" s="1"/>
  <c r="F17" i="65"/>
  <c r="F20" i="65" s="1"/>
  <c r="F23" i="65" s="1"/>
  <c r="F28" i="65"/>
  <c r="I17" i="61"/>
  <c r="I20" i="61" s="1"/>
  <c r="I23" i="61" s="1"/>
  <c r="I28" i="61"/>
  <c r="I28" i="73"/>
  <c r="I17" i="73"/>
  <c r="I20" i="73" s="1"/>
  <c r="I23" i="73" s="1"/>
  <c r="J74" i="75"/>
  <c r="J76" i="75" s="1"/>
  <c r="E75" i="70"/>
  <c r="E77" i="70" s="1"/>
  <c r="H30" i="69"/>
  <c r="H86" i="69" s="1"/>
  <c r="H19" i="69"/>
  <c r="H22" i="69" s="1"/>
  <c r="H25" i="69" s="1"/>
  <c r="F17" i="72"/>
  <c r="F20" i="72" s="1"/>
  <c r="F23" i="72" s="1"/>
  <c r="F28" i="72"/>
  <c r="I28" i="75"/>
  <c r="I17" i="75"/>
  <c r="I20" i="75" s="1"/>
  <c r="I23" i="75" s="1"/>
  <c r="I17" i="56"/>
  <c r="I20" i="56" s="1"/>
  <c r="I23" i="56" s="1"/>
  <c r="I28" i="56"/>
  <c r="H17" i="73"/>
  <c r="H20" i="73" s="1"/>
  <c r="H23" i="73" s="1"/>
  <c r="H28" i="73"/>
  <c r="F74" i="56"/>
  <c r="F76" i="56" s="1"/>
  <c r="G74" i="56"/>
  <c r="G76" i="56" s="1"/>
  <c r="H46" i="56"/>
  <c r="J74" i="59"/>
  <c r="J76" i="59" s="1"/>
  <c r="J46" i="59"/>
  <c r="L46" i="61"/>
  <c r="G46" i="61"/>
  <c r="I74" i="75"/>
  <c r="I76" i="75" s="1"/>
  <c r="G76" i="69"/>
  <c r="G46" i="72"/>
  <c r="H46" i="51"/>
  <c r="J28" i="74"/>
  <c r="I74" i="55"/>
  <c r="I76" i="55" s="1"/>
  <c r="I74" i="56"/>
  <c r="I76" i="56" s="1"/>
  <c r="K46" i="56"/>
  <c r="G46" i="56"/>
  <c r="G28" i="59"/>
  <c r="H74" i="61"/>
  <c r="H76" i="61" s="1"/>
  <c r="I46" i="73"/>
  <c r="G28" i="73"/>
  <c r="H48" i="69"/>
  <c r="F74" i="59"/>
  <c r="F76" i="59" s="1"/>
  <c r="J46" i="51"/>
  <c r="G74" i="55"/>
  <c r="G76" i="55" s="1"/>
  <c r="H74" i="56"/>
  <c r="H76" i="56" s="1"/>
  <c r="F74" i="61"/>
  <c r="F76" i="61" s="1"/>
  <c r="L74" i="61"/>
  <c r="L76" i="61" s="1"/>
  <c r="G46" i="73"/>
  <c r="E28" i="68"/>
  <c r="J76" i="69"/>
  <c r="J48" i="69"/>
  <c r="E17" i="59"/>
  <c r="E20" i="59" s="1"/>
  <c r="E23" i="59" s="1"/>
  <c r="E28" i="59"/>
  <c r="E17" i="72"/>
  <c r="E20" i="72" s="1"/>
  <c r="E23" i="72" s="1"/>
  <c r="E28" i="72"/>
  <c r="K30" i="39"/>
  <c r="K19" i="39"/>
  <c r="K22" i="39" s="1"/>
  <c r="K25" i="39" s="1"/>
  <c r="M19" i="48"/>
  <c r="M22" i="48" s="1"/>
  <c r="M25" i="48" s="1"/>
  <c r="M30" i="48"/>
  <c r="G74" i="51"/>
  <c r="G76" i="51" s="1"/>
  <c r="I28" i="74"/>
  <c r="I17" i="74"/>
  <c r="I20" i="74" s="1"/>
  <c r="I23" i="74" s="1"/>
  <c r="K48" i="48"/>
  <c r="G46" i="51"/>
  <c r="H17" i="51"/>
  <c r="H20" i="51" s="1"/>
  <c r="H23" i="51" s="1"/>
  <c r="G17" i="74"/>
  <c r="G20" i="74" s="1"/>
  <c r="G23" i="74" s="1"/>
  <c r="E74" i="55"/>
  <c r="E76" i="55" s="1"/>
  <c r="G17" i="56"/>
  <c r="G20" i="56" s="1"/>
  <c r="G23" i="56" s="1"/>
  <c r="G28" i="56"/>
  <c r="L19" i="62"/>
  <c r="L22" i="62" s="1"/>
  <c r="L25" i="62" s="1"/>
  <c r="L30" i="62"/>
  <c r="J30" i="62"/>
  <c r="J19" i="62"/>
  <c r="J22" i="62" s="1"/>
  <c r="J25" i="62" s="1"/>
  <c r="F33" i="62"/>
  <c r="F81" i="62"/>
  <c r="F60" i="62"/>
  <c r="J32" i="62"/>
  <c r="J80" i="62"/>
  <c r="J59" i="62"/>
  <c r="F32" i="62"/>
  <c r="F80" i="62"/>
  <c r="F59" i="62"/>
  <c r="H17" i="75"/>
  <c r="H20" i="75" s="1"/>
  <c r="H23" i="75" s="1"/>
  <c r="H28" i="75"/>
  <c r="K30" i="69"/>
  <c r="K86" i="69" s="1"/>
  <c r="G19" i="69"/>
  <c r="G22" i="69" s="1"/>
  <c r="G25" i="69" s="1"/>
  <c r="G30" i="69"/>
  <c r="G86" i="69" s="1"/>
  <c r="M59" i="39"/>
  <c r="M32" i="39"/>
  <c r="J30" i="39"/>
  <c r="M80" i="48"/>
  <c r="I32" i="48"/>
  <c r="K19" i="48"/>
  <c r="K22" i="48" s="1"/>
  <c r="K25" i="48" s="1"/>
  <c r="E17" i="51"/>
  <c r="E20" i="51" s="1"/>
  <c r="E23" i="51" s="1"/>
  <c r="J74" i="74"/>
  <c r="J76" i="74" s="1"/>
  <c r="K28" i="56"/>
  <c r="F28" i="59"/>
  <c r="I30" i="62"/>
  <c r="I19" i="62"/>
  <c r="I22" i="62" s="1"/>
  <c r="I25" i="62" s="1"/>
  <c r="F28" i="73"/>
  <c r="F17" i="73"/>
  <c r="F20" i="73" s="1"/>
  <c r="F23" i="73" s="1"/>
  <c r="J48" i="39"/>
  <c r="E28" i="74"/>
  <c r="E17" i="74"/>
  <c r="E20" i="74" s="1"/>
  <c r="E23" i="74" s="1"/>
  <c r="I17" i="59"/>
  <c r="I20" i="59" s="1"/>
  <c r="I23" i="59" s="1"/>
  <c r="I28" i="59"/>
  <c r="K46" i="51"/>
  <c r="H17" i="59"/>
  <c r="H20" i="59" s="1"/>
  <c r="H23" i="59" s="1"/>
  <c r="H28" i="59"/>
  <c r="F30" i="62"/>
  <c r="F19" i="62"/>
  <c r="F22" i="62" s="1"/>
  <c r="F25" i="62" s="1"/>
  <c r="I81" i="39"/>
  <c r="I60" i="39"/>
  <c r="I30" i="39"/>
  <c r="G33" i="39"/>
  <c r="G60" i="39"/>
  <c r="K32" i="39"/>
  <c r="K59" i="39"/>
  <c r="G32" i="39"/>
  <c r="G59" i="39"/>
  <c r="M76" i="48"/>
  <c r="M78" i="48" s="1"/>
  <c r="I76" i="48"/>
  <c r="I78" i="48" s="1"/>
  <c r="J30" i="48"/>
  <c r="H74" i="51"/>
  <c r="H76" i="51" s="1"/>
  <c r="G28" i="51"/>
  <c r="J28" i="51"/>
  <c r="J17" i="51"/>
  <c r="J20" i="51" s="1"/>
  <c r="J23" i="51" s="1"/>
  <c r="F28" i="51"/>
  <c r="F17" i="51"/>
  <c r="F20" i="51" s="1"/>
  <c r="F23" i="51" s="1"/>
  <c r="I74" i="74"/>
  <c r="I76" i="74" s="1"/>
  <c r="F28" i="74"/>
  <c r="F28" i="68"/>
  <c r="F17" i="68"/>
  <c r="F20" i="68" s="1"/>
  <c r="F23" i="68" s="1"/>
  <c r="G81" i="48"/>
  <c r="K80" i="48"/>
  <c r="G80" i="48"/>
  <c r="I46" i="55"/>
  <c r="H74" i="65"/>
  <c r="H76" i="65" s="1"/>
  <c r="I17" i="68"/>
  <c r="I20" i="68" s="1"/>
  <c r="I23" i="68" s="1"/>
  <c r="I28" i="68"/>
  <c r="J17" i="56"/>
  <c r="J20" i="56" s="1"/>
  <c r="J23" i="56" s="1"/>
  <c r="J28" i="56"/>
  <c r="F17" i="56"/>
  <c r="F20" i="56" s="1"/>
  <c r="F23" i="56" s="1"/>
  <c r="F28" i="56"/>
  <c r="I46" i="59"/>
  <c r="H76" i="69"/>
  <c r="I28" i="65"/>
  <c r="I17" i="65"/>
  <c r="I20" i="65" s="1"/>
  <c r="I23" i="65" s="1"/>
  <c r="E28" i="65"/>
  <c r="E17" i="65"/>
  <c r="E20" i="65" s="1"/>
  <c r="E23" i="65" s="1"/>
  <c r="H76" i="62"/>
  <c r="H78" i="62" s="1"/>
  <c r="K48" i="62"/>
  <c r="K32" i="62"/>
  <c r="H28" i="68"/>
  <c r="H17" i="68"/>
  <c r="H20" i="68" s="1"/>
  <c r="H23" i="68" s="1"/>
  <c r="J30" i="69"/>
  <c r="J86" i="69" s="1"/>
  <c r="J19" i="69"/>
  <c r="J22" i="69" s="1"/>
  <c r="J25" i="69" s="1"/>
  <c r="F30" i="69"/>
  <c r="F86" i="69" s="1"/>
  <c r="F19" i="69"/>
  <c r="F22" i="69" s="1"/>
  <c r="F25" i="69" s="1"/>
  <c r="M76" i="62"/>
  <c r="M78" i="62" s="1"/>
  <c r="G76" i="62"/>
  <c r="G78" i="62" s="1"/>
  <c r="I76" i="69"/>
  <c r="E76" i="69"/>
</calcChain>
</file>

<file path=xl/sharedStrings.xml><?xml version="1.0" encoding="utf-8"?>
<sst xmlns="http://schemas.openxmlformats.org/spreadsheetml/2006/main" count="2446" uniqueCount="352">
  <si>
    <t>SEKm</t>
  </si>
  <si>
    <t>INCOME STATEMENT</t>
  </si>
  <si>
    <t>Net sales</t>
  </si>
  <si>
    <t>Operating expenses</t>
  </si>
  <si>
    <t>Other income/expenses</t>
  </si>
  <si>
    <t>Share of profits of associates</t>
  </si>
  <si>
    <t>Divestment result</t>
  </si>
  <si>
    <t>EBITDA</t>
  </si>
  <si>
    <t>EBITA</t>
  </si>
  <si>
    <t xml:space="preserve">Amortisation and impairment of intangible assets </t>
  </si>
  <si>
    <t>Impairment of goodwill</t>
  </si>
  <si>
    <t>EBIT</t>
  </si>
  <si>
    <t>Financial income</t>
  </si>
  <si>
    <t>Financial expenses</t>
  </si>
  <si>
    <t xml:space="preserve">EBT </t>
  </si>
  <si>
    <t>Tax</t>
  </si>
  <si>
    <t>Profit/loss from discontinued operations</t>
  </si>
  <si>
    <t>Goodwill</t>
  </si>
  <si>
    <t>Other intangible assets</t>
  </si>
  <si>
    <t>Financial assets, interest-bearing</t>
  </si>
  <si>
    <t>Financial assets, non-interest bearing</t>
  </si>
  <si>
    <t>Total non-current assets</t>
  </si>
  <si>
    <t>Inventories</t>
  </si>
  <si>
    <t>Receivables, interest-bearing</t>
  </si>
  <si>
    <t>Receivables, non-interest bearing</t>
  </si>
  <si>
    <t>Cash, bank, other short term investments</t>
  </si>
  <si>
    <t>Assets classified as held for sale</t>
  </si>
  <si>
    <t>Total current assets</t>
  </si>
  <si>
    <t xml:space="preserve">Provisions, interest bearing </t>
  </si>
  <si>
    <t xml:space="preserve">Provisions, non-interest bearing </t>
  </si>
  <si>
    <t>Liabilities, interest-bearing</t>
  </si>
  <si>
    <t>Liabilities, non-interest bearing</t>
  </si>
  <si>
    <t>Financial liabilities, other</t>
  </si>
  <si>
    <t>Cash flow from operating activities before changes in working capital</t>
  </si>
  <si>
    <t>Changes in working capital</t>
  </si>
  <si>
    <t>Cash flow from operating activities</t>
  </si>
  <si>
    <t>Net investments in companies</t>
  </si>
  <si>
    <t>Cash flow after investing activities</t>
  </si>
  <si>
    <t>Change in loans</t>
  </si>
  <si>
    <t>New issues</t>
  </si>
  <si>
    <t>Dividend paid</t>
  </si>
  <si>
    <t xml:space="preserve">Others </t>
  </si>
  <si>
    <t>Cash flow from financing activities</t>
  </si>
  <si>
    <t>Cash flow for the year</t>
  </si>
  <si>
    <t>EBITA margin (%)</t>
  </si>
  <si>
    <t>EBT margin (%)</t>
  </si>
  <si>
    <t>Return on equity (%)</t>
  </si>
  <si>
    <t>Return on capital employed (%)</t>
  </si>
  <si>
    <t>Equity ratio (%)</t>
  </si>
  <si>
    <t>Interest-bearing net debt</t>
  </si>
  <si>
    <t>Debt/equity ratio, times</t>
  </si>
  <si>
    <t>Average number of employees</t>
  </si>
  <si>
    <t>HL Display</t>
  </si>
  <si>
    <t>Kontodefinitioner radvis. Används i alla bolag.</t>
  </si>
  <si>
    <t>Användarguide</t>
  </si>
  <si>
    <t>Detta dokument används för att hämta upp den flerårsöversikt per bolag</t>
  </si>
  <si>
    <t>1)</t>
  </si>
  <si>
    <t>som publiceras på hemsidan. Den är skapad för att vara både så automatisk</t>
  </si>
  <si>
    <t xml:space="preserve">och lätthanterlig som möjligt. </t>
  </si>
  <si>
    <t>Steg-för-steg guide</t>
  </si>
  <si>
    <t xml:space="preserve">    överens med respektive rad.</t>
  </si>
  <si>
    <t xml:space="preserve">    Dessa urval ligger i de dolda raderna 1:21. Skriv även in bolagsnamnet</t>
  </si>
  <si>
    <t xml:space="preserve">    rubrikraden. Dessa perioder formateras om på rad 20 och används </t>
  </si>
  <si>
    <t xml:space="preserve">    sedan av ExOpenfunktionerna. Om noter skall användas, ange även </t>
  </si>
  <si>
    <t xml:space="preserve">    År och perioder anges direkt i rapporten, i den översta</t>
  </si>
  <si>
    <t xml:space="preserve">    till respektive bolagsnamn.</t>
  </si>
  <si>
    <t xml:space="preserve">    i rubrikraden. Bolagsnummer hittas i bladet "2. Bolag och versioner".</t>
  </si>
  <si>
    <t>-</t>
  </si>
  <si>
    <t>RESULTATRÄKNING</t>
  </si>
  <si>
    <t>Nettoomsättning</t>
  </si>
  <si>
    <t>Rörelsens kostnader</t>
  </si>
  <si>
    <t>Övriga intäkter/kostnader</t>
  </si>
  <si>
    <t>Andelar i intresseföretags resultat</t>
  </si>
  <si>
    <t>Resultat från avyttringar</t>
  </si>
  <si>
    <t>Mkr</t>
  </si>
  <si>
    <t>Av- och nedskrivning av immateriella tillgångar</t>
  </si>
  <si>
    <t>Nedskrivning av goodwill</t>
  </si>
  <si>
    <t>Finansiella intäkter</t>
  </si>
  <si>
    <t>Finansiella kostnader</t>
  </si>
  <si>
    <t>Skatt</t>
  </si>
  <si>
    <t>Årets/periodens resultat</t>
  </si>
  <si>
    <t>Resultat hänförligt till moderbolagets ägare</t>
  </si>
  <si>
    <t>Svenska/English (S/E)</t>
  </si>
  <si>
    <t>Övriga immateriella anläggningstillgångar</t>
  </si>
  <si>
    <t>Materiella anläggningstillgångar</t>
  </si>
  <si>
    <t>Finansiella tillgångar, räntebärande</t>
  </si>
  <si>
    <t>Finansiella tillgångar, ej räntebärande</t>
  </si>
  <si>
    <t>Summa anläggningstillgångar</t>
  </si>
  <si>
    <t>Lager</t>
  </si>
  <si>
    <t>Fordringar, räntebärande</t>
  </si>
  <si>
    <t>Fordringar, ej räntebärande</t>
  </si>
  <si>
    <t>Kassa, bank och övriga kortfristiga placeringar</t>
  </si>
  <si>
    <t>Tillgångar som innehas för försäljning</t>
  </si>
  <si>
    <t>Summa omsättningstillgångar</t>
  </si>
  <si>
    <t>SUMMA TILLGÅNGAR</t>
  </si>
  <si>
    <t>Eget kapital hänförligt till moderbolagets ägare</t>
  </si>
  <si>
    <t>Avsättningar, räntebärande</t>
  </si>
  <si>
    <t>Avsättningar, ej räntebärande</t>
  </si>
  <si>
    <t>Skulder, räntebärande</t>
  </si>
  <si>
    <t>Skulder, ej räntebärande</t>
  </si>
  <si>
    <t>Skulder hänförliga till Tillgångar som innehas för försäljning</t>
  </si>
  <si>
    <t>SUMMA EGET KAPITAL OCH SKULDER</t>
  </si>
  <si>
    <t>Kassaflöde från löpande verksamhet före förändring av rörelsekapital</t>
  </si>
  <si>
    <t>Förändring av rörelsekapital</t>
  </si>
  <si>
    <t>Kassaflöde från löpande verksamhet</t>
  </si>
  <si>
    <t>Investeringar i anläggningstillgångar</t>
  </si>
  <si>
    <t>Kassaflöde före förvärv och avyttring av företag</t>
  </si>
  <si>
    <t>Nettoinvesteringar i företag</t>
  </si>
  <si>
    <t>Kassaflöde efter investeringar</t>
  </si>
  <si>
    <t>Förändring av lån</t>
  </si>
  <si>
    <t>Nyemission</t>
  </si>
  <si>
    <t>Lämnad utdelning</t>
  </si>
  <si>
    <t>Övrigt</t>
  </si>
  <si>
    <t>Kassaflöde från finansieringsverksamheten</t>
  </si>
  <si>
    <t>Årets/periodens kassaflöde</t>
  </si>
  <si>
    <t>NYCKELTAL</t>
  </si>
  <si>
    <t>EBITA-marginal (%)</t>
  </si>
  <si>
    <t>EBT-marginal (%)</t>
  </si>
  <si>
    <t>Avkastning på EK (%)</t>
  </si>
  <si>
    <t>Avkastning på sysselsatt kapital (%)</t>
  </si>
  <si>
    <t>Soliditet (%)</t>
  </si>
  <si>
    <t>Räntebärande nettoskuld</t>
  </si>
  <si>
    <t>Skuldsättningsgrad</t>
  </si>
  <si>
    <t>Medelantal anställda</t>
  </si>
  <si>
    <t>2)</t>
  </si>
  <si>
    <t>MDKK</t>
  </si>
  <si>
    <t>MNOK</t>
  </si>
  <si>
    <t>MEUR</t>
  </si>
  <si>
    <t>Bisnode</t>
  </si>
  <si>
    <t>Av- och nedskrivningar</t>
  </si>
  <si>
    <t>Depreciation and impairment</t>
  </si>
  <si>
    <t xml:space="preserve">     -Markera alla blad</t>
  </si>
  <si>
    <t xml:space="preserve">    -Ta tag i kolumnhuvud och dra vänster så att du ser att 4 kolumner blir valda. Ta bort allt innehåll via Start --&gt; Radera --&gt; Allt</t>
  </si>
  <si>
    <t xml:space="preserve">    -Repetera samma process för radhuvudet</t>
  </si>
  <si>
    <t>Finansiella skulder, övriga</t>
  </si>
  <si>
    <t>Avyttringar av anläggningstillgångar</t>
  </si>
  <si>
    <t>RAPPORT ÖVER KASSAFLÖDEN</t>
  </si>
  <si>
    <t>RAPPORT ÖVER FINANSIELL STÄLLNING</t>
  </si>
  <si>
    <t>Resultat från avvecklade verksamheter</t>
  </si>
  <si>
    <t>Innehav utan bestämmande inflytande</t>
  </si>
  <si>
    <t>Resultat hänförligt till innehav utan bestämmande inflytande</t>
  </si>
  <si>
    <t>Jämförelsestörande poster i EBITA</t>
  </si>
  <si>
    <t>Operativ EBITA</t>
  </si>
  <si>
    <t>Items affecting comparability in EBITA</t>
  </si>
  <si>
    <t>Aibel</t>
  </si>
  <si>
    <t>Nebula</t>
  </si>
  <si>
    <t>1) Resultatet 2013 och 2012 är proformerat med hänsyn till Ratos förvärv och ny finansiering.</t>
  </si>
  <si>
    <t>HENT</t>
  </si>
  <si>
    <t>KVD</t>
  </si>
  <si>
    <t xml:space="preserve">    enligt slutlig förvärvsanalys.</t>
  </si>
  <si>
    <t xml:space="preserve">    enligt slutlig förvärvsanalys samt avsättningar</t>
  </si>
  <si>
    <t>Jøtul</t>
  </si>
  <si>
    <t>TNETSALES</t>
  </si>
  <si>
    <t>TOPEXP</t>
  </si>
  <si>
    <t>TRESGRXASS</t>
  </si>
  <si>
    <t>TRESGRXGR</t>
  </si>
  <si>
    <t>TEBITDA</t>
  </si>
  <si>
    <t>TEBITA</t>
  </si>
  <si>
    <t>TEBIT</t>
  </si>
  <si>
    <t>TTAX</t>
  </si>
  <si>
    <t>TEATOWNNCI</t>
  </si>
  <si>
    <t>EO_ITEBITA</t>
  </si>
  <si>
    <t>TEBITA_OP</t>
  </si>
  <si>
    <t>TTA</t>
  </si>
  <si>
    <t>TNCIFA</t>
  </si>
  <si>
    <t>TNCA</t>
  </si>
  <si>
    <t>TINV</t>
  </si>
  <si>
    <t>TCIREC</t>
  </si>
  <si>
    <t>TCNIREC</t>
  </si>
  <si>
    <t>TCASH</t>
  </si>
  <si>
    <t>TCA</t>
  </si>
  <si>
    <t>TA</t>
  </si>
  <si>
    <t>TPEN</t>
  </si>
  <si>
    <t>C10_TCFBWC</t>
  </si>
  <si>
    <t>C10_TCFWC</t>
  </si>
  <si>
    <t>C10_TCFOP</t>
  </si>
  <si>
    <t>TCFXBECO</t>
  </si>
  <si>
    <t>C10_TCFIAC</t>
  </si>
  <si>
    <t>TCFCHLOAN</t>
  </si>
  <si>
    <t>TCFNEWISS</t>
  </si>
  <si>
    <t>C10_TCFFAC</t>
  </si>
  <si>
    <t>C10_TCF</t>
  </si>
  <si>
    <t>TFINC</t>
  </si>
  <si>
    <t>TOOINCEXP</t>
  </si>
  <si>
    <t>TNIFATAX</t>
  </si>
  <si>
    <t>TNIPROV</t>
  </si>
  <si>
    <t>TFINLO</t>
  </si>
  <si>
    <t>TCFAQA</t>
  </si>
  <si>
    <t>TCFDIA</t>
  </si>
  <si>
    <t>TCFINVCO</t>
  </si>
  <si>
    <t>TCFOTHER</t>
  </si>
  <si>
    <t>AARO konto</t>
  </si>
  <si>
    <t>AHIAS</t>
  </si>
  <si>
    <t>ARCUS</t>
  </si>
  <si>
    <t>GS Hydro</t>
  </si>
  <si>
    <t>NCGHO</t>
  </si>
  <si>
    <t>MLOC</t>
  </si>
  <si>
    <t>Q4</t>
  </si>
  <si>
    <t>Note</t>
  </si>
  <si>
    <t>Not</t>
  </si>
  <si>
    <t>KEY FIGURES</t>
  </si>
  <si>
    <t>TCFDIVP</t>
  </si>
  <si>
    <t>K_EBITA_M</t>
  </si>
  <si>
    <t>K_EBT_M</t>
  </si>
  <si>
    <t>TFEXPEXSHL</t>
  </si>
  <si>
    <t>TEBTXSHL</t>
  </si>
  <si>
    <t>TEQUPSHL</t>
  </si>
  <si>
    <t>TILXSHL</t>
  </si>
  <si>
    <t>TNILXSHL</t>
  </si>
  <si>
    <t>s</t>
  </si>
  <si>
    <t>TACQINTAX</t>
  </si>
  <si>
    <t>TIMPDEPXPP</t>
  </si>
  <si>
    <t>TIMPDEPPPA</t>
  </si>
  <si>
    <t>TEAT_OP</t>
  </si>
  <si>
    <t>KO_RETCAP</t>
  </si>
  <si>
    <t>KO_RETEQU</t>
  </si>
  <si>
    <t>KO_EQURAT</t>
  </si>
  <si>
    <t>KO_DEPTEQU</t>
  </si>
  <si>
    <t>KO_I_NDEPT</t>
  </si>
  <si>
    <t>1)2)</t>
  </si>
  <si>
    <t>Soliditet 100 på 2012 då BR ej redovisas - ska ej visas</t>
  </si>
  <si>
    <t>Ledil</t>
  </si>
  <si>
    <t>Operativ EBITA-marginal (%)</t>
  </si>
  <si>
    <t>Operating EBITA-margin (%)</t>
  </si>
  <si>
    <t>KO_EBITA_M</t>
  </si>
  <si>
    <t>2012/2013</t>
  </si>
  <si>
    <t>CFDIOP</t>
  </si>
  <si>
    <t>TCFXDIPO</t>
  </si>
  <si>
    <t>Discontinued operations</t>
  </si>
  <si>
    <t>Cash flow for the year, adjusted for discontinued operations</t>
  </si>
  <si>
    <t>Avvecklad verksamhet</t>
  </si>
  <si>
    <t>Årets kassaflöde, justerat för avvecklad verksamhet</t>
  </si>
  <si>
    <t>TNCI</t>
  </si>
  <si>
    <t>0,0</t>
  </si>
  <si>
    <t>1) Resultatet 2014 och 2013 är proformerat med hänsyn till Ratos förvärv och ny finansiering.</t>
  </si>
  <si>
    <t>1) AH Industries verksamhet Tower &amp; Foundation redovisas för 2015, 2014 och 2013 som avvecklad verksamhet i enlighet med IFRS.</t>
  </si>
  <si>
    <t>1) AH Industries’ Tower &amp; Foundation operations are recognised as discontinued operations for 2015, 2014 and 2013 in accordance with IFRS.</t>
  </si>
  <si>
    <t>1) Verksamheten i Frankrike redovisas för 2014 och 2013 som avvecklad verksamhet i enlighet med IFRS.</t>
  </si>
  <si>
    <t>2) Verksamheten Product Information redovisas för 2012 som avvecklad verksamhet i enligthet med IFRS.</t>
  </si>
  <si>
    <t xml:space="preserve">1) Resultatet 2013 är proformerat med hänsyn till Ratos förvärv, ny finansiering, avskrivning av immateriella tillgångar </t>
  </si>
  <si>
    <t xml:space="preserve">2) Resultatet 2012 är proformerat med hänsyn till Ratos förvärv, ny finansiering samt avskrivning av immateriella tillgångar </t>
  </si>
  <si>
    <t>1) Nordic Cinema Group har justerats 2014 och 2013 och visas nu utifrån IFRS-anpassad redovisning.</t>
  </si>
  <si>
    <t>2) Resultatet 2013 och 2012 är proformerat med hänsyn till Ratos förvärv och ny finansiering.</t>
  </si>
  <si>
    <t>1) Nordic Cinema Group is reported pro forma for 2014 and 2013 and is now stated on the basis of IFRS-adapted accounting</t>
  </si>
  <si>
    <t>2) Earnings for 2013 and 2012 are pro forma taking into account Ratos's acquisition and new financing.</t>
  </si>
  <si>
    <t>1) Finansiella kostnader exklusive ränta på aktieägarlån.</t>
  </si>
  <si>
    <t>STATEMENT OF FINANCIAL POSITION</t>
  </si>
  <si>
    <t>TOTAL ASSETS</t>
  </si>
  <si>
    <t>TOTAL EQUITY &amp; LIABILITIES</t>
  </si>
  <si>
    <t>Profit for the year/period</t>
  </si>
  <si>
    <t>Speed Group</t>
  </si>
  <si>
    <t>Investments in non-current assets</t>
  </si>
  <si>
    <t>Disposal of non-current assets</t>
  </si>
  <si>
    <t>Property, plant and equipment</t>
  </si>
  <si>
    <t xml:space="preserve">Operating EBITA </t>
  </si>
  <si>
    <t>Attributable to non-controlling interests</t>
  </si>
  <si>
    <t>Equity attributable to non-controlling interests</t>
  </si>
  <si>
    <t>Cash flow before acquisition and divestment of companies</t>
  </si>
  <si>
    <t>STATEMENT OF CASH FLOWS</t>
  </si>
  <si>
    <t>Liabilities attributable to Assets held for sale</t>
  </si>
  <si>
    <t>Attributable to owners of the parent</t>
  </si>
  <si>
    <t>Equity attributable to owners of the parent</t>
  </si>
  <si>
    <t>TFS</t>
  </si>
  <si>
    <t>Lägg till fotnot om att nettoskulden är annorlunda pga refinansiering!!</t>
  </si>
  <si>
    <t>1) Resultatet 2015 och 2014 är proformerat avseende Ratos förvärv samt återlagda goodwillavskrivningar.</t>
  </si>
  <si>
    <t xml:space="preserve">  - Tjänster</t>
  </si>
  <si>
    <t xml:space="preserve">  - Ersättningsbara utlägg</t>
  </si>
  <si>
    <t xml:space="preserve">   Operativ EBITA-marginal (%), beräknad på omsättning tjänster</t>
  </si>
  <si>
    <t>2) 2013-2012 visas i enlighet med årsredovisningar för Trial Form Support International AB, justerade för återlagda goodwillavskrivningar.</t>
  </si>
  <si>
    <t xml:space="preserve">  - Professional fee revenue</t>
  </si>
  <si>
    <t xml:space="preserve">  - Reimbursable revenue</t>
  </si>
  <si>
    <t>Speed</t>
  </si>
  <si>
    <t>Bolag:</t>
  </si>
  <si>
    <t>Kommentar:</t>
  </si>
  <si>
    <t>Åtgärd:</t>
  </si>
  <si>
    <t>MG justerat i Aaro</t>
  </si>
  <si>
    <t>Fel i BR 1512(även på hemsidan) - balansräkningen balanserar inte. Beror på att justeringe avseende skillande mellan resultat i 1512A och 1512P ej kommit med (-11 200 mot balanserade vinstmedel).</t>
  </si>
  <si>
    <t>Fel i CF (även på hemsidan) - i Cf för 2014 i finansieringsverksamheten. Det låg ett manuellt belopp inmatat i en cell som har lett till att felaktigt totalt kassaflöde visas. Kassaflöde i bolagstabell var dock korrekt.</t>
  </si>
  <si>
    <t>Balansräkningen balanserar inte - diffar med 1 pga hur mino hanteras i Aaro</t>
  </si>
  <si>
    <t xml:space="preserve">TFS </t>
  </si>
  <si>
    <t>Saknar kassaflöde för Q1 2015 - skickat fråga till Tatiana 160406</t>
  </si>
  <si>
    <t>Ändrat jmf 1503</t>
  </si>
  <si>
    <t>Balansdiff NCI</t>
  </si>
  <si>
    <t>Arcus</t>
  </si>
  <si>
    <t>Ratos har anpassat sin defintion av A avseende avskrivning av varumärken som som anskaffats men ej i PPA. Även dessa ligger nu under EBITA även enligt Ratos defintion. Detta medför att Ratos nu har samma defintiion som Arcus har.</t>
  </si>
  <si>
    <t>Vi har justerat mellan D och A i FLÅÖV för 2015 (ej ändrat bakåt)</t>
  </si>
  <si>
    <t>Vi har även justerat mellan nettoomsättning och rörelsens kostnader för 2015 och 2014 enligt underlag från Arcus (Linda Andersson har underlag på detta).</t>
  </si>
  <si>
    <t xml:space="preserve">Ledil </t>
  </si>
  <si>
    <t>Justerat 1212P, 1312P, 1412P, 1512P samt 1603P med att flyttat kostnader som Ledil rapporterat på kto 7990 (övriga rörelsekostnader) till kto 6999, då dessa kostnader avser normala rörelsekostnader (och inte sekundära).</t>
  </si>
  <si>
    <t>2) Räkenskapsåret 2012/13 för Ledil Oy avser och omfattar perioden 1 oktober till 30 september och redovisas enligt finsk räkenskapspraxis.</t>
  </si>
  <si>
    <t>Ser</t>
  </si>
  <si>
    <t>Change in value, investment properties</t>
  </si>
  <si>
    <t>Värdeförändring förvaltningsfastigheter</t>
  </si>
  <si>
    <t>3)</t>
  </si>
  <si>
    <t>2) Finansiella kostnader exklusive ränta på aktieägarlån.</t>
  </si>
  <si>
    <t xml:space="preserve">1) Resultatet 2016 och 2015 är proformerat avseende Ratos förvärv samt för ny finansiering och koncernstruktur. Proformering består av faktiskt
</t>
  </si>
  <si>
    <t xml:space="preserve">     utfall enligt tidigare koncernstruktur justerat för estimerad kostnader avseende ny finansiering och koncernstruktur.</t>
  </si>
  <si>
    <t>Serena Properties</t>
  </si>
  <si>
    <t>airteam</t>
  </si>
  <si>
    <t>Diab</t>
  </si>
  <si>
    <t>Q1 2016:</t>
  </si>
  <si>
    <t>Q2 2016:</t>
  </si>
  <si>
    <t>Ändrat i balansräkning för 1512 med -65 mkr (både tillgångar och skulder) pga att Bisnode i sin egen årsredovisning nettat två poster som hade med försäljningen av AIS Nordic att göra (escrow-konto 1689 och skuld till säljarna kto 2873).</t>
  </si>
  <si>
    <t>Anteckningar Flerårsöversikt</t>
  </si>
  <si>
    <t>Oase Outdoors</t>
  </si>
  <si>
    <t>Gudrun Sjöden Group</t>
  </si>
  <si>
    <t>2013/2014</t>
  </si>
  <si>
    <t>2014/2015</t>
  </si>
  <si>
    <t>O12_P</t>
  </si>
  <si>
    <t>2) Räkenskapsår 2012/2013, 2013/2014 samt 2014/2015 omfattar perioden 1 maj till 30 april och visas i enlighet med årsredovisning för Sjödén Holding AB.</t>
  </si>
  <si>
    <t>Q3 2016</t>
  </si>
  <si>
    <t>Oase</t>
  </si>
  <si>
    <t>Skickat fråga till Henrik om proformatal för 2014</t>
  </si>
  <si>
    <t>Skickat fråga till Martin om slutliga IAC</t>
  </si>
  <si>
    <t>Gudrun</t>
  </si>
  <si>
    <t>Skickat fråga till Hanna om underlag för IAC</t>
  </si>
  <si>
    <t>Fortfarande utestående med uppdelning av valutaomräkning på EUR-lån - väntar på svar från Petra</t>
  </si>
  <si>
    <t>Efter fastställd PPA så minskar vi GW till varumärken och kundkontrakt. Börjar med avksr på dessa från 2015 vilket på verkar RR, BR och CF</t>
  </si>
  <si>
    <t>2) Resultatet 2015 och 2014 är proformerat avseende Ratos förvärv.</t>
  </si>
  <si>
    <t>3) 2013-2012 visas i enlighet med årsredovisning för Speed Management AB.</t>
  </si>
  <si>
    <t>1) I slutligt fastställd förvärvsanalys har immateriella tillgångar värderats i enlighet med IFRS.</t>
  </si>
  <si>
    <t xml:space="preserve">1) Resultatet 2016 och 2015 är proformerat avseende Ratos förvärv. Resultatet 2015 är även proformerat avseende ökad ägarandel i Gudrun Sjödén GmBH från 50% till 100%.
</t>
  </si>
  <si>
    <t xml:space="preserve">1) Resultatet 2016 och 2015 är proformerat avseende Ratos förvärv samt för ny finansiering och koncernstruktur. 
</t>
  </si>
  <si>
    <t>2) Räkenskapsåret 2014 avser och omfattar perioden 1 januari till 31 december och redovisas enligt dansk räkenskapspraxis.</t>
  </si>
  <si>
    <t>2) Räkenskapsåret 2015 avser och omfattar perioden 1 januari till 31 december och redovisas enligt dansk räkenskapspraxis.</t>
  </si>
  <si>
    <t>Plantagen</t>
  </si>
  <si>
    <t xml:space="preserve">  Operating EBITA-margin (%), calculated on net sales Professional fee</t>
  </si>
  <si>
    <t>Skickat utkast på FLÅÖV till Daniel och Monika</t>
  </si>
  <si>
    <t>Q4 2016</t>
  </si>
  <si>
    <t>Prickat alla flerårsöversikter mot FÅ/hemsida/Aaro - OK</t>
  </si>
  <si>
    <t>Samt bett dem komplettera med medelantal anställda för 2013-2015</t>
  </si>
  <si>
    <t>O12_P????</t>
  </si>
  <si>
    <t>Ändra till O12_T???</t>
  </si>
  <si>
    <t>Justerad Bisnode 1512 med netto -2 991 (-4 205 i EBITA och 1 214 som skatt) avseende justering</t>
  </si>
  <si>
    <t>för felaktigt sätt att redovisa kostnader avseende D&amp;B.</t>
  </si>
  <si>
    <t>Nu även justerat balansräkningen - kvar att justera är kassaflödet</t>
  </si>
  <si>
    <t>2) I eget kapital ingår per 2016-12-31 aktieägarlån med 46 MSEK.</t>
  </si>
  <si>
    <t>2) I eget kapital ingår per 2016-12-31 aktieägarlån med  89 MNOK.</t>
  </si>
  <si>
    <t>2) Räkenskapsåren 2013-2015 avser  Plant Topco Group justeradde i enligthet med IFRS.</t>
  </si>
  <si>
    <t>3) I eget kapital ingår per 2016-12-31 aktieägarlån med 480 Mkr.</t>
  </si>
  <si>
    <t>kv 4</t>
  </si>
  <si>
    <t>1. Kontrollera att kontona i varje rad i kontodefinitionen nedan stämmer</t>
  </si>
  <si>
    <t>2. Stäm av att länkarna till konton i bolagsmallen ser korrekta ut.</t>
  </si>
  <si>
    <t xml:space="preserve">3. Kopiera upp bolagsmallen i önskat antal exemplar och döp flikarna </t>
  </si>
  <si>
    <t>4. Bolag för bolag (flik för flik), gå igenom de urval som måste göras.</t>
  </si>
  <si>
    <t xml:space="preserve">    dessa i rubrikraden. OBS registrera antal anställda på rad 107 och inte i kolumnhuvudet då dessa celler senare klipps bort!!!!</t>
  </si>
  <si>
    <t>5. Uppdatera arbetsboken (ExOpen Report - Update Workbook)</t>
  </si>
  <si>
    <t>6. SPARA ARBETSBOKEN PÅ LÄMPLIG PLATS, MED ETT NAMN SOM ANTYDER ATT BOKEN ÄR UPPDATERAD FÖR EN VISS PERIOD. SPARA SOM EXCEL 97-2003-FORMAT</t>
  </si>
  <si>
    <t>7. Töm dolda celler i alla blad genom att:</t>
  </si>
  <si>
    <t>1070</t>
  </si>
  <si>
    <t/>
  </si>
  <si>
    <t>neg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</si>
</sst>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 _k_r_-;\-* #,##0\ _k_r_-;_-* &quot;-&quot;\ _k_r_-;_-@_-"/>
    <numFmt numFmtId="43" formatCode="_-* #,##0.00\ _k_r_-;\-* #,##0.00\ _k_r_-;_-* &quot;-&quot;??\ _k_r_-;_-@_-"/>
    <numFmt numFmtId="164" formatCode="0.0"/>
    <numFmt numFmtId="165" formatCode="#,##0.0"/>
    <numFmt numFmtId="166" formatCode="#,##0.000"/>
    <numFmt numFmtId="167" formatCode="#,##0.0000"/>
    <numFmt numFmtId="168" formatCode="0.0%"/>
  </numFmts>
  <fonts count="53" x14ac:knownFonts="1">
    <font>
      <sz val="11"/>
      <color theme="1"/>
      <name val="Calibri"/>
      <family val="2"/>
      <scheme val="minor"/>
    </font>
    <font>
      <sz val="11"/>
      <color indexed="8"/>
      <name val="Calibri"/>
      <family val="2"/>
    </font>
    <font>
      <sz val="8"/>
      <name val="Verdana"/>
      <family val="2"/>
    </font>
    <font>
      <sz val="8"/>
      <color indexed="8"/>
      <name val="Verdana"/>
      <family val="2"/>
    </font>
    <font>
      <sz val="10"/>
      <name val="Arial"/>
      <family val="2"/>
    </font>
    <font>
      <b/>
      <sz val="8"/>
      <name val="Verdana"/>
      <family val="2"/>
    </font>
    <font>
      <sz val="8"/>
      <color indexed="9"/>
      <name val="Verdana"/>
      <family val="2"/>
    </font>
    <font>
      <b/>
      <sz val="8"/>
      <color indexed="9"/>
      <name val="Verdana"/>
      <family val="2"/>
    </font>
    <font>
      <sz val="10"/>
      <color indexed="9"/>
      <name val="Verdana"/>
      <family val="2"/>
    </font>
    <font>
      <b/>
      <i/>
      <u/>
      <sz val="16"/>
      <color indexed="18"/>
      <name val="Calibri"/>
      <family val="2"/>
    </font>
    <font>
      <i/>
      <u/>
      <sz val="14"/>
      <color indexed="18"/>
      <name val="Calibri"/>
      <family val="2"/>
    </font>
    <font>
      <sz val="7"/>
      <color indexed="9"/>
      <name val="Verdana"/>
      <family val="2"/>
    </font>
    <font>
      <b/>
      <sz val="7"/>
      <color indexed="9"/>
      <name val="Verdana"/>
      <family val="2"/>
    </font>
    <font>
      <b/>
      <i/>
      <sz val="11"/>
      <color indexed="8"/>
      <name val="Calibri"/>
      <family val="2"/>
    </font>
    <font>
      <sz val="11"/>
      <color rgb="FF3F3F76"/>
      <name val="Calibri"/>
      <family val="2"/>
      <scheme val="minor"/>
    </font>
    <font>
      <sz val="14"/>
      <color rgb="FFFF0000"/>
      <name val="Calibri"/>
      <family val="2"/>
      <scheme val="minor"/>
    </font>
    <font>
      <sz val="8"/>
      <color theme="1"/>
      <name val="Verdana"/>
      <family val="2"/>
    </font>
    <font>
      <sz val="11"/>
      <color rgb="FFFF0000"/>
      <name val="Calibri"/>
      <family val="2"/>
      <scheme val="minor"/>
    </font>
    <font>
      <b/>
      <sz val="10"/>
      <name val="Verdana"/>
      <family val="2"/>
    </font>
    <font>
      <b/>
      <sz val="14"/>
      <color indexed="9"/>
      <name val="Gill Sans MT"/>
      <family val="2"/>
    </font>
    <font>
      <b/>
      <sz val="9"/>
      <color indexed="8"/>
      <name val="Gill Sans MT"/>
      <family val="2"/>
    </font>
    <font>
      <sz val="9"/>
      <color indexed="8"/>
      <name val="Gill Sans MT"/>
      <family val="2"/>
    </font>
    <font>
      <sz val="9"/>
      <color rgb="FF3F3F76"/>
      <name val="Gill Sans MT"/>
      <family val="2"/>
    </font>
    <font>
      <sz val="9"/>
      <color theme="1"/>
      <name val="Gill Sans MT"/>
      <family val="2"/>
    </font>
    <font>
      <b/>
      <sz val="9"/>
      <color indexed="9"/>
      <name val="Gill Sans MT"/>
      <family val="2"/>
    </font>
    <font>
      <b/>
      <sz val="9"/>
      <name val="Gill Sans MT"/>
      <family val="2"/>
    </font>
    <font>
      <sz val="9"/>
      <name val="Gill Sans MT"/>
      <family val="2"/>
    </font>
    <font>
      <sz val="9"/>
      <color rgb="FFFF0000"/>
      <name val="Gill Sans MT"/>
      <family val="2"/>
    </font>
    <font>
      <sz val="8"/>
      <name val="Gill Sans MT"/>
      <family val="2"/>
    </font>
    <font>
      <sz val="12"/>
      <color theme="1"/>
      <name val="Gill Sans MT"/>
      <family val="2"/>
    </font>
    <font>
      <b/>
      <sz val="12"/>
      <name val="Gill Sans MT"/>
      <family val="2"/>
    </font>
    <font>
      <sz val="12"/>
      <name val="Gill Sans MT"/>
      <family val="2"/>
    </font>
    <font>
      <sz val="8"/>
      <color indexed="9"/>
      <name val="Gill Sans MT"/>
      <family val="2"/>
    </font>
    <font>
      <sz val="7"/>
      <color indexed="9"/>
      <name val="Gill Sans MT"/>
      <family val="2"/>
    </font>
    <font>
      <sz val="11"/>
      <color theme="1"/>
      <name val="Gill Sans MT"/>
      <family val="2"/>
    </font>
    <font>
      <b/>
      <sz val="11"/>
      <name val="Gill Sans MT"/>
      <family val="2"/>
    </font>
    <font>
      <b/>
      <sz val="8"/>
      <name val="Gill Sans MT"/>
      <family val="2"/>
    </font>
    <font>
      <b/>
      <sz val="10"/>
      <color indexed="10"/>
      <name val="Gill Sans MT"/>
      <family val="2"/>
    </font>
    <font>
      <sz val="8"/>
      <color rgb="FFFF0000"/>
      <name val="Verdana"/>
      <family val="2"/>
    </font>
    <font>
      <sz val="8"/>
      <color theme="1"/>
      <name val="Calibri"/>
      <family val="2"/>
      <scheme val="minor"/>
    </font>
    <font>
      <sz val="8"/>
      <color rgb="FFFF0000"/>
      <name val="Gill Sans MT"/>
      <family val="2"/>
    </font>
    <font>
      <sz val="9"/>
      <color rgb="FFFF0000"/>
      <name val="Calibri"/>
      <family val="2"/>
      <scheme val="minor"/>
    </font>
    <font>
      <b/>
      <sz val="8"/>
      <color rgb="FFFF0000"/>
      <name val="Verdana"/>
      <family val="2"/>
    </font>
    <font>
      <b/>
      <sz val="7"/>
      <color rgb="FFFF0000"/>
      <name val="Verdana"/>
      <family val="2"/>
    </font>
    <font>
      <b/>
      <sz val="11"/>
      <color rgb="FFFF0000"/>
      <name val="Verdana"/>
      <family val="2"/>
    </font>
    <font>
      <b/>
      <sz val="11"/>
      <color theme="1"/>
      <name val="Calibri"/>
      <family val="2"/>
      <scheme val="minor"/>
    </font>
    <font>
      <b/>
      <u/>
      <sz val="11"/>
      <color rgb="FFFF0000"/>
      <name val="Calibri"/>
      <family val="2"/>
      <scheme val="minor"/>
    </font>
    <font>
      <u/>
      <sz val="11"/>
      <color rgb="FFFF0000"/>
      <name val="Calibri"/>
      <family val="2"/>
      <scheme val="minor"/>
    </font>
    <font>
      <b/>
      <u/>
      <sz val="9"/>
      <color rgb="FFFF0000"/>
      <name val="Gill Sans MT"/>
      <family val="2"/>
    </font>
    <font>
      <b/>
      <sz val="8"/>
      <color theme="1"/>
      <name val="Verdana"/>
      <family val="2"/>
    </font>
    <font>
      <u/>
      <sz val="11"/>
      <color theme="1"/>
      <name val="Calibri"/>
      <family val="2"/>
      <scheme val="minor"/>
    </font>
    <font>
      <b/>
      <sz val="11"/>
      <color theme="0"/>
      <name val="Calibri"/>
      <family val="2"/>
      <scheme val="minor"/>
    </font>
    <font>
      <sz val="11"/>
      <color theme="0"/>
      <name val="Calibri"/>
      <family val="2"/>
      <scheme val="minor"/>
    </font>
  </fonts>
  <fills count="13">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bgColor indexed="46"/>
      </patternFill>
    </fill>
    <fill>
      <patternFill patternType="solid">
        <fgColor rgb="FF4C6178"/>
        <bgColor indexed="64"/>
      </patternFill>
    </fill>
    <fill>
      <patternFill patternType="solid">
        <fgColor rgb="FFC5C5C7"/>
        <bgColor indexed="46"/>
      </patternFill>
    </fill>
    <fill>
      <patternFill patternType="solid">
        <fgColor rgb="FFC5C5C7"/>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right/>
      <top/>
      <bottom style="thin">
        <color rgb="FFC5C5C7"/>
      </bottom>
      <diagonal/>
    </border>
    <border>
      <left style="thin">
        <color theme="0"/>
      </left>
      <right/>
      <top/>
      <bottom style="thin">
        <color indexed="64"/>
      </bottom>
      <diagonal/>
    </border>
    <border>
      <left style="thin">
        <color theme="0"/>
      </left>
      <right/>
      <top/>
      <bottom/>
      <diagonal/>
    </border>
  </borders>
  <cellStyleXfs count="5">
    <xf numFmtId="0" fontId="0" fillId="0" borderId="0"/>
    <xf numFmtId="43" fontId="1" fillId="0" borderId="0" applyFont="0" applyFill="0" applyBorder="0" applyAlignment="0" applyProtection="0"/>
    <xf numFmtId="0" fontId="14" fillId="4" borderId="4" applyNumberFormat="0" applyAlignment="0" applyProtection="0"/>
    <xf numFmtId="0" fontId="4" fillId="0" borderId="0"/>
    <xf numFmtId="9" fontId="1" fillId="0" borderId="0" applyFont="0" applyFill="0" applyBorder="0" applyAlignment="0" applyProtection="0"/>
  </cellStyleXfs>
  <cellXfs count="350">
    <xf numFmtId="0" fontId="0" fillId="0" borderId="0" xfId="0"/>
    <xf numFmtId="0" fontId="7" fillId="2" borderId="0" xfId="0" applyFont="1" applyFill="1" applyBorder="1"/>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xf numFmtId="0" fontId="6" fillId="0" borderId="0" xfId="0" applyFont="1" applyFill="1" applyBorder="1"/>
    <xf numFmtId="0" fontId="2"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Fill="1" applyBorder="1" applyAlignment="1">
      <alignment wrapText="1"/>
    </xf>
    <xf numFmtId="0" fontId="2" fillId="0" borderId="0" xfId="0" applyFont="1" applyFill="1"/>
    <xf numFmtId="3" fontId="2" fillId="0" borderId="0" xfId="0" applyNumberFormat="1" applyFont="1" applyFill="1" applyBorder="1" applyAlignment="1">
      <alignment horizontal="left" vertical="center"/>
    </xf>
    <xf numFmtId="0" fontId="2" fillId="0" borderId="0" xfId="0" applyFont="1" applyFill="1" applyAlignment="1">
      <alignment wrapText="1"/>
    </xf>
    <xf numFmtId="0" fontId="2" fillId="0" borderId="0" xfId="0" applyFont="1" applyFill="1" applyAlignment="1"/>
    <xf numFmtId="0" fontId="5" fillId="0" borderId="0" xfId="0" applyFont="1" applyFill="1"/>
    <xf numFmtId="0" fontId="5" fillId="0" borderId="0" xfId="0" applyFont="1" applyFill="1" applyAlignment="1">
      <alignment wrapText="1"/>
    </xf>
    <xf numFmtId="0" fontId="5" fillId="0" borderId="0" xfId="0" applyFont="1" applyFill="1" applyBorder="1"/>
    <xf numFmtId="3" fontId="5" fillId="0" borderId="0" xfId="0" applyNumberFormat="1" applyFont="1" applyFill="1" applyBorder="1" applyAlignment="1">
      <alignment vertical="center"/>
    </xf>
    <xf numFmtId="0" fontId="2" fillId="0" borderId="0" xfId="0" applyFont="1" applyFill="1" applyBorder="1" applyAlignment="1">
      <alignment horizontal="left" vertical="center"/>
    </xf>
    <xf numFmtId="3" fontId="5" fillId="0" borderId="0" xfId="0" applyNumberFormat="1" applyFont="1" applyFill="1" applyBorder="1" applyAlignment="1">
      <alignment horizontal="left" vertical="center"/>
    </xf>
    <xf numFmtId="0" fontId="8" fillId="0" borderId="0" xfId="0" applyFont="1" applyFill="1" applyBorder="1"/>
    <xf numFmtId="0" fontId="0" fillId="0" borderId="0" xfId="0" applyBorder="1"/>
    <xf numFmtId="0" fontId="10" fillId="0" borderId="0" xfId="0" applyFont="1" applyBorder="1" applyAlignment="1">
      <alignment horizontal="center"/>
    </xf>
    <xf numFmtId="0" fontId="7" fillId="2" borderId="0" xfId="0" applyFont="1" applyFill="1" applyBorder="1" applyAlignment="1">
      <alignment horizontal="right"/>
    </xf>
    <xf numFmtId="0" fontId="11" fillId="0" borderId="0" xfId="0" applyFont="1" applyFill="1" applyBorder="1"/>
    <xf numFmtId="0" fontId="12" fillId="2" borderId="0" xfId="0" applyFont="1" applyFill="1" applyBorder="1" applyAlignment="1">
      <alignment horizontal="right"/>
    </xf>
    <xf numFmtId="0" fontId="0" fillId="0" borderId="0" xfId="0" applyBorder="1" applyAlignment="1"/>
    <xf numFmtId="0" fontId="0" fillId="0" borderId="0" xfId="0" applyFill="1" applyBorder="1"/>
    <xf numFmtId="0" fontId="0" fillId="0" borderId="0" xfId="0" applyAlignment="1">
      <alignment horizontal="left"/>
    </xf>
    <xf numFmtId="0" fontId="2" fillId="0" borderId="1" xfId="0" applyFont="1" applyFill="1" applyBorder="1"/>
    <xf numFmtId="0" fontId="3" fillId="3" borderId="0" xfId="0" applyFont="1" applyFill="1" applyBorder="1" applyAlignment="1"/>
    <xf numFmtId="3" fontId="2" fillId="3" borderId="0" xfId="0" applyNumberFormat="1" applyFont="1" applyFill="1" applyBorder="1" applyAlignment="1">
      <alignment horizontal="left"/>
    </xf>
    <xf numFmtId="0" fontId="3" fillId="3" borderId="0" xfId="0" applyFont="1" applyFill="1" applyBorder="1"/>
    <xf numFmtId="0" fontId="16" fillId="0" borderId="0" xfId="0" applyFont="1"/>
    <xf numFmtId="0" fontId="3" fillId="0" borderId="0" xfId="0" applyFont="1"/>
    <xf numFmtId="0" fontId="16" fillId="0" borderId="0" xfId="0" applyFont="1" applyAlignment="1"/>
    <xf numFmtId="0" fontId="3" fillId="0" borderId="0" xfId="0" applyFont="1" applyAlignment="1">
      <alignment vertical="top"/>
    </xf>
    <xf numFmtId="0" fontId="6" fillId="0" borderId="0" xfId="0" applyFont="1" applyFill="1" applyBorder="1" applyAlignment="1">
      <alignment vertical="top"/>
    </xf>
    <xf numFmtId="0" fontId="18" fillId="0" borderId="0" xfId="0" applyFont="1" applyFill="1" applyBorder="1"/>
    <xf numFmtId="0" fontId="2" fillId="0" borderId="0" xfId="0" applyFont="1" applyFill="1" applyBorder="1" applyAlignment="1">
      <alignment wrapText="1"/>
    </xf>
    <xf numFmtId="0" fontId="3" fillId="5" borderId="0" xfId="0" applyFont="1" applyFill="1" applyBorder="1"/>
    <xf numFmtId="0" fontId="20" fillId="0" borderId="0" xfId="0" applyFont="1" applyFill="1" applyBorder="1"/>
    <xf numFmtId="0" fontId="21" fillId="0" borderId="0" xfId="0" applyFont="1" applyFill="1" applyBorder="1"/>
    <xf numFmtId="0" fontId="22" fillId="4" borderId="4" xfId="2" applyFont="1" applyAlignment="1">
      <alignment horizontal="center"/>
    </xf>
    <xf numFmtId="0" fontId="23" fillId="0" borderId="0" xfId="0" applyFont="1"/>
    <xf numFmtId="0" fontId="25" fillId="0" borderId="0" xfId="0" applyNumberFormat="1" applyFont="1" applyFill="1"/>
    <xf numFmtId="3" fontId="25" fillId="0" borderId="0" xfId="0" applyNumberFormat="1" applyFont="1" applyFill="1" applyBorder="1" applyAlignment="1">
      <alignment horizontal="left"/>
    </xf>
    <xf numFmtId="0" fontId="23" fillId="0" borderId="0" xfId="0" applyFont="1" applyFill="1"/>
    <xf numFmtId="0" fontId="21" fillId="0" borderId="0" xfId="0" applyFont="1"/>
    <xf numFmtId="0" fontId="26" fillId="0" borderId="0" xfId="0" applyNumberFormat="1" applyFont="1" applyFill="1"/>
    <xf numFmtId="0" fontId="26" fillId="0" borderId="0" xfId="0" applyFont="1" applyFill="1"/>
    <xf numFmtId="3" fontId="25" fillId="0" borderId="0" xfId="0" applyNumberFormat="1" applyFont="1" applyFill="1" applyBorder="1" applyAlignment="1">
      <alignment horizontal="right" vertical="center" wrapText="1"/>
    </xf>
    <xf numFmtId="3" fontId="25" fillId="6" borderId="0" xfId="0" applyNumberFormat="1" applyFont="1" applyFill="1" applyBorder="1" applyAlignment="1">
      <alignment horizontal="right" vertical="center" wrapText="1"/>
    </xf>
    <xf numFmtId="3" fontId="25" fillId="5" borderId="0" xfId="0" applyNumberFormat="1" applyFont="1" applyFill="1" applyBorder="1" applyAlignment="1">
      <alignment horizontal="right" vertical="center" wrapText="1"/>
    </xf>
    <xf numFmtId="0" fontId="26" fillId="0" borderId="0" xfId="0" applyFont="1" applyFill="1" applyBorder="1"/>
    <xf numFmtId="3" fontId="26" fillId="0" borderId="0" xfId="0" applyNumberFormat="1" applyFont="1" applyFill="1" applyBorder="1" applyAlignment="1">
      <alignment horizontal="right" vertical="center" wrapText="1"/>
    </xf>
    <xf numFmtId="3" fontId="26" fillId="6" borderId="0" xfId="0" applyNumberFormat="1" applyFont="1" applyFill="1" applyBorder="1" applyAlignment="1">
      <alignment horizontal="right" vertical="center" wrapText="1"/>
    </xf>
    <xf numFmtId="3" fontId="26" fillId="5" borderId="0" xfId="0" applyNumberFormat="1" applyFont="1" applyFill="1" applyBorder="1" applyAlignment="1">
      <alignment horizontal="right" vertical="center" wrapText="1"/>
    </xf>
    <xf numFmtId="0" fontId="26" fillId="0" borderId="1" xfId="0" applyNumberFormat="1" applyFont="1" applyFill="1" applyBorder="1"/>
    <xf numFmtId="0" fontId="26" fillId="0" borderId="1" xfId="0" applyFont="1" applyFill="1" applyBorder="1"/>
    <xf numFmtId="3" fontId="26" fillId="6" borderId="1" xfId="0" applyNumberFormat="1" applyFont="1" applyFill="1" applyBorder="1" applyAlignment="1">
      <alignment horizontal="right" vertical="center" wrapText="1"/>
    </xf>
    <xf numFmtId="3" fontId="25" fillId="0" borderId="0" xfId="0" applyNumberFormat="1" applyFont="1" applyFill="1" applyBorder="1" applyAlignment="1">
      <alignment vertical="center"/>
    </xf>
    <xf numFmtId="0" fontId="26" fillId="0" borderId="0" xfId="0" applyFont="1" applyFill="1" applyBorder="1" applyAlignment="1">
      <alignment horizontal="left"/>
    </xf>
    <xf numFmtId="0" fontId="26" fillId="0" borderId="1" xfId="0" applyFont="1" applyFill="1" applyBorder="1" applyAlignment="1">
      <alignment horizontal="left" vertical="center"/>
    </xf>
    <xf numFmtId="0" fontId="25" fillId="0" borderId="0" xfId="0" applyNumberFormat="1" applyFont="1" applyFill="1" applyBorder="1"/>
    <xf numFmtId="3" fontId="25" fillId="0" borderId="0" xfId="0" applyNumberFormat="1" applyFont="1" applyFill="1" applyBorder="1" applyAlignment="1">
      <alignment horizontal="left" vertical="center"/>
    </xf>
    <xf numFmtId="0" fontId="21" fillId="0" borderId="0" xfId="0" applyFont="1" applyAlignment="1">
      <alignment vertical="top"/>
    </xf>
    <xf numFmtId="3" fontId="23" fillId="0" borderId="0" xfId="0" applyNumberFormat="1" applyFont="1"/>
    <xf numFmtId="3" fontId="26" fillId="0" borderId="0" xfId="0" applyNumberFormat="1" applyFont="1" applyFill="1" applyBorder="1" applyAlignment="1">
      <alignment horizontal="left" vertical="center"/>
    </xf>
    <xf numFmtId="0" fontId="25" fillId="0" borderId="2" xfId="0" applyNumberFormat="1" applyFont="1" applyFill="1" applyBorder="1"/>
    <xf numFmtId="0" fontId="25" fillId="0" borderId="1" xfId="0" applyFont="1" applyFill="1" applyBorder="1"/>
    <xf numFmtId="3" fontId="25" fillId="0" borderId="1" xfId="0" applyNumberFormat="1" applyFont="1" applyFill="1" applyBorder="1" applyAlignment="1">
      <alignment horizontal="right" vertical="center" wrapText="1"/>
    </xf>
    <xf numFmtId="3" fontId="25" fillId="5" borderId="1" xfId="0" applyNumberFormat="1" applyFont="1" applyFill="1" applyBorder="1" applyAlignment="1">
      <alignment horizontal="right" vertical="center" wrapText="1"/>
    </xf>
    <xf numFmtId="0" fontId="25" fillId="0" borderId="0" xfId="0" applyFont="1" applyFill="1" applyBorder="1"/>
    <xf numFmtId="0" fontId="26" fillId="0" borderId="0" xfId="0" applyFont="1" applyFill="1" applyAlignment="1">
      <alignment wrapText="1"/>
    </xf>
    <xf numFmtId="0" fontId="26" fillId="0" borderId="1" xfId="0" applyFont="1" applyFill="1" applyBorder="1" applyAlignment="1"/>
    <xf numFmtId="0" fontId="25" fillId="0" borderId="0" xfId="0" applyFont="1" applyFill="1" applyBorder="1" applyAlignment="1"/>
    <xf numFmtId="0" fontId="23" fillId="0" borderId="0" xfId="0" quotePrefix="1" applyFont="1"/>
    <xf numFmtId="0" fontId="25" fillId="0" borderId="3" xfId="0" applyFont="1" applyFill="1" applyBorder="1" applyAlignment="1">
      <alignment horizontal="left"/>
    </xf>
    <xf numFmtId="0" fontId="25" fillId="0" borderId="0" xfId="0" applyFont="1" applyFill="1" applyBorder="1" applyAlignment="1">
      <alignment wrapText="1"/>
    </xf>
    <xf numFmtId="3" fontId="26" fillId="0" borderId="1" xfId="0" applyNumberFormat="1" applyFont="1" applyFill="1" applyBorder="1" applyAlignment="1">
      <alignment horizontal="left" vertical="center"/>
    </xf>
    <xf numFmtId="49" fontId="25" fillId="0" borderId="2" xfId="0" applyNumberFormat="1" applyFont="1" applyFill="1" applyBorder="1" applyAlignment="1">
      <alignment horizontal="left"/>
    </xf>
    <xf numFmtId="0" fontId="25" fillId="0" borderId="2" xfId="0" applyFont="1" applyFill="1" applyBorder="1"/>
    <xf numFmtId="0" fontId="26" fillId="0" borderId="0" xfId="0" applyNumberFormat="1" applyFont="1" applyFill="1" applyBorder="1" applyAlignment="1">
      <alignment horizontal="right" vertical="center" wrapText="1"/>
    </xf>
    <xf numFmtId="164" fontId="26" fillId="5" borderId="0" xfId="4" applyNumberFormat="1" applyFont="1" applyFill="1" applyBorder="1" applyAlignment="1">
      <alignment horizontal="right" vertical="center"/>
    </xf>
    <xf numFmtId="1" fontId="26" fillId="5" borderId="0" xfId="4" applyNumberFormat="1" applyFont="1" applyFill="1" applyBorder="1" applyAlignment="1">
      <alignment horizontal="right" vertical="center"/>
    </xf>
    <xf numFmtId="3" fontId="26" fillId="5" borderId="0" xfId="0" applyNumberFormat="1" applyFont="1" applyFill="1" applyBorder="1" applyAlignment="1">
      <alignment horizontal="right" vertical="center"/>
    </xf>
    <xf numFmtId="164" fontId="26" fillId="5" borderId="0" xfId="1" applyNumberFormat="1" applyFont="1" applyFill="1" applyBorder="1" applyAlignment="1">
      <alignment horizontal="right" vertical="center"/>
    </xf>
    <xf numFmtId="3" fontId="26" fillId="5" borderId="1" xfId="0" applyNumberFormat="1" applyFont="1" applyFill="1" applyBorder="1" applyAlignment="1">
      <alignment horizontal="right" vertical="center"/>
    </xf>
    <xf numFmtId="0" fontId="26" fillId="0" borderId="3" xfId="0" applyFont="1" applyFill="1" applyBorder="1" applyAlignment="1"/>
    <xf numFmtId="0" fontId="21" fillId="0" borderId="0" xfId="0" applyFont="1" applyFill="1" applyBorder="1" applyAlignment="1"/>
    <xf numFmtId="0" fontId="23" fillId="0" borderId="0" xfId="0" applyFont="1" applyAlignment="1"/>
    <xf numFmtId="165" fontId="25" fillId="0" borderId="0" xfId="0" applyNumberFormat="1" applyFont="1" applyFill="1" applyBorder="1" applyAlignment="1">
      <alignment horizontal="right" vertical="center" wrapText="1"/>
    </xf>
    <xf numFmtId="165" fontId="25" fillId="6" borderId="0" xfId="0" applyNumberFormat="1" applyFont="1" applyFill="1" applyBorder="1" applyAlignment="1">
      <alignment horizontal="right" vertical="center" wrapText="1"/>
    </xf>
    <xf numFmtId="165" fontId="26" fillId="6" borderId="0" xfId="0" applyNumberFormat="1" applyFont="1" applyFill="1" applyBorder="1" applyAlignment="1">
      <alignment horizontal="right" vertical="center" wrapText="1"/>
    </xf>
    <xf numFmtId="165" fontId="26" fillId="6" borderId="1" xfId="0" applyNumberFormat="1" applyFont="1" applyFill="1" applyBorder="1" applyAlignment="1">
      <alignment horizontal="right" vertical="center" wrapText="1"/>
    </xf>
    <xf numFmtId="165" fontId="25" fillId="0" borderId="1" xfId="0" applyNumberFormat="1" applyFont="1" applyFill="1" applyBorder="1" applyAlignment="1">
      <alignment horizontal="right" vertical="center" wrapText="1"/>
    </xf>
    <xf numFmtId="165" fontId="25" fillId="5" borderId="0" xfId="0" applyNumberFormat="1" applyFont="1" applyFill="1" applyBorder="1" applyAlignment="1">
      <alignment horizontal="right" vertical="center" wrapText="1"/>
    </xf>
    <xf numFmtId="0" fontId="26" fillId="5" borderId="0" xfId="0" applyFont="1" applyFill="1" applyBorder="1"/>
    <xf numFmtId="3" fontId="23" fillId="5" borderId="0" xfId="0" applyNumberFormat="1" applyFont="1" applyFill="1"/>
    <xf numFmtId="0" fontId="26" fillId="5" borderId="3" xfId="0" applyFont="1" applyFill="1" applyBorder="1" applyAlignment="1"/>
    <xf numFmtId="0" fontId="23" fillId="5" borderId="0" xfId="0" applyFont="1" applyFill="1"/>
    <xf numFmtId="0" fontId="26" fillId="5" borderId="1" xfId="0" applyFont="1" applyFill="1" applyBorder="1"/>
    <xf numFmtId="0" fontId="24" fillId="7" borderId="0" xfId="0" applyFont="1" applyFill="1" applyBorder="1"/>
    <xf numFmtId="0" fontId="24" fillId="7" borderId="0" xfId="0" applyFont="1" applyFill="1" applyBorder="1" applyAlignment="1">
      <alignment horizontal="left"/>
    </xf>
    <xf numFmtId="0" fontId="24" fillId="7" borderId="0" xfId="0" applyFont="1" applyFill="1" applyBorder="1" applyAlignment="1">
      <alignment horizontal="right" vertical="center"/>
    </xf>
    <xf numFmtId="1" fontId="24" fillId="7" borderId="0" xfId="0" applyNumberFormat="1" applyFont="1" applyFill="1" applyBorder="1" applyAlignment="1">
      <alignment horizontal="right" vertical="center" wrapText="1"/>
    </xf>
    <xf numFmtId="0" fontId="24" fillId="7" borderId="0" xfId="0" applyFont="1" applyFill="1" applyBorder="1" applyAlignment="1">
      <alignment horizontal="right"/>
    </xf>
    <xf numFmtId="1" fontId="24" fillId="7" borderId="0" xfId="0" applyNumberFormat="1" applyFont="1" applyFill="1" applyBorder="1" applyAlignment="1">
      <alignment horizontal="right" vertical="top" wrapText="1"/>
    </xf>
    <xf numFmtId="3" fontId="24" fillId="7" borderId="0" xfId="0" applyNumberFormat="1" applyFont="1" applyFill="1" applyBorder="1" applyAlignment="1">
      <alignment horizontal="right" vertical="center" wrapText="1"/>
    </xf>
    <xf numFmtId="0" fontId="24" fillId="7" borderId="0" xfId="0" applyFont="1" applyFill="1" applyBorder="1" applyAlignment="1">
      <alignment horizontal="right" vertical="top"/>
    </xf>
    <xf numFmtId="3" fontId="24" fillId="7" borderId="0" xfId="0" applyNumberFormat="1" applyFont="1" applyFill="1" applyBorder="1" applyAlignment="1">
      <alignment horizontal="right" vertical="top" wrapText="1"/>
    </xf>
    <xf numFmtId="0" fontId="24" fillId="7" borderId="0" xfId="0" applyFont="1" applyFill="1" applyBorder="1" applyAlignment="1">
      <alignment horizontal="left" vertical="center"/>
    </xf>
    <xf numFmtId="0" fontId="25" fillId="5" borderId="1" xfId="0" applyFont="1" applyFill="1" applyBorder="1"/>
    <xf numFmtId="0" fontId="25" fillId="5" borderId="0" xfId="0" applyFont="1" applyFill="1" applyBorder="1"/>
    <xf numFmtId="0" fontId="26" fillId="5" borderId="0" xfId="0" applyNumberFormat="1" applyFont="1" applyFill="1" applyBorder="1" applyAlignment="1">
      <alignment horizontal="right" vertical="center" wrapText="1"/>
    </xf>
    <xf numFmtId="3" fontId="25" fillId="8" borderId="0" xfId="0" applyNumberFormat="1" applyFont="1" applyFill="1" applyBorder="1" applyAlignment="1">
      <alignment horizontal="right" vertical="center" wrapText="1"/>
    </xf>
    <xf numFmtId="3" fontId="26" fillId="8" borderId="0" xfId="0" applyNumberFormat="1" applyFont="1" applyFill="1" applyBorder="1" applyAlignment="1">
      <alignment horizontal="right" vertical="center" wrapText="1"/>
    </xf>
    <xf numFmtId="3" fontId="26" fillId="8" borderId="1" xfId="0" applyNumberFormat="1" applyFont="1" applyFill="1" applyBorder="1" applyAlignment="1">
      <alignment horizontal="right" vertical="center" wrapText="1"/>
    </xf>
    <xf numFmtId="165" fontId="25"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165" fontId="26" fillId="8" borderId="1" xfId="0" applyNumberFormat="1" applyFont="1" applyFill="1" applyBorder="1" applyAlignment="1">
      <alignment horizontal="right" vertical="center" wrapText="1"/>
    </xf>
    <xf numFmtId="41" fontId="25" fillId="8" borderId="0" xfId="0" applyNumberFormat="1" applyFont="1" applyFill="1" applyBorder="1" applyAlignment="1">
      <alignment horizontal="right" vertical="center" wrapText="1"/>
    </xf>
    <xf numFmtId="41" fontId="25" fillId="8" borderId="1" xfId="0" applyNumberFormat="1" applyFont="1" applyFill="1" applyBorder="1" applyAlignment="1">
      <alignment horizontal="right" vertical="center" wrapText="1"/>
    </xf>
    <xf numFmtId="3" fontId="25" fillId="9" borderId="0" xfId="0" applyNumberFormat="1" applyFont="1" applyFill="1" applyBorder="1" applyAlignment="1">
      <alignment horizontal="right" vertical="center" wrapText="1"/>
    </xf>
    <xf numFmtId="3" fontId="25" fillId="8" borderId="1" xfId="0" applyNumberFormat="1" applyFont="1" applyFill="1" applyBorder="1" applyAlignment="1">
      <alignment horizontal="right" vertical="center" wrapText="1"/>
    </xf>
    <xf numFmtId="165" fontId="25" fillId="8" borderId="1" xfId="0" applyNumberFormat="1" applyFont="1" applyFill="1" applyBorder="1" applyAlignment="1">
      <alignment horizontal="right" vertical="center" wrapText="1"/>
    </xf>
    <xf numFmtId="164" fontId="26" fillId="8" borderId="0" xfId="0" applyNumberFormat="1" applyFont="1" applyFill="1" applyBorder="1" applyAlignment="1">
      <alignment horizontal="right" vertical="center"/>
    </xf>
    <xf numFmtId="1" fontId="26" fillId="8" borderId="0" xfId="0" applyNumberFormat="1" applyFont="1" applyFill="1" applyBorder="1" applyAlignment="1">
      <alignment horizontal="right" vertical="center"/>
    </xf>
    <xf numFmtId="3" fontId="26" fillId="8" borderId="0" xfId="0" applyNumberFormat="1" applyFont="1" applyFill="1" applyBorder="1" applyAlignment="1">
      <alignment horizontal="right" vertical="center"/>
    </xf>
    <xf numFmtId="165" fontId="26" fillId="8" borderId="0" xfId="0" applyNumberFormat="1" applyFont="1" applyFill="1" applyBorder="1" applyAlignment="1">
      <alignment horizontal="right" vertical="center"/>
    </xf>
    <xf numFmtId="3" fontId="26" fillId="8" borderId="1" xfId="0" applyNumberFormat="1" applyFont="1" applyFill="1" applyBorder="1" applyAlignment="1">
      <alignment horizontal="right" vertical="center"/>
    </xf>
    <xf numFmtId="3" fontId="26" fillId="9" borderId="1" xfId="0" applyNumberFormat="1" applyFont="1" applyFill="1" applyBorder="1" applyAlignment="1">
      <alignment horizontal="right" vertical="center"/>
    </xf>
    <xf numFmtId="0" fontId="28" fillId="0" borderId="0" xfId="0" applyFont="1" applyFill="1" applyBorder="1" applyAlignment="1">
      <alignment vertical="center"/>
    </xf>
    <xf numFmtId="0" fontId="29" fillId="3" borderId="0" xfId="0" applyFont="1" applyFill="1"/>
    <xf numFmtId="0" fontId="29" fillId="3" borderId="0" xfId="0" applyFont="1" applyFill="1" applyBorder="1"/>
    <xf numFmtId="0" fontId="30" fillId="3" borderId="0" xfId="0" applyFont="1" applyFill="1" applyBorder="1" applyAlignment="1">
      <alignment wrapText="1"/>
    </xf>
    <xf numFmtId="0" fontId="29" fillId="3" borderId="0" xfId="0" applyFont="1" applyFill="1" applyBorder="1" applyAlignment="1">
      <alignment wrapText="1"/>
    </xf>
    <xf numFmtId="0" fontId="31" fillId="3" borderId="0" xfId="0" applyFont="1" applyFill="1" applyBorder="1"/>
    <xf numFmtId="0" fontId="28" fillId="0" borderId="0" xfId="0" applyFont="1" applyFill="1" applyBorder="1" applyAlignment="1"/>
    <xf numFmtId="0" fontId="32" fillId="0" borderId="0" xfId="0" applyFont="1" applyFill="1" applyBorder="1"/>
    <xf numFmtId="0" fontId="33" fillId="0" borderId="0" xfId="0" applyFont="1" applyFill="1" applyBorder="1" applyAlignment="1">
      <alignment vertical="top"/>
    </xf>
    <xf numFmtId="0" fontId="34" fillId="0" borderId="0" xfId="0" applyFont="1"/>
    <xf numFmtId="0" fontId="30" fillId="3" borderId="0" xfId="0" applyFont="1" applyFill="1" applyBorder="1"/>
    <xf numFmtId="0" fontId="31" fillId="3" borderId="0" xfId="0" applyFont="1" applyFill="1" applyBorder="1" applyAlignment="1">
      <alignment wrapText="1"/>
    </xf>
    <xf numFmtId="0" fontId="36" fillId="0" borderId="0" xfId="0" applyFont="1" applyFill="1" applyBorder="1" applyAlignment="1">
      <alignment vertical="center"/>
    </xf>
    <xf numFmtId="0" fontId="28" fillId="0" borderId="0" xfId="0" applyFont="1" applyFill="1" applyBorder="1" applyAlignment="1">
      <alignment wrapText="1"/>
    </xf>
    <xf numFmtId="0" fontId="29" fillId="3" borderId="0" xfId="0" applyFont="1" applyFill="1" applyBorder="1" applyAlignment="1">
      <alignment vertical="justify"/>
    </xf>
    <xf numFmtId="0" fontId="30" fillId="3" borderId="0" xfId="0" applyFont="1" applyFill="1" applyBorder="1" applyAlignment="1">
      <alignment vertical="justify"/>
    </xf>
    <xf numFmtId="0" fontId="31" fillId="3" borderId="0" xfId="0" applyFont="1" applyFill="1" applyBorder="1" applyAlignment="1"/>
    <xf numFmtId="0" fontId="28" fillId="0" borderId="0" xfId="0" applyFont="1" applyFill="1" applyBorder="1"/>
    <xf numFmtId="0" fontId="31" fillId="3" borderId="0" xfId="0" applyFont="1" applyFill="1"/>
    <xf numFmtId="0" fontId="35" fillId="3" borderId="0" xfId="0" applyFont="1" applyFill="1" applyBorder="1"/>
    <xf numFmtId="0" fontId="37" fillId="3" borderId="0" xfId="0" applyFont="1" applyFill="1" applyBorder="1"/>
    <xf numFmtId="0" fontId="0" fillId="0" borderId="0" xfId="0" applyBorder="1" applyAlignment="1">
      <alignment horizontal="left"/>
    </xf>
    <xf numFmtId="0" fontId="6" fillId="0" borderId="0" xfId="0" applyFont="1" applyFill="1" applyBorder="1" applyAlignment="1">
      <alignment horizontal="left"/>
    </xf>
    <xf numFmtId="0" fontId="38" fillId="0" borderId="0" xfId="0" applyFont="1" applyFill="1" applyBorder="1" applyAlignment="1">
      <alignment horizontal="left"/>
    </xf>
    <xf numFmtId="0" fontId="40" fillId="0" borderId="0" xfId="0" applyFont="1" applyFill="1" applyBorder="1" applyAlignment="1">
      <alignment horizontal="left"/>
    </xf>
    <xf numFmtId="0" fontId="40" fillId="0" borderId="0" xfId="0" applyFont="1" applyFill="1" applyBorder="1"/>
    <xf numFmtId="0" fontId="40" fillId="0" borderId="0" xfId="0" applyFont="1"/>
    <xf numFmtId="0" fontId="40" fillId="0" borderId="0" xfId="0" applyFont="1" applyAlignment="1">
      <alignment horizontal="left"/>
    </xf>
    <xf numFmtId="0" fontId="7" fillId="0" borderId="0" xfId="0" applyFont="1" applyFill="1" applyBorder="1" applyAlignment="1">
      <alignment horizontal="right" vertical="center"/>
    </xf>
    <xf numFmtId="0" fontId="7" fillId="0" borderId="0" xfId="0" applyFont="1" applyFill="1" applyBorder="1" applyAlignment="1">
      <alignment horizontal="left"/>
    </xf>
    <xf numFmtId="0" fontId="16" fillId="0" borderId="0" xfId="0" applyFont="1" applyFill="1"/>
    <xf numFmtId="0" fontId="38" fillId="0" borderId="0" xfId="0" applyFont="1" applyFill="1" applyBorder="1"/>
    <xf numFmtId="3" fontId="42" fillId="0" borderId="0" xfId="0" applyNumberFormat="1" applyFont="1" applyFill="1" applyBorder="1" applyAlignment="1">
      <alignment vertical="center"/>
    </xf>
    <xf numFmtId="0" fontId="38" fillId="0" borderId="0" xfId="0" quotePrefix="1" applyFont="1" applyFill="1" applyBorder="1" applyAlignment="1">
      <alignment horizontal="left"/>
    </xf>
    <xf numFmtId="3" fontId="42" fillId="0" borderId="0" xfId="0" applyNumberFormat="1" applyFont="1" applyFill="1" applyBorder="1" applyAlignment="1">
      <alignment horizontal="left" vertical="center"/>
    </xf>
    <xf numFmtId="0" fontId="42" fillId="0" borderId="0" xfId="0" applyFont="1" applyFill="1" applyBorder="1" applyAlignment="1">
      <alignment horizontal="right" vertical="center"/>
    </xf>
    <xf numFmtId="0" fontId="43" fillId="0" borderId="0" xfId="0" applyFont="1" applyFill="1" applyBorder="1" applyAlignment="1">
      <alignment horizontal="left"/>
    </xf>
    <xf numFmtId="49" fontId="38" fillId="0" borderId="0" xfId="0" applyNumberFormat="1" applyFont="1" applyFill="1" applyBorder="1" applyAlignment="1">
      <alignment horizontal="left" vertical="center"/>
    </xf>
    <xf numFmtId="0" fontId="42" fillId="0" borderId="0" xfId="0" applyFont="1" applyFill="1" applyBorder="1"/>
    <xf numFmtId="0" fontId="38" fillId="0" borderId="0" xfId="0" quotePrefix="1" applyFont="1" applyFill="1" applyBorder="1"/>
    <xf numFmtId="0" fontId="42" fillId="0" borderId="0" xfId="0" applyFont="1" applyFill="1" applyBorder="1" applyAlignment="1"/>
    <xf numFmtId="0" fontId="42" fillId="0" borderId="0" xfId="0" applyFont="1"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0" fontId="13" fillId="0" borderId="0" xfId="0" applyFont="1" applyFill="1" applyBorder="1" applyAlignment="1">
      <alignment wrapText="1"/>
    </xf>
    <xf numFmtId="0" fontId="15" fillId="0" borderId="0" xfId="0" applyFont="1" applyFill="1" applyBorder="1" applyAlignment="1">
      <alignment wrapText="1"/>
    </xf>
    <xf numFmtId="0" fontId="44" fillId="0" borderId="0" xfId="0" applyFont="1" applyFill="1" applyBorder="1"/>
    <xf numFmtId="0" fontId="38" fillId="0" borderId="7" xfId="0" applyFont="1" applyFill="1" applyBorder="1"/>
    <xf numFmtId="0" fontId="38" fillId="0" borderId="8" xfId="0" applyFont="1" applyFill="1" applyBorder="1"/>
    <xf numFmtId="0" fontId="41" fillId="0" borderId="8" xfId="0" applyFont="1" applyFill="1" applyBorder="1"/>
    <xf numFmtId="3" fontId="42" fillId="0" borderId="8" xfId="0" applyNumberFormat="1" applyFont="1" applyFill="1" applyBorder="1" applyAlignment="1">
      <alignment vertical="center"/>
    </xf>
    <xf numFmtId="0" fontId="38" fillId="0" borderId="9" xfId="0" applyFont="1" applyFill="1" applyBorder="1"/>
    <xf numFmtId="0" fontId="38" fillId="0" borderId="8" xfId="0" quotePrefix="1" applyFont="1" applyFill="1" applyBorder="1" applyAlignment="1">
      <alignment horizontal="left"/>
    </xf>
    <xf numFmtId="0" fontId="38" fillId="0" borderId="9" xfId="0" applyFont="1" applyFill="1" applyBorder="1" applyAlignment="1">
      <alignment horizontal="left"/>
    </xf>
    <xf numFmtId="0" fontId="38" fillId="0" borderId="9" xfId="0" applyFont="1" applyFill="1" applyBorder="1" applyAlignment="1">
      <alignment horizontal="left" vertical="center"/>
    </xf>
    <xf numFmtId="3" fontId="42" fillId="0" borderId="8" xfId="0" applyNumberFormat="1" applyFont="1" applyFill="1" applyBorder="1" applyAlignment="1">
      <alignment horizontal="left" vertical="center"/>
    </xf>
    <xf numFmtId="0" fontId="38" fillId="0" borderId="8" xfId="0" applyFont="1" applyFill="1" applyBorder="1" applyAlignment="1">
      <alignment horizontal="left"/>
    </xf>
    <xf numFmtId="0" fontId="38" fillId="0" borderId="10" xfId="0" applyFont="1" applyFill="1" applyBorder="1"/>
    <xf numFmtId="0" fontId="38" fillId="0" borderId="11" xfId="0" applyFont="1" applyFill="1" applyBorder="1"/>
    <xf numFmtId="0" fontId="42" fillId="0" borderId="8" xfId="0" applyFont="1" applyFill="1" applyBorder="1" applyAlignment="1">
      <alignment horizontal="right" vertical="center"/>
    </xf>
    <xf numFmtId="0" fontId="43" fillId="0" borderId="8" xfId="0" applyFont="1" applyFill="1" applyBorder="1" applyAlignment="1">
      <alignment horizontal="left"/>
    </xf>
    <xf numFmtId="49" fontId="38" fillId="0" borderId="8" xfId="0" applyNumberFormat="1" applyFont="1" applyFill="1" applyBorder="1" applyAlignment="1">
      <alignment horizontal="left" vertical="center"/>
    </xf>
    <xf numFmtId="0" fontId="17" fillId="0" borderId="8" xfId="0" applyFont="1" applyFill="1" applyBorder="1" applyAlignment="1">
      <alignment horizontal="left"/>
    </xf>
    <xf numFmtId="0" fontId="17" fillId="0" borderId="8" xfId="0" quotePrefix="1" applyFont="1" applyFill="1" applyBorder="1" applyAlignment="1">
      <alignment horizontal="left"/>
    </xf>
    <xf numFmtId="0" fontId="42" fillId="0" borderId="9" xfId="0" applyFont="1" applyFill="1" applyBorder="1"/>
    <xf numFmtId="0" fontId="42" fillId="0" borderId="8" xfId="0" applyFont="1" applyFill="1" applyBorder="1"/>
    <xf numFmtId="0" fontId="38" fillId="0" borderId="8" xfId="0" quotePrefix="1" applyFont="1" applyFill="1" applyBorder="1"/>
    <xf numFmtId="0" fontId="38" fillId="0" borderId="8" xfId="0" applyFont="1" applyFill="1" applyBorder="1" applyAlignment="1">
      <alignment wrapText="1"/>
    </xf>
    <xf numFmtId="0" fontId="38" fillId="0" borderId="9" xfId="0" applyFont="1" applyFill="1" applyBorder="1" applyAlignment="1"/>
    <xf numFmtId="0" fontId="42" fillId="0" borderId="8" xfId="0" applyFont="1" applyFill="1" applyBorder="1" applyAlignment="1"/>
    <xf numFmtId="0" fontId="42" fillId="0" borderId="8" xfId="0" applyFont="1" applyFill="1" applyBorder="1" applyAlignment="1">
      <alignment wrapText="1"/>
    </xf>
    <xf numFmtId="3" fontId="38" fillId="0" borderId="9" xfId="0" applyNumberFormat="1" applyFont="1" applyFill="1" applyBorder="1" applyAlignment="1">
      <alignment horizontal="left" vertical="center"/>
    </xf>
    <xf numFmtId="0" fontId="39" fillId="0" borderId="0" xfId="0" applyFont="1" applyBorder="1" applyAlignment="1">
      <alignment horizontal="left"/>
    </xf>
    <xf numFmtId="0" fontId="41" fillId="0" borderId="0" xfId="0" applyFont="1" applyFill="1" applyBorder="1"/>
    <xf numFmtId="0" fontId="38" fillId="0" borderId="0" xfId="0" applyFont="1" applyFill="1" applyBorder="1" applyAlignment="1">
      <alignment horizontal="left" vertical="center"/>
    </xf>
    <xf numFmtId="0" fontId="17" fillId="0" borderId="0" xfId="0" applyFont="1" applyFill="1" applyBorder="1" applyAlignment="1">
      <alignment horizontal="left"/>
    </xf>
    <xf numFmtId="0" fontId="17" fillId="0" borderId="0" xfId="0" quotePrefix="1" applyFont="1" applyFill="1" applyBorder="1" applyAlignment="1">
      <alignment horizontal="left"/>
    </xf>
    <xf numFmtId="0" fontId="38" fillId="0" borderId="0" xfId="0" applyFont="1" applyFill="1" applyBorder="1" applyAlignment="1">
      <alignment wrapText="1"/>
    </xf>
    <xf numFmtId="0" fontId="38" fillId="0" borderId="0" xfId="0" applyFont="1" applyFill="1" applyBorder="1" applyAlignment="1"/>
    <xf numFmtId="3" fontId="38" fillId="0" borderId="0" xfId="0" applyNumberFormat="1" applyFont="1" applyFill="1" applyBorder="1" applyAlignment="1">
      <alignment horizontal="left" vertical="center"/>
    </xf>
    <xf numFmtId="0" fontId="0" fillId="5" borderId="0" xfId="0" applyFill="1"/>
    <xf numFmtId="0" fontId="17" fillId="5" borderId="0" xfId="0" applyFont="1" applyFill="1"/>
    <xf numFmtId="0" fontId="45" fillId="5" borderId="0" xfId="0" applyFont="1" applyFill="1"/>
    <xf numFmtId="0" fontId="26" fillId="0" borderId="1" xfId="0" applyFont="1" applyFill="1" applyBorder="1" applyAlignment="1">
      <alignment wrapText="1"/>
    </xf>
    <xf numFmtId="0" fontId="25" fillId="0" borderId="3" xfId="0" applyFont="1" applyFill="1" applyBorder="1" applyAlignment="1">
      <alignment wrapText="1"/>
    </xf>
    <xf numFmtId="0" fontId="38" fillId="0" borderId="0" xfId="0" applyFont="1"/>
    <xf numFmtId="0" fontId="27" fillId="0" borderId="0" xfId="0" applyFont="1" applyFill="1" applyAlignment="1">
      <alignment horizontal="center"/>
    </xf>
    <xf numFmtId="0" fontId="16" fillId="5" borderId="0" xfId="0" applyFont="1" applyFill="1"/>
    <xf numFmtId="0" fontId="38" fillId="5" borderId="0" xfId="0" applyFont="1" applyFill="1"/>
    <xf numFmtId="0" fontId="27" fillId="5" borderId="0" xfId="0" applyFont="1" applyFill="1" applyAlignment="1">
      <alignment horizontal="center"/>
    </xf>
    <xf numFmtId="0" fontId="20" fillId="5" borderId="0" xfId="0" applyFont="1" applyFill="1" applyBorder="1"/>
    <xf numFmtId="0" fontId="21" fillId="5" borderId="0" xfId="0" applyFont="1" applyFill="1" applyBorder="1"/>
    <xf numFmtId="0" fontId="25" fillId="5" borderId="0" xfId="0" applyNumberFormat="1" applyFont="1" applyFill="1"/>
    <xf numFmtId="3" fontId="25" fillId="5" borderId="0" xfId="0" applyNumberFormat="1" applyFont="1" applyFill="1" applyBorder="1" applyAlignment="1">
      <alignment horizontal="left"/>
    </xf>
    <xf numFmtId="1" fontId="24" fillId="5" borderId="0" xfId="0" applyNumberFormat="1" applyFont="1" applyFill="1" applyBorder="1" applyAlignment="1">
      <alignment horizontal="right" vertical="top" wrapText="1"/>
    </xf>
    <xf numFmtId="0" fontId="26" fillId="5" borderId="0" xfId="0" applyNumberFormat="1" applyFont="1" applyFill="1"/>
    <xf numFmtId="0" fontId="26" fillId="5" borderId="0" xfId="0" applyFont="1" applyFill="1"/>
    <xf numFmtId="0" fontId="26" fillId="5" borderId="1" xfId="0" applyNumberFormat="1" applyFont="1" applyFill="1" applyBorder="1"/>
    <xf numFmtId="3" fontId="25" fillId="5" borderId="0" xfId="0" applyNumberFormat="1" applyFont="1" applyFill="1" applyBorder="1" applyAlignment="1">
      <alignment vertical="center"/>
    </xf>
    <xf numFmtId="0" fontId="26" fillId="5" borderId="0" xfId="0" applyFont="1" applyFill="1" applyBorder="1" applyAlignment="1">
      <alignment horizontal="left"/>
    </xf>
    <xf numFmtId="0" fontId="26" fillId="5" borderId="1" xfId="0" applyFont="1" applyFill="1" applyBorder="1" applyAlignment="1">
      <alignment horizontal="left" vertical="center"/>
    </xf>
    <xf numFmtId="0" fontId="25" fillId="5" borderId="0" xfId="0" applyNumberFormat="1" applyFont="1" applyFill="1" applyBorder="1"/>
    <xf numFmtId="3" fontId="25" fillId="5" borderId="0" xfId="0" applyNumberFormat="1" applyFont="1" applyFill="1" applyBorder="1" applyAlignment="1">
      <alignment horizontal="left" vertical="center"/>
    </xf>
    <xf numFmtId="3" fontId="26" fillId="5" borderId="0" xfId="0" applyNumberFormat="1" applyFont="1" applyFill="1" applyBorder="1" applyAlignment="1">
      <alignment horizontal="left" vertical="center"/>
    </xf>
    <xf numFmtId="0" fontId="25" fillId="5" borderId="2" xfId="0" applyNumberFormat="1" applyFont="1" applyFill="1" applyBorder="1"/>
    <xf numFmtId="0" fontId="26" fillId="5" borderId="0" xfId="0" applyFont="1" applyFill="1" applyAlignment="1">
      <alignment wrapText="1"/>
    </xf>
    <xf numFmtId="0" fontId="26" fillId="5" borderId="1" xfId="0" applyFont="1" applyFill="1" applyBorder="1" applyAlignment="1">
      <alignment wrapText="1"/>
    </xf>
    <xf numFmtId="0" fontId="26" fillId="5" borderId="1" xfId="0" applyFont="1" applyFill="1" applyBorder="1" applyAlignment="1"/>
    <xf numFmtId="0" fontId="25" fillId="5" borderId="3" xfId="0" applyFont="1" applyFill="1" applyBorder="1" applyAlignment="1">
      <alignment wrapText="1"/>
    </xf>
    <xf numFmtId="0" fontId="25" fillId="5" borderId="0" xfId="0" applyFont="1" applyFill="1" applyBorder="1" applyAlignment="1"/>
    <xf numFmtId="0" fontId="25" fillId="5" borderId="3" xfId="0" applyFont="1" applyFill="1" applyBorder="1" applyAlignment="1">
      <alignment horizontal="left"/>
    </xf>
    <xf numFmtId="0" fontId="25" fillId="5" borderId="0" xfId="0" applyFont="1" applyFill="1" applyBorder="1" applyAlignment="1">
      <alignment wrapText="1"/>
    </xf>
    <xf numFmtId="3" fontId="26" fillId="5" borderId="1" xfId="0" applyNumberFormat="1" applyFont="1" applyFill="1" applyBorder="1" applyAlignment="1">
      <alignment horizontal="left" vertical="center"/>
    </xf>
    <xf numFmtId="49" fontId="25" fillId="5" borderId="2" xfId="0" applyNumberFormat="1" applyFont="1" applyFill="1" applyBorder="1" applyAlignment="1">
      <alignment horizontal="left"/>
    </xf>
    <xf numFmtId="0" fontId="25" fillId="5" borderId="2" xfId="0" applyFont="1" applyFill="1" applyBorder="1"/>
    <xf numFmtId="0" fontId="21" fillId="5" borderId="0" xfId="0" applyFont="1" applyFill="1" applyBorder="1" applyAlignment="1"/>
    <xf numFmtId="0" fontId="23" fillId="5" borderId="0" xfId="0" applyFont="1" applyFill="1" applyAlignment="1"/>
    <xf numFmtId="0" fontId="16" fillId="5" borderId="0" xfId="0" applyFont="1" applyFill="1" applyAlignment="1"/>
    <xf numFmtId="0" fontId="22" fillId="5" borderId="4" xfId="2" applyFont="1" applyFill="1" applyAlignment="1">
      <alignment horizontal="center"/>
    </xf>
    <xf numFmtId="3" fontId="0" fillId="5" borderId="0" xfId="0" applyNumberFormat="1" applyFill="1"/>
    <xf numFmtId="0" fontId="2" fillId="5" borderId="0" xfId="0" applyFont="1" applyFill="1" applyBorder="1"/>
    <xf numFmtId="0" fontId="0" fillId="10" borderId="0" xfId="0" applyFill="1"/>
    <xf numFmtId="165" fontId="25" fillId="5" borderId="1" xfId="0" applyNumberFormat="1" applyFont="1" applyFill="1" applyBorder="1" applyAlignment="1">
      <alignment horizontal="right" vertical="center" wrapText="1"/>
    </xf>
    <xf numFmtId="165" fontId="25" fillId="9" borderId="0" xfId="0" applyNumberFormat="1" applyFont="1" applyFill="1" applyBorder="1" applyAlignment="1">
      <alignment horizontal="right" vertical="center" wrapText="1"/>
    </xf>
    <xf numFmtId="3" fontId="26" fillId="8" borderId="6" xfId="0" applyNumberFormat="1" applyFont="1" applyFill="1" applyBorder="1" applyAlignment="1">
      <alignment horizontal="right" vertical="center" wrapText="1"/>
    </xf>
    <xf numFmtId="3" fontId="26" fillId="6" borderId="6" xfId="0" applyNumberFormat="1" applyFont="1" applyFill="1" applyBorder="1" applyAlignment="1">
      <alignment horizontal="right" vertical="center" wrapText="1"/>
    </xf>
    <xf numFmtId="3" fontId="26" fillId="8" borderId="5" xfId="0" applyNumberFormat="1" applyFont="1" applyFill="1" applyBorder="1" applyAlignment="1">
      <alignment horizontal="right" vertical="center" wrapText="1"/>
    </xf>
    <xf numFmtId="3" fontId="26" fillId="6" borderId="5" xfId="0" applyNumberFormat="1" applyFont="1" applyFill="1" applyBorder="1" applyAlignment="1">
      <alignment horizontal="right" vertical="center" wrapText="1"/>
    </xf>
    <xf numFmtId="165" fontId="26" fillId="8" borderId="1" xfId="0" applyNumberFormat="1" applyFont="1" applyFill="1" applyBorder="1" applyAlignment="1">
      <alignment horizontal="right" vertical="center"/>
    </xf>
    <xf numFmtId="3" fontId="25" fillId="6" borderId="1" xfId="0" applyNumberFormat="1" applyFont="1" applyFill="1" applyBorder="1" applyAlignment="1">
      <alignment horizontal="right" vertical="center" wrapText="1"/>
    </xf>
    <xf numFmtId="0" fontId="26" fillId="5" borderId="0" xfId="0" applyNumberFormat="1" applyFont="1" applyFill="1" applyBorder="1"/>
    <xf numFmtId="0" fontId="25" fillId="5" borderId="12" xfId="0" applyNumberFormat="1" applyFont="1" applyFill="1" applyBorder="1"/>
    <xf numFmtId="0" fontId="26" fillId="5" borderId="12" xfId="0" applyFont="1" applyFill="1" applyBorder="1"/>
    <xf numFmtId="3" fontId="26" fillId="8" borderId="12" xfId="0" applyNumberFormat="1" applyFont="1" applyFill="1" applyBorder="1" applyAlignment="1">
      <alignment horizontal="right" vertical="center" wrapText="1"/>
    </xf>
    <xf numFmtId="3" fontId="26" fillId="6" borderId="12" xfId="0" applyNumberFormat="1" applyFont="1" applyFill="1" applyBorder="1" applyAlignment="1">
      <alignment horizontal="right" vertical="center" wrapText="1"/>
    </xf>
    <xf numFmtId="0" fontId="26" fillId="0" borderId="0" xfId="0" applyNumberFormat="1" applyFont="1" applyFill="1" applyBorder="1"/>
    <xf numFmtId="0" fontId="26" fillId="0" borderId="12" xfId="0" applyFont="1" applyFill="1" applyBorder="1"/>
    <xf numFmtId="0" fontId="25" fillId="0" borderId="12" xfId="0" applyNumberFormat="1" applyFont="1" applyFill="1" applyBorder="1"/>
    <xf numFmtId="0" fontId="17" fillId="0" borderId="0" xfId="0" applyFont="1" applyBorder="1"/>
    <xf numFmtId="0" fontId="17" fillId="0" borderId="0" xfId="0" applyFont="1" applyFill="1" applyBorder="1"/>
    <xf numFmtId="0" fontId="46" fillId="5" borderId="0" xfId="0" applyFont="1" applyFill="1"/>
    <xf numFmtId="166" fontId="0" fillId="5" borderId="0" xfId="0" applyNumberFormat="1" applyFill="1"/>
    <xf numFmtId="166" fontId="26" fillId="8" borderId="0" xfId="0" applyNumberFormat="1" applyFont="1" applyFill="1" applyBorder="1" applyAlignment="1">
      <alignment horizontal="right" vertical="center" wrapText="1"/>
    </xf>
    <xf numFmtId="0" fontId="47" fillId="5" borderId="0" xfId="0" applyFont="1" applyFill="1"/>
    <xf numFmtId="0" fontId="27" fillId="0" borderId="0" xfId="0" applyFont="1"/>
    <xf numFmtId="0" fontId="48" fillId="0" borderId="0" xfId="0" applyFont="1"/>
    <xf numFmtId="165" fontId="26" fillId="0" borderId="0" xfId="0" applyNumberFormat="1" applyFont="1" applyFill="1" applyBorder="1" applyAlignment="1">
      <alignment horizontal="right" vertical="center" wrapText="1"/>
    </xf>
    <xf numFmtId="3" fontId="25" fillId="8" borderId="12" xfId="0" applyNumberFormat="1" applyFont="1" applyFill="1" applyBorder="1" applyAlignment="1">
      <alignment horizontal="right" vertical="center" wrapText="1"/>
    </xf>
    <xf numFmtId="3" fontId="25" fillId="6" borderId="12" xfId="0" applyNumberFormat="1" applyFont="1" applyFill="1" applyBorder="1" applyAlignment="1">
      <alignment horizontal="right" vertical="center" wrapText="1"/>
    </xf>
    <xf numFmtId="3" fontId="25" fillId="8" borderId="6" xfId="0" applyNumberFormat="1" applyFont="1" applyFill="1" applyBorder="1" applyAlignment="1">
      <alignment horizontal="right" vertical="center" wrapText="1"/>
    </xf>
    <xf numFmtId="3" fontId="25" fillId="6" borderId="6" xfId="0" applyNumberFormat="1" applyFont="1" applyFill="1" applyBorder="1" applyAlignment="1">
      <alignment horizontal="right" vertical="center" wrapText="1"/>
    </xf>
    <xf numFmtId="1" fontId="24" fillId="7" borderId="0" xfId="0" quotePrefix="1" applyNumberFormat="1" applyFont="1" applyFill="1" applyBorder="1" applyAlignment="1">
      <alignment horizontal="right" vertical="center" wrapText="1"/>
    </xf>
    <xf numFmtId="3" fontId="25" fillId="5" borderId="2" xfId="0" applyNumberFormat="1" applyFont="1" applyFill="1" applyBorder="1" applyAlignment="1">
      <alignment horizontal="right" vertical="center" wrapText="1"/>
    </xf>
    <xf numFmtId="165" fontId="25" fillId="5" borderId="2" xfId="0" applyNumberFormat="1" applyFont="1" applyFill="1" applyBorder="1" applyAlignment="1">
      <alignment horizontal="right" vertical="center" wrapText="1"/>
    </xf>
    <xf numFmtId="3" fontId="25" fillId="0" borderId="2" xfId="0" applyNumberFormat="1" applyFont="1" applyFill="1" applyBorder="1" applyAlignment="1">
      <alignment horizontal="right" vertical="center" wrapText="1"/>
    </xf>
    <xf numFmtId="0" fontId="23" fillId="0" borderId="0" xfId="0" applyFont="1" applyBorder="1"/>
    <xf numFmtId="0" fontId="0" fillId="5" borderId="0" xfId="0" applyFill="1" applyBorder="1"/>
    <xf numFmtId="0" fontId="24" fillId="5" borderId="0" xfId="0" applyFont="1" applyFill="1" applyBorder="1" applyAlignment="1">
      <alignment horizontal="left"/>
    </xf>
    <xf numFmtId="0" fontId="24" fillId="5" borderId="0" xfId="0" applyFont="1" applyFill="1" applyBorder="1" applyAlignment="1">
      <alignment horizontal="right" vertical="top"/>
    </xf>
    <xf numFmtId="0" fontId="25" fillId="0" borderId="2" xfId="0" applyNumberFormat="1" applyFont="1" applyFill="1" applyBorder="1" applyAlignment="1">
      <alignment horizontal="left"/>
    </xf>
    <xf numFmtId="0" fontId="25" fillId="5" borderId="2" xfId="0" applyNumberFormat="1" applyFont="1" applyFill="1" applyBorder="1" applyAlignment="1">
      <alignment horizontal="left"/>
    </xf>
    <xf numFmtId="0" fontId="25" fillId="0" borderId="0" xfId="0" applyNumberFormat="1" applyFont="1" applyFill="1" applyBorder="1" applyAlignment="1">
      <alignment horizontal="left"/>
    </xf>
    <xf numFmtId="0" fontId="25" fillId="5" borderId="0" xfId="0" applyNumberFormat="1" applyFont="1" applyFill="1" applyBorder="1" applyAlignment="1"/>
    <xf numFmtId="0" fontId="25" fillId="0" borderId="0" xfId="0" applyNumberFormat="1" applyFont="1" applyFill="1" applyBorder="1" applyAlignment="1"/>
    <xf numFmtId="49" fontId="26" fillId="6" borderId="0" xfId="0" applyNumberFormat="1" applyFont="1" applyFill="1" applyBorder="1" applyAlignment="1">
      <alignment horizontal="right" vertical="center" wrapText="1"/>
    </xf>
    <xf numFmtId="167" fontId="0" fillId="5" borderId="0" xfId="0" applyNumberFormat="1" applyFill="1"/>
    <xf numFmtId="165" fontId="25" fillId="8" borderId="12" xfId="0" applyNumberFormat="1" applyFont="1" applyFill="1" applyBorder="1" applyAlignment="1">
      <alignment horizontal="right" vertical="center" wrapText="1"/>
    </xf>
    <xf numFmtId="165" fontId="25" fillId="6" borderId="12"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165" fontId="26" fillId="6" borderId="12" xfId="0" applyNumberFormat="1" applyFont="1" applyFill="1" applyBorder="1" applyAlignment="1">
      <alignment horizontal="right" vertical="center" wrapText="1"/>
    </xf>
    <xf numFmtId="166" fontId="26" fillId="8" borderId="1" xfId="0" applyNumberFormat="1" applyFont="1" applyFill="1" applyBorder="1" applyAlignment="1">
      <alignment horizontal="right" vertical="center" wrapText="1"/>
    </xf>
    <xf numFmtId="0" fontId="5" fillId="5" borderId="0" xfId="0" applyFont="1" applyFill="1" applyBorder="1"/>
    <xf numFmtId="0" fontId="49" fillId="5" borderId="0" xfId="0" applyFont="1" applyFill="1"/>
    <xf numFmtId="165" fontId="26" fillId="6" borderId="0" xfId="0" applyNumberFormat="1" applyFont="1" applyFill="1" applyBorder="1" applyAlignment="1">
      <alignment horizontal="left" vertical="center"/>
    </xf>
    <xf numFmtId="0" fontId="50" fillId="5" borderId="0" xfId="0" applyFont="1" applyFill="1"/>
    <xf numFmtId="0" fontId="0" fillId="5" borderId="0" xfId="0" quotePrefix="1" applyFill="1"/>
    <xf numFmtId="165" fontId="25" fillId="6" borderId="1" xfId="0" applyNumberFormat="1" applyFont="1" applyFill="1" applyBorder="1" applyAlignment="1">
      <alignment horizontal="right" vertical="center" wrapText="1"/>
    </xf>
    <xf numFmtId="41" fontId="25" fillId="6" borderId="0" xfId="0" applyNumberFormat="1" applyFont="1" applyFill="1" applyBorder="1" applyAlignment="1">
      <alignment horizontal="right" vertical="center" wrapText="1"/>
    </xf>
    <xf numFmtId="41" fontId="25" fillId="6" borderId="1" xfId="0" applyNumberFormat="1" applyFont="1" applyFill="1" applyBorder="1" applyAlignment="1">
      <alignment horizontal="right" vertical="center" wrapText="1"/>
    </xf>
    <xf numFmtId="0" fontId="0" fillId="11" borderId="0" xfId="0" applyFill="1" applyBorder="1"/>
    <xf numFmtId="0" fontId="42" fillId="11" borderId="8" xfId="0" applyFont="1" applyFill="1" applyBorder="1" applyAlignment="1">
      <alignment horizontal="left" vertical="center"/>
    </xf>
    <xf numFmtId="3" fontId="25" fillId="0" borderId="14" xfId="0" applyNumberFormat="1" applyFont="1" applyFill="1" applyBorder="1" applyAlignment="1">
      <alignment horizontal="right" vertical="center" wrapText="1"/>
    </xf>
    <xf numFmtId="3" fontId="26" fillId="6" borderId="13" xfId="0" applyNumberFormat="1" applyFont="1" applyFill="1" applyBorder="1" applyAlignment="1">
      <alignment horizontal="right" vertical="center" wrapText="1"/>
    </xf>
    <xf numFmtId="165" fontId="26" fillId="6" borderId="14" xfId="0" applyNumberFormat="1" applyFont="1" applyFill="1" applyBorder="1" applyAlignment="1">
      <alignment horizontal="right" vertical="center" wrapText="1"/>
    </xf>
    <xf numFmtId="165" fontId="26" fillId="6" borderId="13" xfId="0" applyNumberFormat="1" applyFont="1" applyFill="1" applyBorder="1" applyAlignment="1">
      <alignment horizontal="right" vertical="center" wrapText="1"/>
    </xf>
    <xf numFmtId="165" fontId="25" fillId="0" borderId="14" xfId="0" applyNumberFormat="1" applyFont="1" applyFill="1" applyBorder="1" applyAlignment="1">
      <alignment horizontal="right" vertical="center" wrapText="1"/>
    </xf>
    <xf numFmtId="3" fontId="26" fillId="0" borderId="14" xfId="0" applyNumberFormat="1" applyFont="1" applyFill="1" applyBorder="1" applyAlignment="1">
      <alignment horizontal="right" vertical="center" wrapText="1"/>
    </xf>
    <xf numFmtId="3" fontId="25" fillId="0" borderId="13" xfId="0" applyNumberFormat="1" applyFont="1" applyFill="1" applyBorder="1" applyAlignment="1">
      <alignment horizontal="right" vertical="center" wrapText="1"/>
    </xf>
    <xf numFmtId="165" fontId="25" fillId="0" borderId="13" xfId="0" applyNumberFormat="1" applyFont="1" applyFill="1" applyBorder="1" applyAlignment="1">
      <alignment horizontal="right" vertical="center" wrapText="1"/>
    </xf>
    <xf numFmtId="0" fontId="0" fillId="11" borderId="0" xfId="0" applyFill="1"/>
    <xf numFmtId="165" fontId="25" fillId="9" borderId="2" xfId="0" applyNumberFormat="1" applyFont="1" applyFill="1" applyBorder="1" applyAlignment="1">
      <alignment horizontal="right" vertical="center" wrapText="1"/>
    </xf>
    <xf numFmtId="0" fontId="45" fillId="0" borderId="0" xfId="0" applyFont="1"/>
    <xf numFmtId="0" fontId="45" fillId="0" borderId="0" xfId="0" applyFont="1" applyAlignment="1">
      <alignment horizontal="left"/>
    </xf>
    <xf numFmtId="0" fontId="45" fillId="0" borderId="1" xfId="0" applyFont="1" applyBorder="1"/>
    <xf numFmtId="0" fontId="0" fillId="0" borderId="0" xfId="0" applyAlignment="1">
      <alignment vertical="top"/>
    </xf>
    <xf numFmtId="0" fontId="0" fillId="0" borderId="0" xfId="0" applyAlignment="1">
      <alignment vertical="top" wrapText="1"/>
    </xf>
    <xf numFmtId="3" fontId="25" fillId="9" borderId="2" xfId="0" applyNumberFormat="1" applyFont="1" applyFill="1" applyBorder="1" applyAlignment="1">
      <alignment horizontal="right" vertical="center" wrapText="1"/>
    </xf>
    <xf numFmtId="0" fontId="0" fillId="12" borderId="0" xfId="0" applyFill="1"/>
    <xf numFmtId="0" fontId="0" fillId="0" borderId="0" xfId="0" applyAlignment="1">
      <alignment wrapText="1"/>
    </xf>
    <xf numFmtId="0" fontId="7" fillId="5" borderId="0" xfId="0" applyFont="1" applyFill="1" applyBorder="1"/>
    <xf numFmtId="0" fontId="7" fillId="5" borderId="0" xfId="0" applyFont="1" applyFill="1" applyBorder="1" applyAlignment="1">
      <alignment horizontal="right"/>
    </xf>
    <xf numFmtId="0" fontId="26" fillId="5" borderId="0" xfId="0" applyFont="1" applyFill="1" applyBorder="1" applyAlignment="1"/>
    <xf numFmtId="0" fontId="51" fillId="7" borderId="0" xfId="0" applyFont="1" applyFill="1"/>
    <xf numFmtId="0" fontId="52" fillId="7" borderId="0" xfId="0" applyFont="1" applyFill="1"/>
    <xf numFmtId="0" fontId="17" fillId="12" borderId="0" xfId="0" applyFont="1" applyFill="1" applyBorder="1"/>
    <xf numFmtId="3" fontId="26" fillId="8" borderId="2" xfId="0" applyNumberFormat="1" applyFont="1" applyFill="1" applyBorder="1" applyAlignment="1">
      <alignment horizontal="right" vertical="center" wrapText="1"/>
    </xf>
    <xf numFmtId="164" fontId="0" fillId="5" borderId="0" xfId="4" applyNumberFormat="1" applyFont="1" applyFill="1"/>
    <xf numFmtId="164" fontId="0" fillId="5" borderId="0" xfId="0" applyNumberFormat="1" applyFill="1"/>
    <xf numFmtId="168" fontId="0" fillId="5" borderId="0" xfId="4" applyNumberFormat="1" applyFont="1" applyFill="1"/>
    <xf numFmtId="0" fontId="25" fillId="5" borderId="2" xfId="0" applyNumberFormat="1" applyFont="1" applyFill="1" applyBorder="1" applyAlignment="1">
      <alignment horizontal="left"/>
    </xf>
    <xf numFmtId="0" fontId="26" fillId="5" borderId="1" xfId="0" applyFont="1" applyFill="1" applyBorder="1" applyAlignment="1">
      <alignment wrapText="1"/>
    </xf>
    <xf numFmtId="0" fontId="9" fillId="0" borderId="0" xfId="0" applyFont="1" applyBorder="1" applyAlignment="1">
      <alignment horizontal="center"/>
    </xf>
    <xf numFmtId="3" fontId="19" fillId="7" borderId="0" xfId="0" applyNumberFormat="1" applyFont="1" applyFill="1" applyBorder="1" applyAlignment="1">
      <alignment horizontal="center" vertical="center"/>
    </xf>
    <xf numFmtId="0" fontId="25" fillId="5" borderId="2" xfId="0" applyNumberFormat="1" applyFont="1" applyFill="1" applyBorder="1" applyAlignment="1">
      <alignment horizontal="left"/>
    </xf>
    <xf numFmtId="0" fontId="0" fillId="0" borderId="2" xfId="0" applyBorder="1" applyAlignment="1"/>
    <xf numFmtId="0" fontId="26" fillId="5" borderId="1" xfId="0" applyFont="1" applyFill="1" applyBorder="1" applyAlignment="1">
      <alignment wrapText="1"/>
    </xf>
    <xf numFmtId="0" fontId="0" fillId="0" borderId="1" xfId="0" applyBorder="1" applyAlignment="1"/>
    <xf numFmtId="0" fontId="0" fillId="0" borderId="2" xfId="0" applyBorder="1" applyAlignment="1">
      <alignment horizontal="left"/>
    </xf>
  </cellXfs>
  <cellStyles count="5">
    <cellStyle name="Indata" xfId="2" builtinId="20"/>
    <cellStyle name="Normal" xfId="0" builtinId="0"/>
    <cellStyle name="Normal 2" xfId="3"/>
    <cellStyle name="Procent" xfId="4" builtinId="5"/>
    <cellStyle name="Tusental" xfId="1" builtinId="3"/>
  </cellStyles>
  <dxfs count="0"/>
  <tableStyles count="0" defaultTableStyle="TableStyleMedium9" defaultPivotStyle="PivotStyleLight16"/>
  <colors>
    <mruColors>
      <color rgb="FFC5C5C7"/>
      <color rgb="FF4C6178"/>
      <color rgb="FFE5E0EC"/>
      <color rgb="FFA7A7A7"/>
      <color rgb="FFCDC6B9"/>
      <color rgb="FF475B73"/>
      <color rgb="FFFFCC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68580</xdr:colOff>
      <xdr:row>0</xdr:row>
      <xdr:rowOff>76200</xdr:rowOff>
    </xdr:from>
    <xdr:to>
      <xdr:col>14</xdr:col>
      <xdr:colOff>601980</xdr:colOff>
      <xdr:row>36</xdr:row>
      <xdr:rowOff>129540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8580" y="76200"/>
          <a:ext cx="9067800" cy="663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Arbetsgång</a:t>
          </a:r>
          <a:r>
            <a:rPr lang="sv-SE" sz="1100" b="1" baseline="0"/>
            <a:t> vid publicering av flerårsöversikter:</a:t>
          </a:r>
        </a:p>
        <a:p>
          <a:endParaRPr lang="sv-SE" sz="1100" baseline="0"/>
        </a:p>
        <a:p>
          <a:r>
            <a:rPr lang="sv-SE" sz="1100" baseline="0"/>
            <a:t>- Under Innehav / aktuell period - öppna en mapp som heter Till kommunikation</a:t>
          </a:r>
        </a:p>
        <a:p>
          <a:endParaRPr lang="sv-SE" sz="1100" baseline="0"/>
        </a:p>
        <a:p>
          <a:r>
            <a:rPr lang="sv-SE" sz="1100" u="sng" baseline="0"/>
            <a:t>Innehavsöversikten</a:t>
          </a:r>
          <a:r>
            <a:rPr lang="sv-SE" sz="1100" baseline="0"/>
            <a:t>:</a:t>
          </a:r>
        </a:p>
        <a:p>
          <a:r>
            <a:rPr lang="sv-SE" sz="1100" baseline="0"/>
            <a:t>- Spara ned Innehavstabellen från Ledningsrapporten som separat flik och döp den till Innehavsoversikt kvx 20xx</a:t>
          </a:r>
        </a:p>
        <a:p>
          <a:r>
            <a:rPr lang="sv-SE" sz="1100" baseline="0"/>
            <a:t>- Markera hela ytan i excelarket som innehåller text och tryck Kopiera och klistra in värden</a:t>
          </a:r>
        </a:p>
        <a:p>
          <a:r>
            <a:rPr lang="sv-SE" sz="1100" baseline="0"/>
            <a:t>- Kontrollera att alla länkar till Aaro försvunnit</a:t>
          </a:r>
        </a:p>
        <a:p>
          <a:r>
            <a:rPr lang="sv-SE" sz="1100" baseline="0"/>
            <a:t>- Ta bort sidfot</a:t>
          </a:r>
        </a:p>
        <a:p>
          <a:endParaRPr lang="sv-SE" sz="1100" baseline="0"/>
        </a:p>
        <a:p>
          <a:r>
            <a:rPr lang="sv-SE" sz="1100" baseline="0"/>
            <a:t>- Efterfråga den engelska innehavstabellen från översättarna och kontrollera att den stämmer med den i Ledningsrapporten </a:t>
          </a:r>
        </a:p>
        <a:p>
          <a:r>
            <a:rPr lang="sv-SE" sz="1100" baseline="0"/>
            <a:t>- Gör sedan samma handgrepp som med den svenska och döp den till Holdings overview Qx 20xx</a:t>
          </a:r>
        </a:p>
        <a:p>
          <a:endParaRPr lang="sv-SE" sz="1100" baseline="0"/>
        </a:p>
        <a:p>
          <a:r>
            <a:rPr lang="sv-SE" sz="1100" u="sng" baseline="0"/>
            <a:t>Flerårsöversikter:</a:t>
          </a:r>
        </a:p>
        <a:p>
          <a:r>
            <a:rPr lang="sv-SE" sz="1100" baseline="0"/>
            <a:t>- Spara ned aktuell flerårsöversikt i mappen</a:t>
          </a:r>
        </a:p>
        <a:p>
          <a:r>
            <a:rPr lang="sv-SE" sz="1100" baseline="0"/>
            <a:t>- Spara ner en svensk version och en engelsk version och döp dessa till Flerarsoversikt per innehav kvx 20xx samt Multi-year summary per holding Qx 20xx</a:t>
          </a:r>
        </a:p>
        <a:p>
          <a:r>
            <a:rPr lang="sv-SE" sz="1100" baseline="0"/>
            <a:t>- Börja med den svenska och gör följande</a:t>
          </a:r>
        </a:p>
        <a:p>
          <a:r>
            <a:rPr lang="sv-SE" sz="1100" baseline="0"/>
            <a:t>  - markera alla flikar</a:t>
          </a:r>
        </a:p>
        <a:p>
          <a:r>
            <a:rPr lang="sv-SE" sz="1100" baseline="0"/>
            <a:t>  - markera rad 4 till 96 samt kolumn E och tryck Kopiera och klistra in värden</a:t>
          </a:r>
        </a:p>
        <a:p>
          <a:r>
            <a:rPr lang="sv-SE" sz="1100" baseline="0"/>
            <a:t>  - klistra även in värden för raderna 1-3, 5-7, 32-34, 59-61 och 80-82 (alla rubrikrader)</a:t>
          </a:r>
        </a:p>
        <a:p>
          <a:r>
            <a:rPr lang="sv-SE" sz="1100" baseline="0"/>
            <a:t>  - ta fram alla dolda flikar i arbetsboken</a:t>
          </a:r>
        </a:p>
        <a:p>
          <a:r>
            <a:rPr lang="sv-SE" sz="1100" baseline="0"/>
            <a:t>  - för fliken Meny väljer man Skyydda blad</a:t>
          </a:r>
        </a:p>
        <a:p>
          <a:r>
            <a:rPr lang="sv-SE" sz="1100" baseline="0"/>
            <a:t>  - Öppna macrot i Aaro som klipper bort alla kopplingar till Aaro (Publish RetriveReport)</a:t>
          </a:r>
        </a:p>
        <a:p>
          <a:r>
            <a:rPr lang="sv-SE" sz="1100" baseline="0"/>
            <a:t>  - Ta bort raderna 1-2 (med perioder i Aaro samt "valruta" för svensk eller engelsk</a:t>
          </a:r>
        </a:p>
        <a:p>
          <a:r>
            <a:rPr lang="sv-SE" sz="1100" baseline="0"/>
            <a:t>  - Ta bort kolumnen A</a:t>
          </a:r>
        </a:p>
        <a:p>
          <a:r>
            <a:rPr lang="sv-SE" sz="1100" baseline="0"/>
            <a:t>  - Ta bort de dolda fotnötterna på svenska och engelska som ligger under plustecknet längst ner i respektive ark</a:t>
          </a:r>
        </a:p>
        <a:p>
          <a:r>
            <a:rPr lang="sv-SE" sz="1100" baseline="0"/>
            <a:t>  - Spara om hela arbetsboke samt skriv ut den och se att allt verkar ha blivit korrekt</a:t>
          </a:r>
        </a:p>
        <a:p>
          <a:endParaRPr lang="sv-SE" sz="1100" baseline="0"/>
        </a:p>
        <a:p>
          <a:r>
            <a:rPr lang="sv-SE" sz="1100" baseline="0"/>
            <a:t>  - Öppan en mapp som heter Flerårsöversikter</a:t>
          </a:r>
        </a:p>
        <a:p>
          <a:r>
            <a:rPr lang="sv-SE" sz="1100" baseline="0"/>
            <a:t>  - Spara ner respektive flik i hel arbetsbok med flerårsöversikter och döp respektive flik till följande (viktigt att flikarna heter exakt dessa namn)</a:t>
          </a:r>
        </a:p>
        <a:p>
          <a:endParaRPr lang="sv-SE" sz="1100" baseline="0"/>
        </a:p>
        <a:p>
          <a:r>
            <a:rPr lang="sv-SE" sz="1100" baseline="0"/>
            <a:t>AH Industries, Aibel, Arcus-Gruppen, Biolin Scientific, Bisnode, DIAB, Euromaint, GS-Hydro, Hafa Bathroom Group, HENT, HL Display, Inwido, Jøtul (alt 0248), KVD, Ledil, Mobile Climate Control, Nebula</a:t>
          </a:r>
        </a:p>
        <a:p>
          <a:endParaRPr lang="sv-SE" sz="1100" baseline="0"/>
        </a:p>
        <a:p>
          <a:r>
            <a:rPr lang="sv-SE" sz="1100" baseline="0"/>
            <a:t>- Gör samma sak för den engelska flerårsöversikten</a:t>
          </a:r>
        </a:p>
        <a:p>
          <a:endParaRPr lang="sv-SE" sz="1100" baseline="0"/>
        </a:p>
        <a:p>
          <a:r>
            <a:rPr lang="sv-SE" sz="1100" baseline="0"/>
            <a:t>Spara ned samtliga dokument i mappen Till kommunikation i mappen Till Anna på G / Underlag till delårsrapporter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8</xdr:col>
      <xdr:colOff>0</xdr:colOff>
      <xdr:row>111</xdr:row>
      <xdr:rowOff>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12321" y="3864429"/>
          <a:ext cx="9511393" cy="14178642"/>
        </a:xfrm>
        <a:prstGeom prst="roundRect">
          <a:avLst>
            <a:gd name="adj" fmla="val 46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xdr:col>
      <xdr:colOff>0</xdr:colOff>
      <xdr:row>1</xdr:row>
      <xdr:rowOff>0</xdr:rowOff>
    </xdr:from>
    <xdr:to>
      <xdr:col>4</xdr:col>
      <xdr:colOff>0</xdr:colOff>
      <xdr:row>31</xdr:row>
      <xdr:rowOff>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609600" y="190500"/>
          <a:ext cx="5295900" cy="3429000"/>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elningar/Ekonomi/Innehav%20(MGG)/2016/1612/Till%20kommunikation/Fler&#229;rs&#246;versikt%201612,%20justerade%20f&#246;r%20fel%20i%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gång"/>
      <sheetName val="kontomall"/>
      <sheetName val="Kommenater"/>
      <sheetName val="Meny"/>
      <sheetName val="AH Industries "/>
      <sheetName val="Aibel"/>
      <sheetName val="airteam"/>
      <sheetName val="ArcusGruppen"/>
      <sheetName val="Bisnode"/>
      <sheetName val="Diab"/>
      <sheetName val="GS Hydro"/>
      <sheetName val="Gudrun Sjöden"/>
      <sheetName val="HENT"/>
      <sheetName val="HL Display"/>
      <sheetName val="Jøtul"/>
      <sheetName val="KVD"/>
      <sheetName val="Ledil"/>
      <sheetName val="Nebula"/>
      <sheetName val="Nordic Cinema Group"/>
      <sheetName val="Oase Outdoor"/>
      <sheetName val="Plantagen"/>
      <sheetName val="Serena Properties"/>
      <sheetName val="Speed Group"/>
      <sheetName val="TFS"/>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showZeros="0" zoomScaleNormal="100" workbookViewId="0">
      <selection sqref="A1:K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194</v>
      </c>
      <c r="B1" s="344"/>
      <c r="C1" s="344"/>
      <c r="D1" s="344"/>
      <c r="E1" s="344"/>
      <c r="F1" s="344"/>
      <c r="G1" s="344"/>
      <c r="H1" s="344"/>
      <c r="I1" s="344"/>
      <c r="J1" s="344"/>
      <c r="K1" s="344"/>
    </row>
    <row r="2" spans="1:11" ht="16.5" x14ac:dyDescent="0.35">
      <c r="A2" s="224" t="s">
        <v>127</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c r="F5" s="107"/>
      <c r="G5" s="107"/>
      <c r="H5" s="107"/>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8">
        <v>22.652999999999992</v>
      </c>
      <c r="F7" s="92">
        <v>29.488000000000007</v>
      </c>
      <c r="G7" s="118">
        <v>93.677999999999997</v>
      </c>
      <c r="H7" s="92">
        <v>125.59100000000001</v>
      </c>
      <c r="I7" s="92">
        <v>144.57400000000001</v>
      </c>
      <c r="J7" s="92">
        <v>143.01499999999999</v>
      </c>
      <c r="K7" s="92">
        <v>155.25900000000001</v>
      </c>
    </row>
    <row r="8" spans="1:11" ht="15" customHeight="1" x14ac:dyDescent="0.35">
      <c r="A8" s="227" t="s">
        <v>70</v>
      </c>
      <c r="B8" s="97"/>
      <c r="C8" s="97"/>
      <c r="D8" s="97"/>
      <c r="E8" s="119">
        <v>-27.768000000000001</v>
      </c>
      <c r="F8" s="93">
        <v>-31.330999999999996</v>
      </c>
      <c r="G8" s="119">
        <v>-107.07400000000001</v>
      </c>
      <c r="H8" s="93">
        <v>-121.858</v>
      </c>
      <c r="I8" s="93">
        <v>-131.43099999999998</v>
      </c>
      <c r="J8" s="93">
        <v>-130.88200000000001</v>
      </c>
      <c r="K8" s="93">
        <v>-139.054</v>
      </c>
    </row>
    <row r="9" spans="1:11" ht="15" customHeight="1" x14ac:dyDescent="0.35">
      <c r="A9" s="227" t="s">
        <v>71</v>
      </c>
      <c r="B9" s="97"/>
      <c r="C9" s="97"/>
      <c r="D9" s="97"/>
      <c r="E9" s="119">
        <v>8.2000000000000003E-2</v>
      </c>
      <c r="F9" s="93">
        <v>3.3000000000000002E-2</v>
      </c>
      <c r="G9" s="119">
        <v>0.185</v>
      </c>
      <c r="H9" s="93">
        <v>0.10100000000000001</v>
      </c>
      <c r="I9" s="93">
        <v>0.19800000000000001</v>
      </c>
      <c r="J9" s="93">
        <v>9.9000000000000005E-2</v>
      </c>
      <c r="K9" s="93">
        <v>0.38200000000000001</v>
      </c>
    </row>
    <row r="10" spans="1:11" ht="15" customHeight="1" x14ac:dyDescent="0.35">
      <c r="A10" s="227" t="s">
        <v>72</v>
      </c>
      <c r="B10" s="97"/>
      <c r="C10" s="97"/>
      <c r="D10" s="97"/>
      <c r="E10" s="119">
        <v>0</v>
      </c>
      <c r="F10" s="93">
        <v>0</v>
      </c>
      <c r="G10" s="119">
        <v>0</v>
      </c>
      <c r="H10" s="93">
        <v>0</v>
      </c>
      <c r="I10" s="93">
        <v>0</v>
      </c>
      <c r="J10" s="93">
        <v>0</v>
      </c>
      <c r="K10" s="93">
        <v>0</v>
      </c>
    </row>
    <row r="11" spans="1:11" ht="15" customHeight="1" x14ac:dyDescent="0.35">
      <c r="A11" s="229" t="s">
        <v>73</v>
      </c>
      <c r="B11" s="101"/>
      <c r="C11" s="101"/>
      <c r="D11" s="101"/>
      <c r="E11" s="120">
        <v>0</v>
      </c>
      <c r="F11" s="94">
        <v>0</v>
      </c>
      <c r="G11" s="120">
        <v>0</v>
      </c>
      <c r="H11" s="94">
        <v>0</v>
      </c>
      <c r="I11" s="94">
        <v>0</v>
      </c>
      <c r="J11" s="94">
        <v>0</v>
      </c>
      <c r="K11" s="94">
        <v>0</v>
      </c>
    </row>
    <row r="12" spans="1:11" ht="15" customHeight="1" x14ac:dyDescent="0.25">
      <c r="A12" s="230" t="s">
        <v>7</v>
      </c>
      <c r="B12" s="230"/>
      <c r="C12" s="230"/>
      <c r="D12" s="230"/>
      <c r="E12" s="118">
        <f t="shared" ref="E12:K12" si="0">SUM(E7:E11)</f>
        <v>-5.0330000000000092</v>
      </c>
      <c r="F12" s="317">
        <f t="shared" si="0"/>
        <v>-1.8099999999999894</v>
      </c>
      <c r="G12" s="118">
        <f t="shared" si="0"/>
        <v>-13.211000000000015</v>
      </c>
      <c r="H12" s="92">
        <f t="shared" si="0"/>
        <v>3.8340000000000041</v>
      </c>
      <c r="I12" s="96">
        <f t="shared" si="0"/>
        <v>13.34100000000003</v>
      </c>
      <c r="J12" s="96">
        <f t="shared" si="0"/>
        <v>12.231999999999982</v>
      </c>
      <c r="K12" s="96">
        <f t="shared" si="0"/>
        <v>16.587000000000014</v>
      </c>
    </row>
    <row r="13" spans="1:11" ht="15" customHeight="1" x14ac:dyDescent="0.35">
      <c r="A13" s="229" t="s">
        <v>129</v>
      </c>
      <c r="B13" s="101"/>
      <c r="C13" s="101"/>
      <c r="D13" s="101"/>
      <c r="E13" s="120">
        <v>-0.62199999999999989</v>
      </c>
      <c r="F13" s="316">
        <v>-0.65999999999999992</v>
      </c>
      <c r="G13" s="120">
        <v>-2.5750000000000002</v>
      </c>
      <c r="H13" s="94">
        <v>-2.5640000000000001</v>
      </c>
      <c r="I13" s="94">
        <v>-2.2999999999999998</v>
      </c>
      <c r="J13" s="94">
        <v>-2.597</v>
      </c>
      <c r="K13" s="94">
        <v>-2.4570000000000003</v>
      </c>
    </row>
    <row r="14" spans="1:11" ht="15" customHeight="1" x14ac:dyDescent="0.25">
      <c r="A14" s="230" t="s">
        <v>8</v>
      </c>
      <c r="B14" s="230"/>
      <c r="C14" s="230"/>
      <c r="D14" s="230"/>
      <c r="E14" s="118">
        <f t="shared" ref="E14:K14" si="1">SUM(E12:E13)</f>
        <v>-5.6550000000000091</v>
      </c>
      <c r="F14" s="317">
        <f t="shared" si="1"/>
        <v>-2.4699999999999891</v>
      </c>
      <c r="G14" s="118">
        <f t="shared" si="1"/>
        <v>-15.786000000000016</v>
      </c>
      <c r="H14" s="92">
        <f t="shared" si="1"/>
        <v>1.270000000000004</v>
      </c>
      <c r="I14" s="96">
        <f t="shared" si="1"/>
        <v>11.041000000000029</v>
      </c>
      <c r="J14" s="96">
        <f t="shared" si="1"/>
        <v>9.634999999999982</v>
      </c>
      <c r="K14" s="96">
        <f t="shared" si="1"/>
        <v>14.130000000000013</v>
      </c>
    </row>
    <row r="15" spans="1:11" ht="15" customHeight="1" x14ac:dyDescent="0.35">
      <c r="A15" s="227" t="s">
        <v>75</v>
      </c>
      <c r="B15" s="231"/>
      <c r="C15" s="231"/>
      <c r="D15" s="231"/>
      <c r="E15" s="119">
        <v>0</v>
      </c>
      <c r="F15" s="93">
        <v>0</v>
      </c>
      <c r="G15" s="119">
        <v>0</v>
      </c>
      <c r="H15" s="93">
        <v>0</v>
      </c>
      <c r="I15" s="93">
        <v>0</v>
      </c>
      <c r="J15" s="93">
        <v>0</v>
      </c>
      <c r="K15" s="93">
        <v>0</v>
      </c>
    </row>
    <row r="16" spans="1:11" ht="15" customHeight="1" x14ac:dyDescent="0.35">
      <c r="A16" s="229" t="s">
        <v>76</v>
      </c>
      <c r="B16" s="101"/>
      <c r="C16" s="101"/>
      <c r="D16" s="101"/>
      <c r="E16" s="120">
        <v>-13.4</v>
      </c>
      <c r="F16" s="94">
        <v>0</v>
      </c>
      <c r="G16" s="120">
        <v>-13.4</v>
      </c>
      <c r="H16" s="94">
        <v>0</v>
      </c>
      <c r="I16" s="94">
        <v>0</v>
      </c>
      <c r="J16" s="94">
        <v>0</v>
      </c>
      <c r="K16" s="94">
        <v>0</v>
      </c>
    </row>
    <row r="17" spans="1:11" ht="15" customHeight="1" x14ac:dyDescent="0.25">
      <c r="A17" s="230" t="s">
        <v>11</v>
      </c>
      <c r="B17" s="230"/>
      <c r="C17" s="230"/>
      <c r="D17" s="230"/>
      <c r="E17" s="118">
        <f t="shared" ref="E17:K17" si="2">SUM(E14:E16)</f>
        <v>-19.05500000000001</v>
      </c>
      <c r="F17" s="317">
        <f t="shared" si="2"/>
        <v>-2.4699999999999891</v>
      </c>
      <c r="G17" s="118">
        <f t="shared" si="2"/>
        <v>-29.186000000000014</v>
      </c>
      <c r="H17" s="92">
        <f t="shared" si="2"/>
        <v>1.270000000000004</v>
      </c>
      <c r="I17" s="96">
        <f t="shared" si="2"/>
        <v>11.041000000000029</v>
      </c>
      <c r="J17" s="96">
        <f t="shared" si="2"/>
        <v>9.634999999999982</v>
      </c>
      <c r="K17" s="96">
        <f t="shared" si="2"/>
        <v>14.130000000000013</v>
      </c>
    </row>
    <row r="18" spans="1:11" ht="15" customHeight="1" x14ac:dyDescent="0.35">
      <c r="A18" s="227" t="s">
        <v>77</v>
      </c>
      <c r="B18" s="97"/>
      <c r="C18" s="97"/>
      <c r="D18" s="97"/>
      <c r="E18" s="119">
        <v>1.0609999999999999</v>
      </c>
      <c r="F18" s="93">
        <v>1.2000000000000205E-2</v>
      </c>
      <c r="G18" s="119">
        <v>2.875</v>
      </c>
      <c r="H18" s="93">
        <v>1.8320000000000001</v>
      </c>
      <c r="I18" s="93">
        <v>1.502</v>
      </c>
      <c r="J18" s="93">
        <v>0.40600000000000003</v>
      </c>
      <c r="K18" s="93">
        <v>0.187</v>
      </c>
    </row>
    <row r="19" spans="1:11" ht="15" customHeight="1" x14ac:dyDescent="0.35">
      <c r="A19" s="229" t="s">
        <v>78</v>
      </c>
      <c r="B19" s="101"/>
      <c r="C19" s="101"/>
      <c r="D19" s="101"/>
      <c r="E19" s="120">
        <v>-1.0659999999999998</v>
      </c>
      <c r="F19" s="94">
        <v>-0.52600000000000002</v>
      </c>
      <c r="G19" s="120">
        <v>-2.8559999999999999</v>
      </c>
      <c r="H19" s="94">
        <v>-1.9430000000000001</v>
      </c>
      <c r="I19" s="94">
        <v>-2.488</v>
      </c>
      <c r="J19" s="94">
        <v>-3.448</v>
      </c>
      <c r="K19" s="94">
        <v>-9.2989999999999995</v>
      </c>
    </row>
    <row r="20" spans="1:11" ht="15" customHeight="1" x14ac:dyDescent="0.25">
      <c r="A20" s="230" t="s">
        <v>14</v>
      </c>
      <c r="B20" s="230"/>
      <c r="C20" s="230"/>
      <c r="D20" s="230"/>
      <c r="E20" s="118">
        <f t="shared" ref="E20:K20" si="3">SUM(E17:E19)</f>
        <v>-19.060000000000009</v>
      </c>
      <c r="F20" s="317">
        <f t="shared" si="3"/>
        <v>-2.9839999999999893</v>
      </c>
      <c r="G20" s="118">
        <f t="shared" si="3"/>
        <v>-29.167000000000016</v>
      </c>
      <c r="H20" s="92">
        <f t="shared" si="3"/>
        <v>1.1590000000000038</v>
      </c>
      <c r="I20" s="96">
        <f t="shared" si="3"/>
        <v>10.05500000000003</v>
      </c>
      <c r="J20" s="96">
        <f t="shared" si="3"/>
        <v>6.5929999999999822</v>
      </c>
      <c r="K20" s="96">
        <f t="shared" si="3"/>
        <v>5.0180000000000131</v>
      </c>
    </row>
    <row r="21" spans="1:11" ht="15" customHeight="1" x14ac:dyDescent="0.35">
      <c r="A21" s="227" t="s">
        <v>79</v>
      </c>
      <c r="B21" s="97"/>
      <c r="C21" s="97"/>
      <c r="D21" s="97"/>
      <c r="E21" s="119">
        <v>2.1799999999999997</v>
      </c>
      <c r="F21" s="93">
        <v>1.5050000000000001</v>
      </c>
      <c r="G21" s="119">
        <v>1.7070000000000001</v>
      </c>
      <c r="H21" s="93">
        <v>0.28500000000000014</v>
      </c>
      <c r="I21" s="93">
        <v>-0.66500000000000004</v>
      </c>
      <c r="J21" s="93">
        <v>-1.4569999999999999</v>
      </c>
      <c r="K21" s="93">
        <v>-1.528</v>
      </c>
    </row>
    <row r="22" spans="1:11" ht="15" customHeight="1" x14ac:dyDescent="0.35">
      <c r="A22" s="229" t="s">
        <v>138</v>
      </c>
      <c r="B22" s="232"/>
      <c r="C22" s="232"/>
      <c r="D22" s="232"/>
      <c r="E22" s="120">
        <v>0</v>
      </c>
      <c r="F22" s="94">
        <v>0</v>
      </c>
      <c r="G22" s="120">
        <v>0</v>
      </c>
      <c r="H22" s="94">
        <v>0</v>
      </c>
      <c r="I22" s="94">
        <v>0</v>
      </c>
      <c r="J22" s="94">
        <v>0</v>
      </c>
      <c r="K22" s="94">
        <v>0</v>
      </c>
    </row>
    <row r="23" spans="1:11" ht="15" customHeight="1" x14ac:dyDescent="0.35">
      <c r="A23" s="233" t="s">
        <v>80</v>
      </c>
      <c r="B23" s="234"/>
      <c r="C23" s="234"/>
      <c r="D23" s="234"/>
      <c r="E23" s="118">
        <f t="shared" ref="E23:K23" si="4">SUM(E20:E22)</f>
        <v>-16.88000000000001</v>
      </c>
      <c r="F23" s="317">
        <f t="shared" si="4"/>
        <v>-1.4789999999999892</v>
      </c>
      <c r="G23" s="118">
        <f t="shared" si="4"/>
        <v>-27.460000000000015</v>
      </c>
      <c r="H23" s="92">
        <f t="shared" si="4"/>
        <v>1.4440000000000039</v>
      </c>
      <c r="I23" s="96">
        <f t="shared" si="4"/>
        <v>9.390000000000029</v>
      </c>
      <c r="J23" s="96">
        <f t="shared" si="4"/>
        <v>5.1359999999999824</v>
      </c>
      <c r="K23" s="96">
        <f t="shared" si="4"/>
        <v>3.4900000000000131</v>
      </c>
    </row>
    <row r="24" spans="1:11" ht="15" customHeight="1" x14ac:dyDescent="0.35">
      <c r="A24" s="227" t="s">
        <v>81</v>
      </c>
      <c r="B24" s="97"/>
      <c r="C24" s="97"/>
      <c r="D24" s="97"/>
      <c r="E24" s="119">
        <v>-16.880000000000006</v>
      </c>
      <c r="F24" s="93">
        <v>-1.4789999999999905</v>
      </c>
      <c r="G24" s="119">
        <v>-27.460000000000022</v>
      </c>
      <c r="H24" s="93">
        <v>1.4440000000000319</v>
      </c>
      <c r="I24" s="93">
        <v>9.3900000000000254</v>
      </c>
      <c r="J24" s="93">
        <v>5.1359999999999904</v>
      </c>
      <c r="K24" s="93">
        <v>3.490000000000002</v>
      </c>
    </row>
    <row r="25" spans="1:11" ht="15" customHeight="1" x14ac:dyDescent="0.35">
      <c r="A25" s="227" t="s">
        <v>140</v>
      </c>
      <c r="B25" s="97"/>
      <c r="C25" s="97"/>
      <c r="D25" s="97"/>
      <c r="E25" s="119">
        <v>0</v>
      </c>
      <c r="F25" s="93">
        <v>0</v>
      </c>
      <c r="G25" s="119">
        <v>0</v>
      </c>
      <c r="H25" s="93">
        <v>0</v>
      </c>
      <c r="I25" s="93">
        <v>0</v>
      </c>
      <c r="J25" s="93">
        <v>0</v>
      </c>
      <c r="K25" s="93">
        <v>0</v>
      </c>
    </row>
    <row r="26" spans="1:11" ht="15" customHeight="1" x14ac:dyDescent="0.35">
      <c r="A26" s="264"/>
      <c r="B26" s="264"/>
      <c r="C26" s="264"/>
      <c r="D26" s="264"/>
      <c r="E26" s="300"/>
      <c r="F26" s="301"/>
      <c r="G26" s="300"/>
      <c r="H26" s="301"/>
      <c r="I26" s="301"/>
      <c r="J26" s="301"/>
      <c r="K26" s="301"/>
    </row>
    <row r="27" spans="1:11" ht="15" customHeight="1" x14ac:dyDescent="0.35">
      <c r="A27" s="262" t="s">
        <v>141</v>
      </c>
      <c r="B27" s="97"/>
      <c r="C27" s="97"/>
      <c r="D27" s="97"/>
      <c r="E27" s="119">
        <v>-2.8879999999999999</v>
      </c>
      <c r="F27" s="93">
        <v>-0.75377399999999994</v>
      </c>
      <c r="G27" s="119">
        <v>-4.9779999999999998</v>
      </c>
      <c r="H27" s="93">
        <v>-1.559774</v>
      </c>
      <c r="I27" s="93">
        <v>-0.253</v>
      </c>
      <c r="J27" s="93">
        <v>0</v>
      </c>
      <c r="K27" s="93">
        <v>0</v>
      </c>
    </row>
    <row r="28" spans="1:11" ht="15" customHeight="1" x14ac:dyDescent="0.35">
      <c r="A28" s="263" t="s">
        <v>142</v>
      </c>
      <c r="B28" s="264"/>
      <c r="C28" s="264"/>
      <c r="D28" s="264"/>
      <c r="E28" s="298">
        <f t="shared" ref="E28:K28" si="5">E14-E27</f>
        <v>-2.7670000000000092</v>
      </c>
      <c r="F28" s="299">
        <f t="shared" si="5"/>
        <v>-1.7162259999999891</v>
      </c>
      <c r="G28" s="298">
        <f t="shared" si="5"/>
        <v>-10.808000000000016</v>
      </c>
      <c r="H28" s="299">
        <f t="shared" si="5"/>
        <v>2.829774000000004</v>
      </c>
      <c r="I28" s="299">
        <f t="shared" si="5"/>
        <v>11.294000000000029</v>
      </c>
      <c r="J28" s="299">
        <f t="shared" si="5"/>
        <v>9.634999999999982</v>
      </c>
      <c r="K28" s="299">
        <f t="shared" si="5"/>
        <v>14.130000000000013</v>
      </c>
    </row>
    <row r="29" spans="1:11" ht="16.5" x14ac:dyDescent="0.35">
      <c r="A29" s="227"/>
      <c r="B29" s="97"/>
      <c r="C29" s="97"/>
      <c r="D29" s="97"/>
      <c r="E29" s="56"/>
      <c r="F29" s="56"/>
      <c r="G29" s="56"/>
      <c r="H29" s="56"/>
      <c r="I29" s="56"/>
      <c r="J29" s="56"/>
      <c r="K29" s="56"/>
    </row>
    <row r="30" spans="1:11" ht="16.5" x14ac:dyDescent="0.35">
      <c r="A30" s="102"/>
      <c r="B30" s="102"/>
      <c r="C30" s="103"/>
      <c r="D30" s="104"/>
      <c r="E30" s="105">
        <v>2016</v>
      </c>
      <c r="F30" s="105">
        <v>2015</v>
      </c>
      <c r="G30" s="105">
        <v>2016</v>
      </c>
      <c r="H30" s="105">
        <v>2015</v>
      </c>
      <c r="I30" s="105">
        <v>2014</v>
      </c>
      <c r="J30" s="105">
        <v>2013</v>
      </c>
      <c r="K30" s="105">
        <v>2012</v>
      </c>
    </row>
    <row r="31" spans="1:11" ht="16.5" x14ac:dyDescent="0.35">
      <c r="A31" s="106"/>
      <c r="B31" s="106"/>
      <c r="C31" s="103"/>
      <c r="D31" s="104"/>
      <c r="E31" s="108" t="s">
        <v>340</v>
      </c>
      <c r="F31" s="108" t="s">
        <v>340</v>
      </c>
      <c r="G31" s="108">
        <v>0</v>
      </c>
      <c r="H31" s="108">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9"/>
      <c r="F34" s="93"/>
      <c r="G34" s="119">
        <v>47.040999999999997</v>
      </c>
      <c r="H34" s="93">
        <v>61.173999999999999</v>
      </c>
      <c r="I34" s="93">
        <v>56.116</v>
      </c>
      <c r="J34" s="93">
        <v>56.112000000000002</v>
      </c>
      <c r="K34" s="93">
        <v>56.201000000000001</v>
      </c>
    </row>
    <row r="35" spans="1:11" ht="15" customHeight="1" x14ac:dyDescent="0.35">
      <c r="A35" s="227" t="s">
        <v>83</v>
      </c>
      <c r="B35" s="228"/>
      <c r="C35" s="228"/>
      <c r="D35" s="228"/>
      <c r="E35" s="119"/>
      <c r="F35" s="93"/>
      <c r="G35" s="119">
        <v>0.70299999999999996</v>
      </c>
      <c r="H35" s="93">
        <v>0.85699999999999998</v>
      </c>
      <c r="I35" s="93">
        <v>0.81</v>
      </c>
      <c r="J35" s="93">
        <v>0.78600000000000003</v>
      </c>
      <c r="K35" s="93">
        <v>0.63500000000000001</v>
      </c>
    </row>
    <row r="36" spans="1:11" ht="15" customHeight="1" x14ac:dyDescent="0.35">
      <c r="A36" s="227" t="s">
        <v>84</v>
      </c>
      <c r="B36" s="228"/>
      <c r="C36" s="228"/>
      <c r="D36" s="228"/>
      <c r="E36" s="119"/>
      <c r="F36" s="93"/>
      <c r="G36" s="119">
        <v>7.3050000000000006</v>
      </c>
      <c r="H36" s="93">
        <v>8.83</v>
      </c>
      <c r="I36" s="93">
        <v>8.3669999999999991</v>
      </c>
      <c r="J36" s="93">
        <v>6.8559999999999999</v>
      </c>
      <c r="K36" s="93">
        <v>7.0269999999999992</v>
      </c>
    </row>
    <row r="37" spans="1:11" ht="15" customHeight="1" x14ac:dyDescent="0.35">
      <c r="A37" s="227" t="s">
        <v>85</v>
      </c>
      <c r="B37" s="228"/>
      <c r="C37" s="228"/>
      <c r="D37" s="228"/>
      <c r="E37" s="119"/>
      <c r="F37" s="93"/>
      <c r="G37" s="119">
        <v>0</v>
      </c>
      <c r="H37" s="93">
        <v>0</v>
      </c>
      <c r="I37" s="93">
        <v>0</v>
      </c>
      <c r="J37" s="93">
        <v>0</v>
      </c>
      <c r="K37" s="93">
        <v>0</v>
      </c>
    </row>
    <row r="38" spans="1:11" ht="15" customHeight="1" x14ac:dyDescent="0.35">
      <c r="A38" s="229" t="s">
        <v>86</v>
      </c>
      <c r="B38" s="101"/>
      <c r="C38" s="101"/>
      <c r="D38" s="101"/>
      <c r="E38" s="120"/>
      <c r="F38" s="94"/>
      <c r="G38" s="120">
        <v>5.75</v>
      </c>
      <c r="H38" s="94">
        <v>3.5920000000000001</v>
      </c>
      <c r="I38" s="94">
        <v>2.46</v>
      </c>
      <c r="J38" s="94">
        <v>5.5679999999999996</v>
      </c>
      <c r="K38" s="94">
        <v>1.92</v>
      </c>
    </row>
    <row r="39" spans="1:11" ht="15" customHeight="1" x14ac:dyDescent="0.35">
      <c r="A39" s="224" t="s">
        <v>87</v>
      </c>
      <c r="B39" s="230"/>
      <c r="C39" s="230"/>
      <c r="D39" s="230"/>
      <c r="E39" s="118"/>
      <c r="F39" s="317"/>
      <c r="G39" s="118">
        <f>SUM(G34:G38)</f>
        <v>60.798999999999999</v>
      </c>
      <c r="H39" s="317">
        <f>SUM(H34:H38)</f>
        <v>74.453000000000003</v>
      </c>
      <c r="I39" s="96">
        <f>SUM(I34:I38)</f>
        <v>67.753</v>
      </c>
      <c r="J39" s="96">
        <f>SUM(J34:J38)</f>
        <v>69.322000000000003</v>
      </c>
      <c r="K39" s="96">
        <f>SUM(K34:K38)</f>
        <v>65.783000000000001</v>
      </c>
    </row>
    <row r="40" spans="1:11" ht="15" customHeight="1" x14ac:dyDescent="0.35">
      <c r="A40" s="227" t="s">
        <v>88</v>
      </c>
      <c r="B40" s="97"/>
      <c r="C40" s="97"/>
      <c r="D40" s="97"/>
      <c r="E40" s="119"/>
      <c r="F40" s="93"/>
      <c r="G40" s="119">
        <v>20.362000000000002</v>
      </c>
      <c r="H40" s="93">
        <v>25.048999999999999</v>
      </c>
      <c r="I40" s="93">
        <v>24.779</v>
      </c>
      <c r="J40" s="93">
        <v>22.660999999999998</v>
      </c>
      <c r="K40" s="93">
        <v>27.407</v>
      </c>
    </row>
    <row r="41" spans="1:11" ht="15" customHeight="1" x14ac:dyDescent="0.35">
      <c r="A41" s="227" t="s">
        <v>89</v>
      </c>
      <c r="B41" s="97"/>
      <c r="C41" s="97"/>
      <c r="D41" s="97"/>
      <c r="E41" s="119"/>
      <c r="F41" s="93"/>
      <c r="G41" s="119">
        <v>0</v>
      </c>
      <c r="H41" s="93">
        <v>0.28000000000000003</v>
      </c>
      <c r="I41" s="93">
        <v>0</v>
      </c>
      <c r="J41" s="93">
        <v>0</v>
      </c>
      <c r="K41" s="93">
        <v>0</v>
      </c>
    </row>
    <row r="42" spans="1:11" ht="15" customHeight="1" x14ac:dyDescent="0.35">
      <c r="A42" s="227" t="s">
        <v>90</v>
      </c>
      <c r="B42" s="97"/>
      <c r="C42" s="97"/>
      <c r="D42" s="97"/>
      <c r="E42" s="119"/>
      <c r="F42" s="93"/>
      <c r="G42" s="119">
        <v>21.573000000000004</v>
      </c>
      <c r="H42" s="93">
        <v>26.031999999999996</v>
      </c>
      <c r="I42" s="93">
        <v>32.679000000000002</v>
      </c>
      <c r="J42" s="93">
        <v>32.094999999999999</v>
      </c>
      <c r="K42" s="93">
        <v>36.091000000000001</v>
      </c>
    </row>
    <row r="43" spans="1:11" ht="15" customHeight="1" x14ac:dyDescent="0.35">
      <c r="A43" s="227" t="s">
        <v>91</v>
      </c>
      <c r="B43" s="97"/>
      <c r="C43" s="97"/>
      <c r="D43" s="97"/>
      <c r="E43" s="119"/>
      <c r="F43" s="93"/>
      <c r="G43" s="119">
        <v>6.0549999999999997</v>
      </c>
      <c r="H43" s="93">
        <v>10.5</v>
      </c>
      <c r="I43" s="93">
        <v>6.9409999999999998</v>
      </c>
      <c r="J43" s="93">
        <v>7.194</v>
      </c>
      <c r="K43" s="93">
        <v>11.531000000000001</v>
      </c>
    </row>
    <row r="44" spans="1:11" ht="15" customHeight="1" x14ac:dyDescent="0.35">
      <c r="A44" s="229" t="s">
        <v>92</v>
      </c>
      <c r="B44" s="101"/>
      <c r="C44" s="101"/>
      <c r="D44" s="101"/>
      <c r="E44" s="120"/>
      <c r="F44" s="94"/>
      <c r="G44" s="120">
        <v>0</v>
      </c>
      <c r="H44" s="94">
        <v>0</v>
      </c>
      <c r="I44" s="94">
        <v>0</v>
      </c>
      <c r="J44" s="94">
        <v>0</v>
      </c>
      <c r="K44" s="94">
        <v>0</v>
      </c>
    </row>
    <row r="45" spans="1:11" ht="15" customHeight="1" x14ac:dyDescent="0.35">
      <c r="A45" s="236" t="s">
        <v>93</v>
      </c>
      <c r="B45" s="112"/>
      <c r="C45" s="112"/>
      <c r="D45" s="112"/>
      <c r="E45" s="125"/>
      <c r="F45" s="320"/>
      <c r="G45" s="125">
        <f>SUM(G40:G44)</f>
        <v>47.99</v>
      </c>
      <c r="H45" s="95">
        <f>SUM(H40:H44)</f>
        <v>61.860999999999997</v>
      </c>
      <c r="I45" s="254">
        <f>SUM(I40:I44)</f>
        <v>64.399000000000001</v>
      </c>
      <c r="J45" s="254">
        <f>SUM(J40:J44)</f>
        <v>61.95</v>
      </c>
      <c r="K45" s="254">
        <f>SUM(K40:K44)</f>
        <v>75.029000000000011</v>
      </c>
    </row>
    <row r="46" spans="1:11" ht="15" customHeight="1" x14ac:dyDescent="0.35">
      <c r="A46" s="224" t="s">
        <v>94</v>
      </c>
      <c r="B46" s="113"/>
      <c r="C46" s="113"/>
      <c r="D46" s="113"/>
      <c r="E46" s="118"/>
      <c r="F46" s="317"/>
      <c r="G46" s="118">
        <f>G39+G45</f>
        <v>108.789</v>
      </c>
      <c r="H46" s="317">
        <f>H39+H45</f>
        <v>136.31399999999999</v>
      </c>
      <c r="I46" s="96">
        <f>I39+I45</f>
        <v>132.15199999999999</v>
      </c>
      <c r="J46" s="96">
        <f>J39+J45</f>
        <v>131.27199999999999</v>
      </c>
      <c r="K46" s="96">
        <f>K39+K45</f>
        <v>140.81200000000001</v>
      </c>
    </row>
    <row r="47" spans="1:11" ht="15" customHeight="1" x14ac:dyDescent="0.35">
      <c r="A47" s="227" t="s">
        <v>95</v>
      </c>
      <c r="B47" s="97"/>
      <c r="C47" s="97"/>
      <c r="D47" s="97"/>
      <c r="E47" s="119"/>
      <c r="F47" s="93"/>
      <c r="G47" s="119">
        <v>44.585000000000001</v>
      </c>
      <c r="H47" s="93">
        <v>60.993000000000002</v>
      </c>
      <c r="I47" s="93">
        <v>53.363999999999997</v>
      </c>
      <c r="J47" s="93">
        <v>46.287999999999997</v>
      </c>
      <c r="K47" s="93">
        <v>40.822000000000003</v>
      </c>
    </row>
    <row r="48" spans="1:11" ht="15" customHeight="1" x14ac:dyDescent="0.35">
      <c r="A48" s="227" t="s">
        <v>139</v>
      </c>
      <c r="B48" s="97"/>
      <c r="C48" s="97"/>
      <c r="D48" s="97"/>
      <c r="E48" s="119"/>
      <c r="F48" s="93"/>
      <c r="G48" s="119">
        <v>0</v>
      </c>
      <c r="H48" s="93">
        <v>0</v>
      </c>
      <c r="I48" s="93">
        <v>0</v>
      </c>
      <c r="J48" s="93">
        <v>0</v>
      </c>
      <c r="K48" s="93">
        <v>0</v>
      </c>
    </row>
    <row r="49" spans="1:11" ht="15" customHeight="1" x14ac:dyDescent="0.35">
      <c r="A49" s="227" t="s">
        <v>96</v>
      </c>
      <c r="B49" s="97"/>
      <c r="C49" s="97"/>
      <c r="D49" s="97"/>
      <c r="E49" s="119"/>
      <c r="F49" s="93"/>
      <c r="G49" s="119">
        <v>0.19500000000000001</v>
      </c>
      <c r="H49" s="93">
        <v>0.185</v>
      </c>
      <c r="I49" s="93">
        <v>0.19600000000000001</v>
      </c>
      <c r="J49" s="93">
        <v>0.21199999999999999</v>
      </c>
      <c r="K49" s="93">
        <v>0.219</v>
      </c>
    </row>
    <row r="50" spans="1:11" ht="15" customHeight="1" x14ac:dyDescent="0.35">
      <c r="A50" s="227" t="s">
        <v>97</v>
      </c>
      <c r="B50" s="97"/>
      <c r="C50" s="97"/>
      <c r="D50" s="97"/>
      <c r="E50" s="119"/>
      <c r="F50" s="93"/>
      <c r="G50" s="119">
        <v>1.2510000000000001</v>
      </c>
      <c r="H50" s="93">
        <v>1.3960000000000001</v>
      </c>
      <c r="I50" s="93">
        <v>1.2589999999999999</v>
      </c>
      <c r="J50" s="93">
        <v>1.8320000000000001</v>
      </c>
      <c r="K50" s="93">
        <v>1.9279999999999999</v>
      </c>
    </row>
    <row r="51" spans="1:11" ht="15" customHeight="1" x14ac:dyDescent="0.35">
      <c r="A51" s="227" t="s">
        <v>98</v>
      </c>
      <c r="B51" s="97"/>
      <c r="C51" s="97"/>
      <c r="D51" s="97"/>
      <c r="E51" s="119"/>
      <c r="F51" s="93"/>
      <c r="G51" s="119">
        <v>44.351999999999997</v>
      </c>
      <c r="H51" s="93">
        <v>49.036999999999999</v>
      </c>
      <c r="I51" s="93">
        <v>49.285000000000004</v>
      </c>
      <c r="J51" s="93">
        <v>55.400999999999996</v>
      </c>
      <c r="K51" s="93">
        <v>63.616</v>
      </c>
    </row>
    <row r="52" spans="1:11" ht="15" customHeight="1" x14ac:dyDescent="0.35">
      <c r="A52" s="227" t="s">
        <v>99</v>
      </c>
      <c r="B52" s="97"/>
      <c r="C52" s="97"/>
      <c r="D52" s="97"/>
      <c r="E52" s="119"/>
      <c r="F52" s="93"/>
      <c r="G52" s="119">
        <v>18.373999999999999</v>
      </c>
      <c r="H52" s="93">
        <v>22.960000000000004</v>
      </c>
      <c r="I52" s="93">
        <v>24.565999999999999</v>
      </c>
      <c r="J52" s="93">
        <v>22.64</v>
      </c>
      <c r="K52" s="93">
        <v>29.003</v>
      </c>
    </row>
    <row r="53" spans="1:11" ht="15" customHeight="1" x14ac:dyDescent="0.35">
      <c r="A53" s="227" t="s">
        <v>134</v>
      </c>
      <c r="B53" s="97"/>
      <c r="C53" s="97"/>
      <c r="D53" s="97"/>
      <c r="E53" s="119"/>
      <c r="F53" s="93"/>
      <c r="G53" s="119">
        <v>3.2000000000000001E-2</v>
      </c>
      <c r="H53" s="93">
        <v>1.7430000000000001</v>
      </c>
      <c r="I53" s="93">
        <v>3.4820000000000002</v>
      </c>
      <c r="J53" s="93">
        <v>4.899</v>
      </c>
      <c r="K53" s="93">
        <v>5.2240000000000002</v>
      </c>
    </row>
    <row r="54" spans="1:11" ht="15" customHeight="1" x14ac:dyDescent="0.35">
      <c r="A54" s="229" t="s">
        <v>100</v>
      </c>
      <c r="B54" s="101"/>
      <c r="C54" s="101"/>
      <c r="D54" s="101"/>
      <c r="E54" s="120"/>
      <c r="F54" s="94"/>
      <c r="G54" s="120">
        <v>0</v>
      </c>
      <c r="H54" s="94">
        <v>0</v>
      </c>
      <c r="I54" s="94">
        <v>0</v>
      </c>
      <c r="J54" s="94">
        <v>0</v>
      </c>
      <c r="K54" s="94">
        <v>0</v>
      </c>
    </row>
    <row r="55" spans="1:11" ht="15" customHeight="1" x14ac:dyDescent="0.35">
      <c r="A55" s="224" t="s">
        <v>101</v>
      </c>
      <c r="B55" s="113"/>
      <c r="C55" s="113"/>
      <c r="D55" s="113"/>
      <c r="E55" s="118"/>
      <c r="F55" s="91"/>
      <c r="G55" s="118">
        <f>SUM(G47:G54)</f>
        <v>108.78899999999999</v>
      </c>
      <c r="H55" s="91">
        <f>SUM(H47:H54)</f>
        <v>136.31399999999999</v>
      </c>
      <c r="I55" s="96">
        <f>SUM(I47:I54)</f>
        <v>132.15199999999999</v>
      </c>
      <c r="J55" s="96">
        <f>SUM(J47:J54)</f>
        <v>131.27199999999999</v>
      </c>
      <c r="K55" s="96">
        <f>SUM(K47:K54)</f>
        <v>140.81200000000001</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9">
        <v>-6.4990000000000059</v>
      </c>
      <c r="F61" s="93">
        <v>-2.9689999999999896</v>
      </c>
      <c r="G61" s="119">
        <v>-16.46200000000001</v>
      </c>
      <c r="H61" s="93">
        <v>-0.10299999999997</v>
      </c>
      <c r="I61" s="93">
        <v>9.141000000000016</v>
      </c>
      <c r="J61" s="93">
        <v>7.5469999999999935</v>
      </c>
      <c r="K61" s="93">
        <v>10.556000000000001</v>
      </c>
    </row>
    <row r="62" spans="1:11" ht="15" customHeight="1" x14ac:dyDescent="0.35">
      <c r="A62" s="342" t="s">
        <v>103</v>
      </c>
      <c r="B62" s="342"/>
      <c r="C62" s="239"/>
      <c r="D62" s="239"/>
      <c r="E62" s="120">
        <v>4.9110000000000014</v>
      </c>
      <c r="F62" s="94">
        <v>3.8109999999999991</v>
      </c>
      <c r="G62" s="120">
        <v>5.7980000000000009</v>
      </c>
      <c r="H62" s="94">
        <v>7.508</v>
      </c>
      <c r="I62" s="94">
        <v>-0.39699999999999985</v>
      </c>
      <c r="J62" s="94">
        <v>-0.16400000000000015</v>
      </c>
      <c r="K62" s="94">
        <v>-0.94599999999999929</v>
      </c>
    </row>
    <row r="63" spans="1:11" ht="15" customHeight="1" x14ac:dyDescent="0.35">
      <c r="A63" s="294" t="s">
        <v>104</v>
      </c>
      <c r="B63" s="240"/>
      <c r="C63" s="241"/>
      <c r="D63" s="241"/>
      <c r="E63" s="255">
        <f t="shared" ref="E63:K63" si="6">SUM(E61:E62)</f>
        <v>-1.5880000000000045</v>
      </c>
      <c r="F63" s="317">
        <f t="shared" si="6"/>
        <v>0.84200000000000941</v>
      </c>
      <c r="G63" s="118">
        <f t="shared" si="6"/>
        <v>-10.664000000000009</v>
      </c>
      <c r="H63" s="92">
        <f t="shared" si="6"/>
        <v>7.4050000000000296</v>
      </c>
      <c r="I63" s="96">
        <f t="shared" si="6"/>
        <v>8.7440000000000158</v>
      </c>
      <c r="J63" s="96">
        <f t="shared" si="6"/>
        <v>7.3829999999999938</v>
      </c>
      <c r="K63" s="96">
        <f t="shared" si="6"/>
        <v>9.6100000000000012</v>
      </c>
    </row>
    <row r="64" spans="1:11" ht="15" customHeight="1" x14ac:dyDescent="0.35">
      <c r="A64" s="237" t="s">
        <v>105</v>
      </c>
      <c r="B64" s="237"/>
      <c r="C64" s="97"/>
      <c r="D64" s="97"/>
      <c r="E64" s="119">
        <v>-0.13099999999999998</v>
      </c>
      <c r="F64" s="93">
        <v>-1.1930000000000001</v>
      </c>
      <c r="G64" s="119">
        <v>-1.095</v>
      </c>
      <c r="H64" s="93">
        <v>-2.6180000000000003</v>
      </c>
      <c r="I64" s="93">
        <v>-3.6840000000000002</v>
      </c>
      <c r="J64" s="93">
        <v>-2.9749999999999996</v>
      </c>
      <c r="K64" s="93">
        <v>-2.4670000000000001</v>
      </c>
    </row>
    <row r="65" spans="1:12" ht="15" customHeight="1" x14ac:dyDescent="0.35">
      <c r="A65" s="342" t="s">
        <v>135</v>
      </c>
      <c r="B65" s="342"/>
      <c r="C65" s="101"/>
      <c r="D65" s="101"/>
      <c r="E65" s="120">
        <v>2.9999999999999985E-2</v>
      </c>
      <c r="F65" s="94">
        <v>6.2E-2</v>
      </c>
      <c r="G65" s="120">
        <v>0.14399999999999999</v>
      </c>
      <c r="H65" s="94">
        <v>0.156</v>
      </c>
      <c r="I65" s="94">
        <v>9.4E-2</v>
      </c>
      <c r="J65" s="94">
        <v>6.5000000000000002E-2</v>
      </c>
      <c r="K65" s="94">
        <v>8.1000000000000003E-2</v>
      </c>
    </row>
    <row r="66" spans="1:12" ht="15" customHeight="1" x14ac:dyDescent="0.35">
      <c r="A66" s="242" t="s">
        <v>106</v>
      </c>
      <c r="B66" s="242"/>
      <c r="C66" s="243"/>
      <c r="D66" s="243"/>
      <c r="E66" s="255">
        <f t="shared" ref="E66:K66" si="7">SUM(E63:E65)</f>
        <v>-1.6890000000000045</v>
      </c>
      <c r="F66" s="317">
        <f t="shared" si="7"/>
        <v>-0.28899999999999065</v>
      </c>
      <c r="G66" s="118">
        <f t="shared" si="7"/>
        <v>-11.615000000000009</v>
      </c>
      <c r="H66" s="92">
        <f t="shared" si="7"/>
        <v>4.9430000000000289</v>
      </c>
      <c r="I66" s="96">
        <f t="shared" si="7"/>
        <v>5.1540000000000159</v>
      </c>
      <c r="J66" s="96">
        <f t="shared" si="7"/>
        <v>4.4729999999999945</v>
      </c>
      <c r="K66" s="96">
        <f t="shared" si="7"/>
        <v>7.2240000000000011</v>
      </c>
    </row>
    <row r="67" spans="1:12" ht="15" customHeight="1" x14ac:dyDescent="0.35">
      <c r="A67" s="342" t="s">
        <v>107</v>
      </c>
      <c r="B67" s="342"/>
      <c r="C67" s="244"/>
      <c r="D67" s="244"/>
      <c r="E67" s="120">
        <v>0</v>
      </c>
      <c r="F67" s="94">
        <v>-6.3390000000000004</v>
      </c>
      <c r="G67" s="120">
        <v>0</v>
      </c>
      <c r="H67" s="94">
        <v>-6.3390000000000004</v>
      </c>
      <c r="I67" s="94">
        <v>0</v>
      </c>
      <c r="J67" s="94">
        <v>0</v>
      </c>
      <c r="K67" s="94">
        <v>0</v>
      </c>
    </row>
    <row r="68" spans="1:12" ht="15" customHeight="1" x14ac:dyDescent="0.35">
      <c r="A68" s="294" t="s">
        <v>108</v>
      </c>
      <c r="B68" s="240"/>
      <c r="C68" s="113"/>
      <c r="D68" s="113"/>
      <c r="E68" s="255">
        <f t="shared" ref="E68:K68" si="8">SUM(E66:E67)</f>
        <v>-1.6890000000000045</v>
      </c>
      <c r="F68" s="317">
        <f t="shared" si="8"/>
        <v>-6.6279999999999912</v>
      </c>
      <c r="G68" s="118">
        <f t="shared" si="8"/>
        <v>-11.615000000000009</v>
      </c>
      <c r="H68" s="92">
        <f t="shared" si="8"/>
        <v>-1.3959999999999715</v>
      </c>
      <c r="I68" s="96">
        <f t="shared" si="8"/>
        <v>5.1540000000000159</v>
      </c>
      <c r="J68" s="96">
        <f t="shared" si="8"/>
        <v>4.4729999999999945</v>
      </c>
      <c r="K68" s="96">
        <f t="shared" si="8"/>
        <v>7.2240000000000011</v>
      </c>
    </row>
    <row r="69" spans="1:12" ht="15" customHeight="1" x14ac:dyDescent="0.35">
      <c r="A69" s="237" t="s">
        <v>109</v>
      </c>
      <c r="B69" s="237"/>
      <c r="C69" s="97"/>
      <c r="D69" s="97"/>
      <c r="E69" s="119">
        <v>-3.1309999999999993</v>
      </c>
      <c r="F69" s="93">
        <v>1.2290000000000001</v>
      </c>
      <c r="G69" s="119">
        <v>-4.8209999999999997</v>
      </c>
      <c r="H69" s="93">
        <v>-1.23</v>
      </c>
      <c r="I69" s="93">
        <v>-6.5120000000000005</v>
      </c>
      <c r="J69" s="93">
        <v>-8.3719999999999999</v>
      </c>
      <c r="K69" s="93">
        <v>-6.8250000000000011</v>
      </c>
    </row>
    <row r="70" spans="1:12" ht="15" customHeight="1" x14ac:dyDescent="0.35">
      <c r="A70" s="237" t="s">
        <v>110</v>
      </c>
      <c r="B70" s="237"/>
      <c r="C70" s="97"/>
      <c r="D70" s="97"/>
      <c r="E70" s="119">
        <v>0</v>
      </c>
      <c r="F70" s="93">
        <v>0</v>
      </c>
      <c r="G70" s="119">
        <v>0</v>
      </c>
      <c r="H70" s="93">
        <v>0</v>
      </c>
      <c r="I70" s="93">
        <v>0</v>
      </c>
      <c r="J70" s="93">
        <v>0</v>
      </c>
      <c r="K70" s="93">
        <v>0</v>
      </c>
    </row>
    <row r="71" spans="1:12" ht="15" customHeight="1" x14ac:dyDescent="0.35">
      <c r="A71" s="237" t="s">
        <v>111</v>
      </c>
      <c r="B71" s="237"/>
      <c r="C71" s="97"/>
      <c r="D71" s="97"/>
      <c r="E71" s="119">
        <v>0</v>
      </c>
      <c r="F71" s="93">
        <v>0</v>
      </c>
      <c r="G71" s="119">
        <v>0</v>
      </c>
      <c r="H71" s="93">
        <v>0</v>
      </c>
      <c r="I71" s="93">
        <v>-2.6989999999999998</v>
      </c>
      <c r="J71" s="93">
        <v>0</v>
      </c>
      <c r="K71" s="93">
        <v>0</v>
      </c>
    </row>
    <row r="72" spans="1:12" ht="15" customHeight="1" x14ac:dyDescent="0.35">
      <c r="A72" s="342" t="s">
        <v>112</v>
      </c>
      <c r="B72" s="342"/>
      <c r="C72" s="101"/>
      <c r="D72" s="101"/>
      <c r="E72" s="120">
        <v>6.9999999999999991</v>
      </c>
      <c r="F72" s="94">
        <v>6.0940000000000003</v>
      </c>
      <c r="G72" s="120">
        <v>11.93</v>
      </c>
      <c r="H72" s="94">
        <v>6.226</v>
      </c>
      <c r="I72" s="94">
        <v>3.5350000000000001</v>
      </c>
      <c r="J72" s="94">
        <v>-3.9E-2</v>
      </c>
      <c r="K72" s="94">
        <v>0</v>
      </c>
    </row>
    <row r="73" spans="1:12" ht="15" customHeight="1" x14ac:dyDescent="0.35">
      <c r="A73" s="341" t="s">
        <v>113</v>
      </c>
      <c r="B73" s="245" t="s">
        <v>350</v>
      </c>
      <c r="C73" s="246"/>
      <c r="D73" s="246"/>
      <c r="E73" s="125">
        <f t="shared" ref="E73:K73" si="9">SUM(E69:E72)</f>
        <v>3.8689999999999998</v>
      </c>
      <c r="F73" s="320">
        <f t="shared" si="9"/>
        <v>7.3230000000000004</v>
      </c>
      <c r="G73" s="125">
        <f t="shared" si="9"/>
        <v>7.109</v>
      </c>
      <c r="H73" s="95">
        <f t="shared" si="9"/>
        <v>4.9960000000000004</v>
      </c>
      <c r="I73" s="285">
        <f t="shared" si="9"/>
        <v>-5.6760000000000002</v>
      </c>
      <c r="J73" s="285">
        <f t="shared" si="9"/>
        <v>-8.4109999999999996</v>
      </c>
      <c r="K73" s="285">
        <f t="shared" si="9"/>
        <v>-6.8250000000000011</v>
      </c>
    </row>
    <row r="74" spans="1:12" ht="15" customHeight="1" x14ac:dyDescent="0.35">
      <c r="A74" s="240" t="s">
        <v>114</v>
      </c>
      <c r="B74" s="240"/>
      <c r="C74" s="113"/>
      <c r="D74" s="113"/>
      <c r="E74" s="255">
        <f t="shared" ref="E74:K74" si="10">SUM(E73+E68)</f>
        <v>2.1799999999999953</v>
      </c>
      <c r="F74" s="317">
        <f t="shared" si="10"/>
        <v>0.69500000000000917</v>
      </c>
      <c r="G74" s="118">
        <f t="shared" si="10"/>
        <v>-4.5060000000000091</v>
      </c>
      <c r="H74" s="92">
        <f t="shared" si="10"/>
        <v>3.600000000000029</v>
      </c>
      <c r="I74" s="96">
        <f t="shared" si="10"/>
        <v>-0.52199999999998425</v>
      </c>
      <c r="J74" s="96">
        <f t="shared" si="10"/>
        <v>-3.9380000000000051</v>
      </c>
      <c r="K74" s="96">
        <f t="shared" si="10"/>
        <v>0.39900000000000002</v>
      </c>
    </row>
    <row r="75" spans="1:12" ht="15" customHeight="1" x14ac:dyDescent="0.35">
      <c r="A75" s="342" t="s">
        <v>230</v>
      </c>
      <c r="B75" s="342"/>
      <c r="C75" s="101"/>
      <c r="D75" s="101"/>
      <c r="E75" s="120">
        <v>0</v>
      </c>
      <c r="F75" s="94">
        <v>0</v>
      </c>
      <c r="G75" s="120">
        <v>0</v>
      </c>
      <c r="H75" s="94">
        <v>0</v>
      </c>
      <c r="I75" s="94">
        <v>0</v>
      </c>
      <c r="J75" s="94">
        <v>0</v>
      </c>
      <c r="K75" s="94">
        <v>0</v>
      </c>
      <c r="L75" s="288"/>
    </row>
    <row r="76" spans="1:12" ht="15" customHeight="1" x14ac:dyDescent="0.35">
      <c r="A76" s="294" t="s">
        <v>231</v>
      </c>
      <c r="B76" s="243"/>
      <c r="C76" s="113"/>
      <c r="D76" s="113"/>
      <c r="E76" s="255">
        <f t="shared" ref="E76:K76" si="11">SUM(E74:E75)</f>
        <v>2.1799999999999953</v>
      </c>
      <c r="F76" s="317">
        <f t="shared" si="11"/>
        <v>0.69500000000000917</v>
      </c>
      <c r="G76" s="118">
        <f t="shared" si="11"/>
        <v>-4.5060000000000091</v>
      </c>
      <c r="H76" s="92">
        <f t="shared" si="11"/>
        <v>3.600000000000029</v>
      </c>
      <c r="I76" s="96">
        <f t="shared" si="11"/>
        <v>-0.52199999999998425</v>
      </c>
      <c r="J76" s="96">
        <f t="shared" si="11"/>
        <v>-3.9380000000000051</v>
      </c>
      <c r="K76" s="96">
        <f t="shared" si="11"/>
        <v>0.39900000000000002</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-24.963580982651351</v>
      </c>
      <c r="F82" s="93">
        <v>-8.3762886597937758</v>
      </c>
      <c r="G82" s="119">
        <v>-16.851341830525854</v>
      </c>
      <c r="H82" s="93">
        <v>1.0112189567723777</v>
      </c>
      <c r="I82" s="93">
        <v>7.636919501431799</v>
      </c>
      <c r="J82" s="93">
        <v>6.737055553613251</v>
      </c>
      <c r="K82" s="93">
        <v>9.100921685699392</v>
      </c>
    </row>
    <row r="83" spans="1:11" ht="15" customHeight="1" x14ac:dyDescent="0.35">
      <c r="A83" s="227" t="s">
        <v>222</v>
      </c>
      <c r="B83" s="237"/>
      <c r="C83" s="228"/>
      <c r="D83" s="228"/>
      <c r="E83" s="119">
        <v>-12.214717697435267</v>
      </c>
      <c r="F83" s="93">
        <v>-5.8200827455235649</v>
      </c>
      <c r="G83" s="119">
        <v>-11.537394051965256</v>
      </c>
      <c r="H83" s="93">
        <v>2.2531662300642572</v>
      </c>
      <c r="I83" s="93">
        <v>7.8119163888389407</v>
      </c>
      <c r="J83" s="93">
        <v>6.737055553613251</v>
      </c>
      <c r="K83" s="93">
        <v>9.100921685699392</v>
      </c>
    </row>
    <row r="84" spans="1:11" ht="15" customHeight="1" x14ac:dyDescent="0.35">
      <c r="A84" s="227" t="s">
        <v>117</v>
      </c>
      <c r="B84" s="237"/>
      <c r="C84" s="228"/>
      <c r="D84" s="228"/>
      <c r="E84" s="119">
        <v>-84.138966141349997</v>
      </c>
      <c r="F84" s="93">
        <v>-10.119370591426978</v>
      </c>
      <c r="G84" s="119">
        <v>-31.135378637460239</v>
      </c>
      <c r="H84" s="93">
        <v>0.92283682747968165</v>
      </c>
      <c r="I84" s="93">
        <v>6.9549158216553568</v>
      </c>
      <c r="J84" s="93">
        <v>4.6100059434325038</v>
      </c>
      <c r="K84" s="93">
        <v>3.2320187557565183</v>
      </c>
    </row>
    <row r="85" spans="1:11" ht="15" customHeight="1" x14ac:dyDescent="0.35">
      <c r="A85" s="227" t="s">
        <v>118</v>
      </c>
      <c r="B85" s="237"/>
      <c r="C85" s="235"/>
      <c r="D85" s="235"/>
      <c r="E85" s="126" t="s">
        <v>67</v>
      </c>
      <c r="F85" s="93" t="s">
        <v>67</v>
      </c>
      <c r="G85" s="119">
        <v>-47.649207437163248</v>
      </c>
      <c r="H85" s="93">
        <v>2.5254247663020246</v>
      </c>
      <c r="I85" s="93">
        <v>18.845582627543898</v>
      </c>
      <c r="J85" s="93">
        <v>11.791987142693147</v>
      </c>
      <c r="K85" s="93">
        <v>9.0770771291468328</v>
      </c>
    </row>
    <row r="86" spans="1:11" ht="15" customHeight="1" x14ac:dyDescent="0.35">
      <c r="A86" s="227" t="s">
        <v>119</v>
      </c>
      <c r="B86" s="237"/>
      <c r="C86" s="235"/>
      <c r="D86" s="235"/>
      <c r="E86" s="126" t="s">
        <v>67</v>
      </c>
      <c r="F86" s="93" t="s">
        <v>67</v>
      </c>
      <c r="G86" s="119">
        <v>-24.847248585809943</v>
      </c>
      <c r="H86" s="93">
        <v>2.9118558152633112</v>
      </c>
      <c r="I86" s="93">
        <v>12.252254012288404</v>
      </c>
      <c r="J86" s="93">
        <v>9.7222087742910102</v>
      </c>
      <c r="K86" s="93">
        <v>13.585038144760315</v>
      </c>
    </row>
    <row r="87" spans="1:11" ht="15" customHeight="1" x14ac:dyDescent="0.35">
      <c r="A87" s="227" t="s">
        <v>120</v>
      </c>
      <c r="B87" s="237"/>
      <c r="C87" s="228"/>
      <c r="D87" s="228"/>
      <c r="E87" s="127" t="s">
        <v>67</v>
      </c>
      <c r="F87" s="55" t="s">
        <v>67</v>
      </c>
      <c r="G87" s="119">
        <v>40.983003796339709</v>
      </c>
      <c r="H87" s="55">
        <v>44.744486993265546</v>
      </c>
      <c r="I87" s="93">
        <v>40.380773654579585</v>
      </c>
      <c r="J87" s="93">
        <v>35.261137180815403</v>
      </c>
      <c r="K87" s="93">
        <v>28.990426952248395</v>
      </c>
    </row>
    <row r="88" spans="1:11" ht="15" customHeight="1" x14ac:dyDescent="0.35">
      <c r="A88" s="227" t="s">
        <v>121</v>
      </c>
      <c r="B88" s="237"/>
      <c r="C88" s="228"/>
      <c r="D88" s="228"/>
      <c r="E88" s="128" t="s">
        <v>67</v>
      </c>
      <c r="F88" s="93" t="s">
        <v>67</v>
      </c>
      <c r="G88" s="119">
        <v>38.491999999999997</v>
      </c>
      <c r="H88" s="93">
        <v>38.442</v>
      </c>
      <c r="I88" s="93">
        <v>42.54</v>
      </c>
      <c r="J88" s="93">
        <v>48.418999999999997</v>
      </c>
      <c r="K88" s="93">
        <v>52.304000000000002</v>
      </c>
    </row>
    <row r="89" spans="1:11" ht="15" customHeight="1" x14ac:dyDescent="0.35">
      <c r="A89" s="227" t="s">
        <v>122</v>
      </c>
      <c r="B89" s="237"/>
      <c r="C89" s="97"/>
      <c r="D89" s="97"/>
      <c r="E89" s="129" t="s">
        <v>67</v>
      </c>
      <c r="F89" s="93" t="s">
        <v>67</v>
      </c>
      <c r="G89" s="119">
        <v>0.99914769541325554</v>
      </c>
      <c r="H89" s="93">
        <v>0.80701064056531069</v>
      </c>
      <c r="I89" s="93">
        <v>0.92723558953601637</v>
      </c>
      <c r="J89" s="93">
        <v>1.2014561009332874</v>
      </c>
      <c r="K89" s="93">
        <v>1.5637401401205226</v>
      </c>
    </row>
    <row r="90" spans="1:11" ht="15" customHeight="1" x14ac:dyDescent="0.35">
      <c r="A90" s="229" t="s">
        <v>123</v>
      </c>
      <c r="B90" s="342"/>
      <c r="C90" s="101"/>
      <c r="D90" s="101"/>
      <c r="E90" s="260" t="s">
        <v>67</v>
      </c>
      <c r="F90" s="55" t="s">
        <v>67</v>
      </c>
      <c r="G90" s="131">
        <v>686</v>
      </c>
      <c r="H90" s="87">
        <v>694</v>
      </c>
      <c r="I90" s="55">
        <v>693</v>
      </c>
      <c r="J90" s="55">
        <v>673</v>
      </c>
      <c r="K90" s="55">
        <v>636</v>
      </c>
    </row>
    <row r="91" spans="1:11" ht="16.5" x14ac:dyDescent="0.35">
      <c r="A91" s="231">
        <v>0</v>
      </c>
      <c r="B91" s="99"/>
      <c r="C91" s="99"/>
      <c r="D91" s="99"/>
      <c r="E91" s="99"/>
      <c r="F91" s="99"/>
      <c r="G91" s="99"/>
      <c r="H91" s="99"/>
      <c r="I91" s="99"/>
      <c r="J91" s="99"/>
      <c r="K91" s="99"/>
    </row>
    <row r="92" spans="1:11" ht="16.5" x14ac:dyDescent="0.35">
      <c r="A92" s="231">
        <v>0</v>
      </c>
      <c r="B92" s="247"/>
      <c r="C92" s="247"/>
      <c r="D92" s="247"/>
      <c r="E92" s="247"/>
      <c r="F92" s="247"/>
      <c r="G92" s="247"/>
      <c r="H92" s="247"/>
      <c r="I92" s="247"/>
      <c r="J92" s="247"/>
      <c r="K92" s="247"/>
    </row>
    <row r="93" spans="1:11" ht="16.5" x14ac:dyDescent="0.35">
      <c r="A93" s="231"/>
      <c r="B93" s="247"/>
      <c r="C93" s="247"/>
      <c r="D93" s="247"/>
      <c r="E93" s="247"/>
      <c r="F93" s="247"/>
      <c r="G93" s="247"/>
      <c r="H93" s="247"/>
      <c r="I93" s="247"/>
      <c r="J93" s="247"/>
      <c r="K93" s="247"/>
    </row>
    <row r="94" spans="1:11" ht="16.5" x14ac:dyDescent="0.35">
      <c r="A94" s="248"/>
      <c r="B94" s="248"/>
      <c r="C94" s="248"/>
      <c r="D94" s="248"/>
      <c r="E94" s="248"/>
      <c r="F94" s="248"/>
      <c r="G94" s="248"/>
      <c r="H94" s="248"/>
      <c r="I94" s="248"/>
      <c r="J94" s="248"/>
      <c r="K94" s="248"/>
    </row>
    <row r="95" spans="1:11" x14ac:dyDescent="0.25">
      <c r="C95" s="252"/>
      <c r="E95" s="219"/>
      <c r="F95" s="219"/>
      <c r="G95" s="219"/>
      <c r="H95" s="219"/>
      <c r="I95" s="219"/>
      <c r="J95" s="219"/>
      <c r="K95" s="219"/>
    </row>
    <row r="96" spans="1:11" x14ac:dyDescent="0.25">
      <c r="C96" s="39"/>
      <c r="E96" s="219"/>
      <c r="F96" s="219"/>
      <c r="G96" s="219"/>
      <c r="H96" s="219"/>
      <c r="I96" s="219"/>
      <c r="J96" s="219"/>
      <c r="K96" s="219"/>
    </row>
    <row r="97" spans="1:11" ht="16.5" x14ac:dyDescent="0.35">
      <c r="A97" s="248"/>
      <c r="B97" s="248"/>
      <c r="C97" s="248"/>
      <c r="D97" s="248"/>
      <c r="E97" s="248"/>
      <c r="F97" s="248"/>
      <c r="G97" s="248"/>
      <c r="H97" s="248"/>
      <c r="I97" s="248"/>
      <c r="J97" s="248"/>
      <c r="K97" s="248"/>
    </row>
    <row r="98" spans="1:11" ht="16.5" x14ac:dyDescent="0.35">
      <c r="A98" s="248"/>
      <c r="B98" s="248"/>
      <c r="C98" s="248"/>
      <c r="D98" s="248"/>
      <c r="E98" s="248"/>
      <c r="F98" s="248"/>
      <c r="G98" s="248"/>
      <c r="H98" s="248"/>
      <c r="I98" s="248"/>
      <c r="J98" s="248"/>
      <c r="K98" s="248"/>
    </row>
    <row r="99" spans="1:11" ht="16.5" x14ac:dyDescent="0.35">
      <c r="A99" s="248"/>
      <c r="B99" s="248"/>
      <c r="C99" s="248"/>
      <c r="D99" s="248"/>
      <c r="E99" s="248"/>
      <c r="F99" s="248"/>
      <c r="G99" s="248"/>
      <c r="H99" s="248"/>
      <c r="I99" s="248"/>
      <c r="J99" s="248"/>
      <c r="K99" s="248"/>
    </row>
    <row r="100" spans="1:11" ht="16.5" x14ac:dyDescent="0.35">
      <c r="A100" s="248"/>
      <c r="B100" s="248"/>
      <c r="C100" s="248"/>
      <c r="D100" s="248"/>
      <c r="E100" s="248"/>
      <c r="F100" s="248"/>
      <c r="G100" s="248"/>
      <c r="H100" s="248"/>
      <c r="I100" s="248"/>
      <c r="J100" s="248"/>
      <c r="K100" s="248"/>
    </row>
    <row r="101" spans="1:11" x14ac:dyDescent="0.25">
      <c r="A101" s="249"/>
      <c r="B101" s="249"/>
      <c r="C101" s="249"/>
      <c r="D101" s="249"/>
      <c r="E101" s="249"/>
      <c r="F101" s="249"/>
      <c r="G101" s="249"/>
      <c r="H101" s="249"/>
      <c r="I101" s="249"/>
      <c r="J101" s="249"/>
      <c r="K101" s="249"/>
    </row>
    <row r="102" spans="1:11" x14ac:dyDescent="0.25">
      <c r="A102" s="249"/>
      <c r="B102" s="249"/>
      <c r="C102" s="249"/>
      <c r="D102" s="249"/>
      <c r="E102" s="249"/>
      <c r="F102" s="249"/>
      <c r="G102" s="249"/>
      <c r="H102" s="249"/>
      <c r="I102" s="249"/>
      <c r="J102" s="249"/>
      <c r="K102" s="249"/>
    </row>
    <row r="103" spans="1:11" x14ac:dyDescent="0.25">
      <c r="A103" s="249"/>
      <c r="B103" s="249"/>
      <c r="C103" s="249"/>
      <c r="D103" s="249"/>
      <c r="E103" s="249"/>
      <c r="F103" s="249"/>
      <c r="G103" s="249"/>
      <c r="H103" s="249"/>
      <c r="I103" s="249"/>
      <c r="J103" s="249"/>
      <c r="K103" s="249"/>
    </row>
    <row r="104" spans="1:11" x14ac:dyDescent="0.25">
      <c r="A104" s="249"/>
      <c r="B104" s="249"/>
      <c r="C104" s="249"/>
      <c r="D104" s="249"/>
      <c r="E104" s="249"/>
      <c r="F104" s="249"/>
      <c r="G104" s="249"/>
      <c r="H104" s="249"/>
      <c r="I104" s="249"/>
      <c r="J104" s="249"/>
      <c r="K104" s="249"/>
    </row>
    <row r="105" spans="1:11" x14ac:dyDescent="0.25">
      <c r="A105" s="249"/>
      <c r="B105" s="249"/>
      <c r="C105" s="249"/>
      <c r="D105" s="249"/>
      <c r="E105" s="249"/>
      <c r="F105" s="249"/>
      <c r="G105" s="249"/>
      <c r="H105" s="249"/>
      <c r="I105" s="249"/>
      <c r="J105" s="249"/>
      <c r="K105" s="24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row r="114" spans="1:11" x14ac:dyDescent="0.25">
      <c r="A114" s="219"/>
      <c r="B114" s="219"/>
      <c r="C114" s="219"/>
      <c r="D114" s="219"/>
      <c r="E114" s="219"/>
      <c r="F114" s="219"/>
      <c r="G114" s="219"/>
      <c r="H114" s="219"/>
      <c r="I114" s="219"/>
      <c r="J114" s="219"/>
      <c r="K114" s="219"/>
    </row>
    <row r="115" spans="1:11" x14ac:dyDescent="0.25">
      <c r="A115" s="219"/>
      <c r="B115" s="219"/>
      <c r="C115" s="219"/>
      <c r="D115" s="219"/>
      <c r="E115" s="219"/>
      <c r="F115" s="219"/>
      <c r="G115" s="219"/>
      <c r="H115" s="219"/>
      <c r="I115" s="219"/>
      <c r="J115" s="219"/>
      <c r="K115" s="219"/>
    </row>
    <row r="116" spans="1:11" x14ac:dyDescent="0.25">
      <c r="A116" s="219"/>
      <c r="B116" s="219"/>
      <c r="C116" s="219"/>
      <c r="D116" s="219"/>
      <c r="E116" s="219"/>
      <c r="F116" s="219"/>
      <c r="G116" s="219"/>
      <c r="H116" s="219"/>
      <c r="I116" s="219"/>
      <c r="J116" s="219"/>
      <c r="K116" s="219"/>
    </row>
    <row r="117" spans="1:11" x14ac:dyDescent="0.25">
      <c r="A117" s="219"/>
      <c r="B117" s="219"/>
      <c r="C117" s="219"/>
      <c r="D117" s="219"/>
      <c r="E117" s="219"/>
      <c r="F117" s="219"/>
      <c r="G117" s="219"/>
      <c r="H117" s="219"/>
      <c r="I117" s="219"/>
      <c r="J117" s="219"/>
      <c r="K117" s="219"/>
    </row>
    <row r="118" spans="1:11" x14ac:dyDescent="0.25">
      <c r="A118" s="219"/>
      <c r="B118" s="219"/>
      <c r="C118" s="219"/>
      <c r="D118" s="219"/>
      <c r="E118" s="219"/>
      <c r="F118" s="219"/>
      <c r="G118" s="219"/>
      <c r="H118" s="219"/>
      <c r="I118" s="219"/>
      <c r="J118" s="219"/>
      <c r="K118" s="219"/>
    </row>
  </sheetData>
  <mergeCells count="1">
    <mergeCell ref="A1:K1"/>
  </mergeCells>
  <pageMargins left="0.7" right="0.7" top="0.75" bottom="0.75" header="0.3" footer="0.3"/>
  <pageSetup paperSize="9" scale="54" orientation="portrait" r:id="rId1"/>
  <rowBreaks count="1" manualBreakCount="1">
    <brk id="9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305</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283" t="s">
        <v>307</v>
      </c>
      <c r="J3" s="283" t="s">
        <v>306</v>
      </c>
      <c r="K3" s="283" t="s">
        <v>225</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56</v>
      </c>
      <c r="G5" s="107" t="s">
        <v>56</v>
      </c>
      <c r="H5" s="107" t="s">
        <v>56</v>
      </c>
      <c r="I5" s="107" t="s">
        <v>124</v>
      </c>
      <c r="J5" s="107" t="s">
        <v>124</v>
      </c>
      <c r="K5" s="107" t="s">
        <v>124</v>
      </c>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199.40396009999995</v>
      </c>
      <c r="F7" s="51">
        <v>186.62199999999996</v>
      </c>
      <c r="G7" s="115">
        <v>711.8199601</v>
      </c>
      <c r="H7" s="51">
        <v>710.52599999999995</v>
      </c>
      <c r="I7" s="51">
        <v>391.23500000000001</v>
      </c>
      <c r="J7" s="51">
        <v>324.07799999999997</v>
      </c>
      <c r="K7" s="51">
        <v>285.916</v>
      </c>
    </row>
    <row r="8" spans="1:11" ht="15" customHeight="1" x14ac:dyDescent="0.35">
      <c r="A8" s="227" t="s">
        <v>70</v>
      </c>
      <c r="B8" s="97"/>
      <c r="C8" s="97"/>
      <c r="D8" s="97"/>
      <c r="E8" s="116">
        <v>-173.35730609999993</v>
      </c>
      <c r="F8" s="55">
        <v>-166.66800000000001</v>
      </c>
      <c r="G8" s="116">
        <v>-634.86730609999995</v>
      </c>
      <c r="H8" s="55">
        <v>-634.63</v>
      </c>
      <c r="I8" s="55">
        <v>-347.84000000000003</v>
      </c>
      <c r="J8" s="55">
        <v>-298.19</v>
      </c>
      <c r="K8" s="55">
        <v>-285.44900000000001</v>
      </c>
    </row>
    <row r="9" spans="1:11" ht="15" customHeight="1" x14ac:dyDescent="0.35">
      <c r="A9" s="227" t="s">
        <v>71</v>
      </c>
      <c r="B9" s="97"/>
      <c r="C9" s="97"/>
      <c r="D9" s="97"/>
      <c r="E9" s="116">
        <v>1.2207604999999999</v>
      </c>
      <c r="F9" s="55">
        <v>4.1290000000000004</v>
      </c>
      <c r="G9" s="116">
        <v>0.91034749999999987</v>
      </c>
      <c r="H9" s="55">
        <v>5.48</v>
      </c>
      <c r="I9" s="55">
        <v>3.3450000000000002</v>
      </c>
      <c r="J9" s="55">
        <v>1.7809999999999999</v>
      </c>
      <c r="K9" s="55">
        <v>0.71899999999999997</v>
      </c>
    </row>
    <row r="10" spans="1:11" ht="15" customHeight="1" x14ac:dyDescent="0.35">
      <c r="A10" s="227" t="s">
        <v>72</v>
      </c>
      <c r="B10" s="97"/>
      <c r="C10" s="97"/>
      <c r="D10" s="97"/>
      <c r="E10" s="116">
        <v>0</v>
      </c>
      <c r="F10" s="55">
        <v>0</v>
      </c>
      <c r="G10" s="116">
        <v>0</v>
      </c>
      <c r="H10" s="55">
        <v>0</v>
      </c>
      <c r="I10" s="55">
        <v>13.785</v>
      </c>
      <c r="J10" s="55">
        <v>16.977</v>
      </c>
      <c r="K10" s="55">
        <v>12.11</v>
      </c>
    </row>
    <row r="11" spans="1:11" ht="15" customHeight="1" x14ac:dyDescent="0.35">
      <c r="A11" s="229" t="s">
        <v>73</v>
      </c>
      <c r="B11" s="101"/>
      <c r="C11" s="101"/>
      <c r="D11" s="101"/>
      <c r="E11" s="117">
        <v>0</v>
      </c>
      <c r="F11" s="59">
        <v>0</v>
      </c>
      <c r="G11" s="117">
        <v>0</v>
      </c>
      <c r="H11" s="59">
        <v>0</v>
      </c>
      <c r="I11" s="59">
        <v>0</v>
      </c>
      <c r="J11" s="59">
        <v>0</v>
      </c>
      <c r="K11" s="59">
        <v>0</v>
      </c>
    </row>
    <row r="12" spans="1:11" ht="15" customHeight="1" x14ac:dyDescent="0.25">
      <c r="A12" s="230" t="s">
        <v>7</v>
      </c>
      <c r="B12" s="230"/>
      <c r="C12" s="230"/>
      <c r="D12" s="230"/>
      <c r="E12" s="115">
        <f t="shared" ref="E12:K12" si="0">SUM(E7:E11)</f>
        <v>27.267414500000019</v>
      </c>
      <c r="F12" s="313">
        <f t="shared" si="0"/>
        <v>24.082999999999952</v>
      </c>
      <c r="G12" s="115">
        <f t="shared" si="0"/>
        <v>77.863001500000053</v>
      </c>
      <c r="H12" s="51">
        <f t="shared" si="0"/>
        <v>81.375999999999962</v>
      </c>
      <c r="I12" s="51">
        <f t="shared" si="0"/>
        <v>60.524999999999977</v>
      </c>
      <c r="J12" s="51">
        <f t="shared" si="0"/>
        <v>44.645999999999972</v>
      </c>
      <c r="K12" s="51">
        <f t="shared" si="0"/>
        <v>13.295999999999983</v>
      </c>
    </row>
    <row r="13" spans="1:11" ht="15" customHeight="1" x14ac:dyDescent="0.35">
      <c r="A13" s="229" t="s">
        <v>129</v>
      </c>
      <c r="B13" s="101"/>
      <c r="C13" s="101"/>
      <c r="D13" s="101"/>
      <c r="E13" s="117">
        <v>-2.1330038999999994</v>
      </c>
      <c r="F13" s="314">
        <v>-2.1119999999999992</v>
      </c>
      <c r="G13" s="117">
        <v>-7.7110038999999997</v>
      </c>
      <c r="H13" s="59">
        <v>-7.1289999999999996</v>
      </c>
      <c r="I13" s="59">
        <v>-2.351</v>
      </c>
      <c r="J13" s="59">
        <v>-1.9359999999999999</v>
      </c>
      <c r="K13" s="59">
        <v>-1.22</v>
      </c>
    </row>
    <row r="14" spans="1:11" ht="15" customHeight="1" x14ac:dyDescent="0.25">
      <c r="A14" s="230" t="s">
        <v>8</v>
      </c>
      <c r="B14" s="230"/>
      <c r="C14" s="230"/>
      <c r="D14" s="230"/>
      <c r="E14" s="115">
        <f t="shared" ref="E14:K14" si="1">SUM(E12:E13)</f>
        <v>25.13441060000002</v>
      </c>
      <c r="F14" s="313">
        <f t="shared" si="1"/>
        <v>21.970999999999954</v>
      </c>
      <c r="G14" s="115">
        <f t="shared" si="1"/>
        <v>70.151997600000058</v>
      </c>
      <c r="H14" s="51">
        <f t="shared" si="1"/>
        <v>74.246999999999957</v>
      </c>
      <c r="I14" s="51">
        <f t="shared" si="1"/>
        <v>58.173999999999978</v>
      </c>
      <c r="J14" s="51">
        <f t="shared" si="1"/>
        <v>42.709999999999972</v>
      </c>
      <c r="K14" s="51">
        <f t="shared" si="1"/>
        <v>12.075999999999983</v>
      </c>
    </row>
    <row r="15" spans="1:11" ht="15" customHeight="1" x14ac:dyDescent="0.35">
      <c r="A15" s="227" t="s">
        <v>75</v>
      </c>
      <c r="B15" s="231"/>
      <c r="C15" s="231"/>
      <c r="D15" s="231"/>
      <c r="E15" s="116">
        <v>0</v>
      </c>
      <c r="F15" s="55">
        <v>0</v>
      </c>
      <c r="G15" s="116">
        <v>0</v>
      </c>
      <c r="H15" s="55">
        <v>0</v>
      </c>
      <c r="I15" s="55">
        <v>0</v>
      </c>
      <c r="J15" s="55">
        <v>0</v>
      </c>
      <c r="K15" s="55">
        <v>0</v>
      </c>
    </row>
    <row r="16" spans="1:11" ht="15" customHeight="1" x14ac:dyDescent="0.35">
      <c r="A16" s="229" t="s">
        <v>76</v>
      </c>
      <c r="B16" s="101"/>
      <c r="C16" s="101"/>
      <c r="D16" s="101"/>
      <c r="E16" s="117">
        <v>0</v>
      </c>
      <c r="F16" s="59">
        <v>0</v>
      </c>
      <c r="G16" s="117">
        <v>0</v>
      </c>
      <c r="H16" s="59">
        <v>0</v>
      </c>
      <c r="I16" s="59">
        <v>0</v>
      </c>
      <c r="J16" s="59">
        <v>0</v>
      </c>
      <c r="K16" s="59">
        <v>0</v>
      </c>
    </row>
    <row r="17" spans="1:11" ht="15" customHeight="1" x14ac:dyDescent="0.25">
      <c r="A17" s="230" t="s">
        <v>11</v>
      </c>
      <c r="B17" s="230"/>
      <c r="C17" s="230"/>
      <c r="D17" s="230"/>
      <c r="E17" s="115">
        <f t="shared" ref="E17:K17" si="2">SUM(E14:E16)</f>
        <v>25.13441060000002</v>
      </c>
      <c r="F17" s="313">
        <f t="shared" si="2"/>
        <v>21.970999999999954</v>
      </c>
      <c r="G17" s="115">
        <f t="shared" si="2"/>
        <v>70.151997600000058</v>
      </c>
      <c r="H17" s="51">
        <f t="shared" si="2"/>
        <v>74.246999999999957</v>
      </c>
      <c r="I17" s="51">
        <f t="shared" si="2"/>
        <v>58.173999999999978</v>
      </c>
      <c r="J17" s="51">
        <f t="shared" si="2"/>
        <v>42.709999999999972</v>
      </c>
      <c r="K17" s="51">
        <f t="shared" si="2"/>
        <v>12.075999999999983</v>
      </c>
    </row>
    <row r="18" spans="1:11" ht="15" customHeight="1" x14ac:dyDescent="0.35">
      <c r="A18" s="227" t="s">
        <v>77</v>
      </c>
      <c r="B18" s="97"/>
      <c r="C18" s="97"/>
      <c r="D18" s="97"/>
      <c r="E18" s="116">
        <v>8.8000000000000023E-2</v>
      </c>
      <c r="F18" s="55">
        <v>0.74900000000000011</v>
      </c>
      <c r="G18" s="116">
        <v>0.32300000000000001</v>
      </c>
      <c r="H18" s="55">
        <v>1.3240000000000001</v>
      </c>
      <c r="I18" s="55">
        <v>0.82199999999999995</v>
      </c>
      <c r="J18" s="55">
        <v>0.90100000000000002</v>
      </c>
      <c r="K18" s="55">
        <v>1.327</v>
      </c>
    </row>
    <row r="19" spans="1:11" ht="15" customHeight="1" x14ac:dyDescent="0.35">
      <c r="A19" s="229" t="s">
        <v>78</v>
      </c>
      <c r="B19" s="101"/>
      <c r="C19" s="101"/>
      <c r="D19" s="101"/>
      <c r="E19" s="117">
        <v>-1.7684999999999995</v>
      </c>
      <c r="F19" s="59">
        <v>0.80600000000000005</v>
      </c>
      <c r="G19" s="117">
        <v>-7.8940000000000001</v>
      </c>
      <c r="H19" s="59">
        <v>-3.9239999999999999</v>
      </c>
      <c r="I19" s="59">
        <v>-2.2890000000000001</v>
      </c>
      <c r="J19" s="59">
        <v>-1.772</v>
      </c>
      <c r="K19" s="59">
        <v>-1.2709999999999999</v>
      </c>
    </row>
    <row r="20" spans="1:11" ht="15" customHeight="1" x14ac:dyDescent="0.25">
      <c r="A20" s="230" t="s">
        <v>14</v>
      </c>
      <c r="B20" s="230"/>
      <c r="C20" s="230"/>
      <c r="D20" s="230"/>
      <c r="E20" s="115">
        <f t="shared" ref="E20:K20" si="3">SUM(E17:E19)</f>
        <v>23.453910600000022</v>
      </c>
      <c r="F20" s="313">
        <f t="shared" si="3"/>
        <v>23.525999999999954</v>
      </c>
      <c r="G20" s="115">
        <f t="shared" si="3"/>
        <v>62.580997600000053</v>
      </c>
      <c r="H20" s="51">
        <f t="shared" si="3"/>
        <v>71.646999999999949</v>
      </c>
      <c r="I20" s="51">
        <f t="shared" si="3"/>
        <v>56.706999999999979</v>
      </c>
      <c r="J20" s="51">
        <f t="shared" si="3"/>
        <v>41.838999999999977</v>
      </c>
      <c r="K20" s="51">
        <f t="shared" si="3"/>
        <v>12.131999999999984</v>
      </c>
    </row>
    <row r="21" spans="1:11" ht="15" customHeight="1" x14ac:dyDescent="0.35">
      <c r="A21" s="227" t="s">
        <v>79</v>
      </c>
      <c r="B21" s="97"/>
      <c r="C21" s="97"/>
      <c r="D21" s="97"/>
      <c r="E21" s="116">
        <v>-7.780379899999998</v>
      </c>
      <c r="F21" s="55">
        <v>-6.617</v>
      </c>
      <c r="G21" s="116">
        <v>-17.361379899999999</v>
      </c>
      <c r="H21" s="55">
        <v>-22.803000000000001</v>
      </c>
      <c r="I21" s="55">
        <v>-9.8529999999999998</v>
      </c>
      <c r="J21" s="55">
        <v>-10.324999999999999</v>
      </c>
      <c r="K21" s="55">
        <v>-4.1630000000000003</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15.673530700000024</v>
      </c>
      <c r="F23" s="313">
        <f t="shared" si="4"/>
        <v>16.908999999999953</v>
      </c>
      <c r="G23" s="115">
        <f t="shared" si="4"/>
        <v>45.219617700000057</v>
      </c>
      <c r="H23" s="51">
        <f t="shared" si="4"/>
        <v>48.843999999999951</v>
      </c>
      <c r="I23" s="51">
        <f t="shared" si="4"/>
        <v>46.853999999999978</v>
      </c>
      <c r="J23" s="51">
        <f t="shared" si="4"/>
        <v>31.513999999999978</v>
      </c>
      <c r="K23" s="51">
        <f t="shared" si="4"/>
        <v>7.9689999999999834</v>
      </c>
    </row>
    <row r="24" spans="1:11" ht="15" customHeight="1" x14ac:dyDescent="0.35">
      <c r="A24" s="227" t="s">
        <v>81</v>
      </c>
      <c r="B24" s="97"/>
      <c r="C24" s="97"/>
      <c r="D24" s="97"/>
      <c r="E24" s="116">
        <v>15.673530699999997</v>
      </c>
      <c r="F24" s="55">
        <v>16.908999999999956</v>
      </c>
      <c r="G24" s="116">
        <v>45.219617700000043</v>
      </c>
      <c r="H24" s="55">
        <v>48.843999999999923</v>
      </c>
      <c r="I24" s="55">
        <v>46.854000000000042</v>
      </c>
      <c r="J24" s="55">
        <v>31.514000000000003</v>
      </c>
      <c r="K24" s="55">
        <v>7.968999999999979</v>
      </c>
    </row>
    <row r="25" spans="1:11" ht="15" customHeight="1" x14ac:dyDescent="0.35">
      <c r="A25" s="227" t="s">
        <v>140</v>
      </c>
      <c r="B25" s="97"/>
      <c r="C25" s="97"/>
      <c r="D25" s="97"/>
      <c r="E25" s="116">
        <v>0</v>
      </c>
      <c r="F25" s="55">
        <v>0</v>
      </c>
      <c r="G25" s="116">
        <v>0</v>
      </c>
      <c r="H25" s="55">
        <v>0</v>
      </c>
      <c r="I25" s="55">
        <v>0</v>
      </c>
      <c r="J25" s="55">
        <v>0</v>
      </c>
      <c r="K25" s="55">
        <v>0</v>
      </c>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0</v>
      </c>
      <c r="F27" s="55">
        <v>0</v>
      </c>
      <c r="G27" s="116">
        <v>0</v>
      </c>
      <c r="H27" s="55">
        <v>0</v>
      </c>
      <c r="I27" s="55">
        <v>0</v>
      </c>
      <c r="J27" s="55">
        <v>0</v>
      </c>
      <c r="K27" s="55">
        <v>0</v>
      </c>
    </row>
    <row r="28" spans="1:11" ht="15" customHeight="1" x14ac:dyDescent="0.35">
      <c r="A28" s="263" t="s">
        <v>142</v>
      </c>
      <c r="B28" s="264"/>
      <c r="C28" s="264"/>
      <c r="D28" s="264"/>
      <c r="E28" s="279">
        <f t="shared" ref="E28:K28" si="5">E14-E27</f>
        <v>25.13441060000002</v>
      </c>
      <c r="F28" s="280">
        <f t="shared" si="5"/>
        <v>21.970999999999954</v>
      </c>
      <c r="G28" s="279">
        <f t="shared" si="5"/>
        <v>70.151997600000058</v>
      </c>
      <c r="H28" s="280">
        <f t="shared" si="5"/>
        <v>74.246999999999957</v>
      </c>
      <c r="I28" s="280">
        <f t="shared" si="5"/>
        <v>58.173999999999978</v>
      </c>
      <c r="J28" s="280">
        <f t="shared" si="5"/>
        <v>42.709999999999972</v>
      </c>
      <c r="K28" s="280">
        <f t="shared" si="5"/>
        <v>12.075999999999983</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t="str">
        <f t="shared" si="6"/>
        <v>2014/2015</v>
      </c>
      <c r="J30" s="105" t="str">
        <f t="shared" si="6"/>
        <v>2013/2014</v>
      </c>
      <c r="K30" s="105" t="str">
        <f t="shared" si="6"/>
        <v>2012/2013</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222.04599999999999</v>
      </c>
      <c r="H34" s="55">
        <v>0</v>
      </c>
      <c r="I34" s="55">
        <v>0</v>
      </c>
      <c r="J34" s="55">
        <v>0</v>
      </c>
      <c r="K34" s="55">
        <v>0</v>
      </c>
    </row>
    <row r="35" spans="1:11" ht="15" customHeight="1" x14ac:dyDescent="0.35">
      <c r="A35" s="227" t="s">
        <v>83</v>
      </c>
      <c r="B35" s="228"/>
      <c r="C35" s="228"/>
      <c r="D35" s="228"/>
      <c r="E35" s="116"/>
      <c r="F35" s="55"/>
      <c r="G35" s="116">
        <v>2.8919999999999999</v>
      </c>
      <c r="H35" s="55">
        <v>0</v>
      </c>
      <c r="I35" s="55">
        <v>2.4E-2</v>
      </c>
      <c r="J35" s="55">
        <v>7.0999999999999994E-2</v>
      </c>
      <c r="K35" s="55">
        <v>0.111</v>
      </c>
    </row>
    <row r="36" spans="1:11" ht="15" customHeight="1" x14ac:dyDescent="0.35">
      <c r="A36" s="227" t="s">
        <v>84</v>
      </c>
      <c r="B36" s="228"/>
      <c r="C36" s="228"/>
      <c r="D36" s="228"/>
      <c r="E36" s="116"/>
      <c r="F36" s="55"/>
      <c r="G36" s="116">
        <v>27.47</v>
      </c>
      <c r="H36" s="55">
        <v>0</v>
      </c>
      <c r="I36" s="55">
        <v>13.638</v>
      </c>
      <c r="J36" s="55">
        <v>10.502000000000001</v>
      </c>
      <c r="K36" s="55">
        <v>9.6029999999999998</v>
      </c>
    </row>
    <row r="37" spans="1:11" ht="15" customHeight="1" x14ac:dyDescent="0.35">
      <c r="A37" s="227" t="s">
        <v>85</v>
      </c>
      <c r="B37" s="228"/>
      <c r="C37" s="228"/>
      <c r="D37" s="228"/>
      <c r="E37" s="116"/>
      <c r="F37" s="55"/>
      <c r="G37" s="116">
        <v>0</v>
      </c>
      <c r="H37" s="55">
        <v>0</v>
      </c>
      <c r="I37" s="55">
        <v>0</v>
      </c>
      <c r="J37" s="55">
        <v>0</v>
      </c>
      <c r="K37" s="55">
        <v>0</v>
      </c>
    </row>
    <row r="38" spans="1:11" ht="15" customHeight="1" x14ac:dyDescent="0.35">
      <c r="A38" s="229" t="s">
        <v>86</v>
      </c>
      <c r="B38" s="101"/>
      <c r="C38" s="101"/>
      <c r="D38" s="101"/>
      <c r="E38" s="117"/>
      <c r="F38" s="59"/>
      <c r="G38" s="117">
        <v>0</v>
      </c>
      <c r="H38" s="59">
        <v>0</v>
      </c>
      <c r="I38" s="59">
        <v>32.707999999999998</v>
      </c>
      <c r="J38" s="59">
        <v>28.347000000000001</v>
      </c>
      <c r="K38" s="59">
        <v>16.241</v>
      </c>
    </row>
    <row r="39" spans="1:11" ht="15" customHeight="1" x14ac:dyDescent="0.35">
      <c r="A39" s="224" t="s">
        <v>87</v>
      </c>
      <c r="B39" s="230"/>
      <c r="C39" s="230"/>
      <c r="D39" s="230"/>
      <c r="E39" s="121"/>
      <c r="F39" s="313"/>
      <c r="G39" s="121">
        <f>SUM(G34:G38)</f>
        <v>252.40799999999999</v>
      </c>
      <c r="H39" s="313" t="s">
        <v>67</v>
      </c>
      <c r="I39" s="52">
        <f>SUM(I34:I38)</f>
        <v>46.37</v>
      </c>
      <c r="J39" s="52">
        <f>SUM(J34:J38)</f>
        <v>38.92</v>
      </c>
      <c r="K39" s="52">
        <f>SUM(K34:K38)</f>
        <v>25.954999999999998</v>
      </c>
    </row>
    <row r="40" spans="1:11" ht="15" customHeight="1" x14ac:dyDescent="0.35">
      <c r="A40" s="227" t="s">
        <v>88</v>
      </c>
      <c r="B40" s="97"/>
      <c r="C40" s="97"/>
      <c r="D40" s="97"/>
      <c r="E40" s="116"/>
      <c r="F40" s="55"/>
      <c r="G40" s="116">
        <v>82.037999999999997</v>
      </c>
      <c r="H40" s="55">
        <v>0</v>
      </c>
      <c r="I40" s="55">
        <v>32.606999999999999</v>
      </c>
      <c r="J40" s="55">
        <v>24.47</v>
      </c>
      <c r="K40" s="55">
        <v>24.097000000000001</v>
      </c>
    </row>
    <row r="41" spans="1:11" ht="15" customHeight="1" x14ac:dyDescent="0.35">
      <c r="A41" s="227" t="s">
        <v>89</v>
      </c>
      <c r="B41" s="97"/>
      <c r="C41" s="97"/>
      <c r="D41" s="97"/>
      <c r="E41" s="116"/>
      <c r="F41" s="55"/>
      <c r="G41" s="116">
        <v>0</v>
      </c>
      <c r="H41" s="55">
        <v>0</v>
      </c>
      <c r="I41" s="55">
        <v>0</v>
      </c>
      <c r="J41" s="55">
        <v>0</v>
      </c>
      <c r="K41" s="55">
        <v>0</v>
      </c>
    </row>
    <row r="42" spans="1:11" ht="15" customHeight="1" x14ac:dyDescent="0.35">
      <c r="A42" s="227" t="s">
        <v>90</v>
      </c>
      <c r="B42" s="97"/>
      <c r="C42" s="97"/>
      <c r="D42" s="97"/>
      <c r="E42" s="116"/>
      <c r="F42" s="55"/>
      <c r="G42" s="116">
        <v>40.672999999999995</v>
      </c>
      <c r="H42" s="55">
        <v>0</v>
      </c>
      <c r="I42" s="55">
        <v>17.875</v>
      </c>
      <c r="J42" s="55">
        <v>25.291999999999998</v>
      </c>
      <c r="K42" s="55">
        <v>31.44</v>
      </c>
    </row>
    <row r="43" spans="1:11" ht="15" customHeight="1" x14ac:dyDescent="0.35">
      <c r="A43" s="227" t="s">
        <v>91</v>
      </c>
      <c r="B43" s="97"/>
      <c r="C43" s="97"/>
      <c r="D43" s="97"/>
      <c r="E43" s="116"/>
      <c r="F43" s="55"/>
      <c r="G43" s="116">
        <v>78.921000000000006</v>
      </c>
      <c r="H43" s="55">
        <v>0</v>
      </c>
      <c r="I43" s="55">
        <v>180.83600000000001</v>
      </c>
      <c r="J43" s="55">
        <v>136.142</v>
      </c>
      <c r="K43" s="55">
        <v>100.39400000000001</v>
      </c>
    </row>
    <row r="44" spans="1:11" ht="15" customHeight="1" x14ac:dyDescent="0.35">
      <c r="A44" s="229" t="s">
        <v>92</v>
      </c>
      <c r="B44" s="101"/>
      <c r="C44" s="101"/>
      <c r="D44" s="101"/>
      <c r="E44" s="117"/>
      <c r="F44" s="59"/>
      <c r="G44" s="117">
        <v>0</v>
      </c>
      <c r="H44" s="59">
        <v>0</v>
      </c>
      <c r="I44" s="59">
        <v>0</v>
      </c>
      <c r="J44" s="59">
        <v>0</v>
      </c>
      <c r="K44" s="59">
        <v>0</v>
      </c>
    </row>
    <row r="45" spans="1:11" ht="15" customHeight="1" x14ac:dyDescent="0.35">
      <c r="A45" s="236" t="s">
        <v>93</v>
      </c>
      <c r="B45" s="112"/>
      <c r="C45" s="112"/>
      <c r="D45" s="112"/>
      <c r="E45" s="122"/>
      <c r="F45" s="319"/>
      <c r="G45" s="122">
        <f>SUM(G40:G44)</f>
        <v>201.63200000000001</v>
      </c>
      <c r="H45" s="70" t="s">
        <v>67</v>
      </c>
      <c r="I45" s="71">
        <f>SUM(I40:I44)</f>
        <v>231.31800000000001</v>
      </c>
      <c r="J45" s="71">
        <f>SUM(J40:J44)</f>
        <v>185.904</v>
      </c>
      <c r="K45" s="71">
        <f>SUM(K40:K44)</f>
        <v>155.93100000000001</v>
      </c>
    </row>
    <row r="46" spans="1:11" ht="15" customHeight="1" x14ac:dyDescent="0.35">
      <c r="A46" s="224" t="s">
        <v>94</v>
      </c>
      <c r="B46" s="113"/>
      <c r="C46" s="113"/>
      <c r="D46" s="113"/>
      <c r="E46" s="121"/>
      <c r="F46" s="313"/>
      <c r="G46" s="121">
        <f>G39+G45</f>
        <v>454.03999999999996</v>
      </c>
      <c r="H46" s="313" t="s">
        <v>67</v>
      </c>
      <c r="I46" s="52">
        <f>I39+I45</f>
        <v>277.68799999999999</v>
      </c>
      <c r="J46" s="52">
        <f>J39+J45</f>
        <v>224.82400000000001</v>
      </c>
      <c r="K46" s="52">
        <f>K39+K45</f>
        <v>181.88600000000002</v>
      </c>
    </row>
    <row r="47" spans="1:11" ht="15" customHeight="1" x14ac:dyDescent="0.35">
      <c r="A47" s="227" t="s">
        <v>95</v>
      </c>
      <c r="B47" s="97"/>
      <c r="C47" s="97"/>
      <c r="D47" s="97"/>
      <c r="E47" s="116"/>
      <c r="F47" s="55"/>
      <c r="G47" s="116">
        <v>287.56261770000003</v>
      </c>
      <c r="H47" s="55"/>
      <c r="I47" s="55">
        <v>136.68900000000002</v>
      </c>
      <c r="J47" s="55">
        <v>138.57599999999996</v>
      </c>
      <c r="K47" s="55">
        <v>107.14</v>
      </c>
    </row>
    <row r="48" spans="1:11" ht="15" customHeight="1" x14ac:dyDescent="0.35">
      <c r="A48" s="227" t="s">
        <v>139</v>
      </c>
      <c r="B48" s="97"/>
      <c r="C48" s="97"/>
      <c r="D48" s="97"/>
      <c r="E48" s="116"/>
      <c r="F48" s="55"/>
      <c r="G48" s="116">
        <v>0</v>
      </c>
      <c r="H48" s="55"/>
      <c r="I48" s="55">
        <v>0</v>
      </c>
      <c r="J48" s="55">
        <v>0</v>
      </c>
      <c r="K48" s="55">
        <v>0</v>
      </c>
    </row>
    <row r="49" spans="1:11" ht="15" customHeight="1" x14ac:dyDescent="0.35">
      <c r="A49" s="227" t="s">
        <v>96</v>
      </c>
      <c r="B49" s="97"/>
      <c r="C49" s="97"/>
      <c r="D49" s="97"/>
      <c r="E49" s="116"/>
      <c r="F49" s="55"/>
      <c r="G49" s="116">
        <v>0.17499999999999999</v>
      </c>
      <c r="H49" s="55">
        <v>0</v>
      </c>
      <c r="I49" s="55">
        <v>0</v>
      </c>
      <c r="J49" s="55">
        <v>0</v>
      </c>
      <c r="K49" s="55">
        <v>0</v>
      </c>
    </row>
    <row r="50" spans="1:11" ht="15" customHeight="1" x14ac:dyDescent="0.35">
      <c r="A50" s="227" t="s">
        <v>97</v>
      </c>
      <c r="B50" s="97"/>
      <c r="C50" s="97"/>
      <c r="D50" s="97"/>
      <c r="E50" s="116"/>
      <c r="F50" s="55"/>
      <c r="G50" s="116">
        <v>7.6849999999999996</v>
      </c>
      <c r="H50" s="55">
        <v>0</v>
      </c>
      <c r="I50" s="55">
        <v>5.9009999999999998</v>
      </c>
      <c r="J50" s="55">
        <v>3.823</v>
      </c>
      <c r="K50" s="55">
        <v>2.9809999999999999</v>
      </c>
    </row>
    <row r="51" spans="1:11" ht="15" customHeight="1" x14ac:dyDescent="0.35">
      <c r="A51" s="227" t="s">
        <v>98</v>
      </c>
      <c r="B51" s="97"/>
      <c r="C51" s="97"/>
      <c r="D51" s="97"/>
      <c r="E51" s="116"/>
      <c r="F51" s="55"/>
      <c r="G51" s="116">
        <v>72.300999999999988</v>
      </c>
      <c r="H51" s="55">
        <v>0</v>
      </c>
      <c r="I51" s="55">
        <v>72.423000000000002</v>
      </c>
      <c r="J51" s="55">
        <v>31.253</v>
      </c>
      <c r="K51" s="55">
        <v>30.173999999999999</v>
      </c>
    </row>
    <row r="52" spans="1:11" ht="15" customHeight="1" x14ac:dyDescent="0.35">
      <c r="A52" s="227" t="s">
        <v>99</v>
      </c>
      <c r="B52" s="97"/>
      <c r="C52" s="97"/>
      <c r="D52" s="97"/>
      <c r="E52" s="116"/>
      <c r="F52" s="55"/>
      <c r="G52" s="116">
        <v>86.315999999999988</v>
      </c>
      <c r="H52" s="55">
        <v>0</v>
      </c>
      <c r="I52" s="55">
        <v>62.674999999999997</v>
      </c>
      <c r="J52" s="55">
        <v>51.172000000000004</v>
      </c>
      <c r="K52" s="55">
        <v>41.591000000000001</v>
      </c>
    </row>
    <row r="53" spans="1:11" ht="15" customHeight="1" x14ac:dyDescent="0.35">
      <c r="A53" s="227" t="s">
        <v>134</v>
      </c>
      <c r="B53" s="97"/>
      <c r="C53" s="97"/>
      <c r="D53" s="97"/>
      <c r="E53" s="116"/>
      <c r="F53" s="55"/>
      <c r="G53" s="116">
        <v>0</v>
      </c>
      <c r="H53" s="55">
        <v>0</v>
      </c>
      <c r="I53" s="55">
        <v>0</v>
      </c>
      <c r="J53" s="55">
        <v>0</v>
      </c>
      <c r="K53" s="55">
        <v>0</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21">
        <f>SUM(G47:G54)</f>
        <v>454.03961770000001</v>
      </c>
      <c r="H55" s="50" t="s">
        <v>67</v>
      </c>
      <c r="I55" s="52">
        <f>SUM(I47:I54)</f>
        <v>277.68800000000005</v>
      </c>
      <c r="J55" s="52">
        <f>SUM(J47:J54)</f>
        <v>224.82399999999998</v>
      </c>
      <c r="K55" s="52">
        <f>SUM(K47:K54)</f>
        <v>181.886</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t="str">
        <f>I30</f>
        <v>2014/2015</v>
      </c>
      <c r="J57" s="105" t="str">
        <f t="shared" ref="J57:K57" si="7">J30</f>
        <v>2013/2014</v>
      </c>
      <c r="K57" s="105" t="str">
        <f t="shared" si="7"/>
        <v>2012/2013</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c r="F61" s="55"/>
      <c r="G61" s="116"/>
      <c r="H61" s="55"/>
      <c r="I61" s="55">
        <v>47.772000000000048</v>
      </c>
      <c r="J61" s="55">
        <v>28.173999999999996</v>
      </c>
      <c r="K61" s="55">
        <v>-6.3749999999999716</v>
      </c>
    </row>
    <row r="62" spans="1:11" ht="15" customHeight="1" x14ac:dyDescent="0.35">
      <c r="A62" s="238" t="s">
        <v>103</v>
      </c>
      <c r="B62" s="238"/>
      <c r="C62" s="239"/>
      <c r="D62" s="239"/>
      <c r="E62" s="117"/>
      <c r="F62" s="59"/>
      <c r="G62" s="117">
        <v>0</v>
      </c>
      <c r="H62" s="59">
        <v>0</v>
      </c>
      <c r="I62" s="59">
        <v>10.401999999999999</v>
      </c>
      <c r="J62" s="59">
        <v>8.9030000000000005</v>
      </c>
      <c r="K62" s="59">
        <v>10.724</v>
      </c>
    </row>
    <row r="63" spans="1:11" ht="15" customHeight="1" x14ac:dyDescent="0.35">
      <c r="A63" s="294" t="s">
        <v>104</v>
      </c>
      <c r="B63" s="240"/>
      <c r="C63" s="241"/>
      <c r="D63" s="241"/>
      <c r="E63" s="123" t="s">
        <v>67</v>
      </c>
      <c r="F63" s="313" t="s">
        <v>67</v>
      </c>
      <c r="G63" s="115" t="s">
        <v>67</v>
      </c>
      <c r="H63" s="51" t="s">
        <v>67</v>
      </c>
      <c r="I63" s="51">
        <f>SUM(I61:I62)</f>
        <v>58.174000000000049</v>
      </c>
      <c r="J63" s="51">
        <f>SUM(J61:J62)</f>
        <v>37.076999999999998</v>
      </c>
      <c r="K63" s="51">
        <f>SUM(K61:K62)</f>
        <v>4.3490000000000286</v>
      </c>
    </row>
    <row r="64" spans="1:11" ht="15" customHeight="1" x14ac:dyDescent="0.35">
      <c r="A64" s="237" t="s">
        <v>105</v>
      </c>
      <c r="B64" s="237"/>
      <c r="C64" s="97"/>
      <c r="D64" s="97"/>
      <c r="E64" s="116"/>
      <c r="F64" s="55"/>
      <c r="G64" s="116">
        <v>0</v>
      </c>
      <c r="H64" s="55">
        <v>0</v>
      </c>
      <c r="I64" s="55">
        <v>-4.5309999999999997</v>
      </c>
      <c r="J64" s="55">
        <v>-2.452</v>
      </c>
      <c r="K64" s="55">
        <v>-5.23</v>
      </c>
    </row>
    <row r="65" spans="1:12" ht="15" customHeight="1" x14ac:dyDescent="0.35">
      <c r="A65" s="238" t="s">
        <v>135</v>
      </c>
      <c r="B65" s="238"/>
      <c r="C65" s="101"/>
      <c r="D65" s="101"/>
      <c r="E65" s="117"/>
      <c r="F65" s="59"/>
      <c r="G65" s="117">
        <v>0</v>
      </c>
      <c r="H65" s="59">
        <v>0</v>
      </c>
      <c r="I65" s="59">
        <v>-20</v>
      </c>
      <c r="J65" s="59">
        <v>20</v>
      </c>
      <c r="K65" s="59">
        <v>8.245000000000001</v>
      </c>
    </row>
    <row r="66" spans="1:12" ht="15" customHeight="1" x14ac:dyDescent="0.35">
      <c r="A66" s="242" t="s">
        <v>106</v>
      </c>
      <c r="B66" s="242"/>
      <c r="C66" s="243"/>
      <c r="D66" s="243"/>
      <c r="E66" s="123" t="s">
        <v>67</v>
      </c>
      <c r="F66" s="313" t="s">
        <v>67</v>
      </c>
      <c r="G66" s="115" t="s">
        <v>67</v>
      </c>
      <c r="H66" s="51">
        <f>SUM(H63:H65)</f>
        <v>0</v>
      </c>
      <c r="I66" s="51">
        <f>SUM(I63:I65)</f>
        <v>33.64300000000005</v>
      </c>
      <c r="J66" s="51">
        <f>SUM(J63:J65)</f>
        <v>54.625</v>
      </c>
      <c r="K66" s="51">
        <f>SUM(K63:K65)</f>
        <v>7.3640000000000292</v>
      </c>
    </row>
    <row r="67" spans="1:12" ht="15" customHeight="1" x14ac:dyDescent="0.35">
      <c r="A67" s="238" t="s">
        <v>107</v>
      </c>
      <c r="B67" s="238"/>
      <c r="C67" s="244"/>
      <c r="D67" s="244"/>
      <c r="E67" s="117"/>
      <c r="F67" s="59"/>
      <c r="G67" s="117">
        <v>0</v>
      </c>
      <c r="H67" s="59">
        <v>0</v>
      </c>
      <c r="I67" s="59">
        <v>-0.11899999999999999</v>
      </c>
      <c r="J67" s="59">
        <v>2.1999999999999999E-2</v>
      </c>
      <c r="K67" s="59">
        <v>2.1000000000000001E-2</v>
      </c>
    </row>
    <row r="68" spans="1:12" ht="15" customHeight="1" x14ac:dyDescent="0.35">
      <c r="A68" s="294" t="s">
        <v>108</v>
      </c>
      <c r="B68" s="240"/>
      <c r="C68" s="113"/>
      <c r="D68" s="113"/>
      <c r="E68" s="123" t="s">
        <v>67</v>
      </c>
      <c r="F68" s="313" t="s">
        <v>67</v>
      </c>
      <c r="G68" s="115" t="s">
        <v>67</v>
      </c>
      <c r="H68" s="51" t="s">
        <v>67</v>
      </c>
      <c r="I68" s="51">
        <f>SUM(I66:I67)</f>
        <v>33.524000000000051</v>
      </c>
      <c r="J68" s="51">
        <f>SUM(J66:J67)</f>
        <v>54.646999999999998</v>
      </c>
      <c r="K68" s="51">
        <f>SUM(K66:K67)</f>
        <v>7.3850000000000291</v>
      </c>
    </row>
    <row r="69" spans="1:12" ht="15" customHeight="1" x14ac:dyDescent="0.35">
      <c r="A69" s="237" t="s">
        <v>109</v>
      </c>
      <c r="B69" s="237"/>
      <c r="C69" s="97"/>
      <c r="D69" s="97"/>
      <c r="E69" s="116"/>
      <c r="F69" s="55"/>
      <c r="G69" s="116">
        <v>0</v>
      </c>
      <c r="H69" s="55">
        <v>0</v>
      </c>
      <c r="I69" s="55">
        <v>41.17</v>
      </c>
      <c r="J69" s="55">
        <v>1.101</v>
      </c>
      <c r="K69" s="55">
        <v>5.5220000000000002</v>
      </c>
    </row>
    <row r="70" spans="1:12" ht="15" customHeight="1" x14ac:dyDescent="0.35">
      <c r="A70" s="237" t="s">
        <v>110</v>
      </c>
      <c r="B70" s="237"/>
      <c r="C70" s="97"/>
      <c r="D70" s="97"/>
      <c r="E70" s="116"/>
      <c r="F70" s="55"/>
      <c r="G70" s="116">
        <v>0</v>
      </c>
      <c r="H70" s="55">
        <v>0</v>
      </c>
      <c r="I70" s="55">
        <v>0</v>
      </c>
      <c r="J70" s="55">
        <v>0</v>
      </c>
      <c r="K70" s="55">
        <v>0</v>
      </c>
    </row>
    <row r="71" spans="1:12" ht="15" customHeight="1" x14ac:dyDescent="0.35">
      <c r="A71" s="237" t="s">
        <v>111</v>
      </c>
      <c r="B71" s="237"/>
      <c r="C71" s="97"/>
      <c r="D71" s="97"/>
      <c r="E71" s="116"/>
      <c r="F71" s="55"/>
      <c r="G71" s="116">
        <v>0</v>
      </c>
      <c r="H71" s="55">
        <v>0</v>
      </c>
      <c r="I71" s="55">
        <v>-50</v>
      </c>
      <c r="J71" s="55">
        <v>0</v>
      </c>
      <c r="K71" s="55">
        <v>-6</v>
      </c>
    </row>
    <row r="72" spans="1:12" ht="15" customHeight="1" x14ac:dyDescent="0.35">
      <c r="A72" s="238" t="s">
        <v>112</v>
      </c>
      <c r="B72" s="238"/>
      <c r="C72" s="101"/>
      <c r="D72" s="101"/>
      <c r="E72" s="117"/>
      <c r="F72" s="59"/>
      <c r="G72" s="117">
        <v>0</v>
      </c>
      <c r="H72" s="59">
        <v>0</v>
      </c>
      <c r="I72" s="59">
        <v>0</v>
      </c>
      <c r="J72" s="59">
        <v>0</v>
      </c>
      <c r="K72" s="59">
        <v>0</v>
      </c>
    </row>
    <row r="73" spans="1:12" ht="15" customHeight="1" x14ac:dyDescent="0.35">
      <c r="A73" s="345" t="s">
        <v>113</v>
      </c>
      <c r="B73" s="346"/>
      <c r="C73" s="246"/>
      <c r="D73" s="246"/>
      <c r="E73" s="124" t="s">
        <v>67</v>
      </c>
      <c r="F73" s="319" t="s">
        <v>67</v>
      </c>
      <c r="G73" s="124" t="s">
        <v>67</v>
      </c>
      <c r="H73" s="261" t="s">
        <v>67</v>
      </c>
      <c r="I73" s="261">
        <f>SUM(I69:I72)</f>
        <v>-8.8299999999999983</v>
      </c>
      <c r="J73" s="261">
        <f>SUM(J69:J72)</f>
        <v>1.101</v>
      </c>
      <c r="K73" s="261">
        <f>SUM(K69:K72)</f>
        <v>-0.47799999999999976</v>
      </c>
    </row>
    <row r="74" spans="1:12" ht="15" customHeight="1" x14ac:dyDescent="0.35">
      <c r="A74" s="240" t="s">
        <v>114</v>
      </c>
      <c r="B74" s="240"/>
      <c r="C74" s="113"/>
      <c r="D74" s="113"/>
      <c r="E74" s="123" t="s">
        <v>67</v>
      </c>
      <c r="F74" s="313" t="s">
        <v>67</v>
      </c>
      <c r="G74" s="115" t="s">
        <v>67</v>
      </c>
      <c r="H74" s="51" t="s">
        <v>67</v>
      </c>
      <c r="I74" s="51">
        <f>SUM(I73+I68)</f>
        <v>24.694000000000052</v>
      </c>
      <c r="J74" s="51">
        <f>SUM(J73+J68)</f>
        <v>55.747999999999998</v>
      </c>
      <c r="K74" s="51">
        <f>SUM(K73+K68)</f>
        <v>6.9070000000000293</v>
      </c>
    </row>
    <row r="75" spans="1:12" ht="15" customHeight="1" x14ac:dyDescent="0.35">
      <c r="A75" s="238" t="s">
        <v>230</v>
      </c>
      <c r="B75" s="238"/>
      <c r="C75" s="101"/>
      <c r="D75" s="101"/>
      <c r="E75" s="117"/>
      <c r="F75" s="59"/>
      <c r="G75" s="117">
        <v>0</v>
      </c>
      <c r="H75" s="59">
        <v>0</v>
      </c>
      <c r="I75" s="59">
        <v>0</v>
      </c>
      <c r="J75" s="59">
        <v>0</v>
      </c>
      <c r="K75" s="59">
        <v>0</v>
      </c>
      <c r="L75" s="288"/>
    </row>
    <row r="76" spans="1:12" ht="15" customHeight="1" x14ac:dyDescent="0.35">
      <c r="A76" s="294" t="s">
        <v>231</v>
      </c>
      <c r="B76" s="243"/>
      <c r="C76" s="113"/>
      <c r="D76" s="113"/>
      <c r="E76" s="123" t="s">
        <v>67</v>
      </c>
      <c r="F76" s="313" t="s">
        <v>67</v>
      </c>
      <c r="G76" s="115" t="s">
        <v>67</v>
      </c>
      <c r="H76" s="51" t="s">
        <v>67</v>
      </c>
      <c r="I76" s="51">
        <f>SUM(I74:I75)</f>
        <v>24.694000000000052</v>
      </c>
      <c r="J76" s="51">
        <f>SUM(J74:J75)</f>
        <v>55.747999999999998</v>
      </c>
      <c r="K76" s="51">
        <f>SUM(K74:K75)</f>
        <v>6.9070000000000293</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t="str">
        <f>I57</f>
        <v>2014/2015</v>
      </c>
      <c r="J78" s="105" t="str">
        <f t="shared" ref="J78:K78" si="8">J57</f>
        <v>2013/2014</v>
      </c>
      <c r="K78" s="105" t="str">
        <f t="shared" si="8"/>
        <v>2012/2013</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12.604770029339043</v>
      </c>
      <c r="F82" s="93">
        <v>11.772995681109382</v>
      </c>
      <c r="G82" s="119">
        <v>9.8553007125769074</v>
      </c>
      <c r="H82" s="93">
        <v>10.449582422036624</v>
      </c>
      <c r="I82" s="93">
        <v>14.869324063542374</v>
      </c>
      <c r="J82" s="93">
        <v>13.178926061009999</v>
      </c>
      <c r="K82" s="93">
        <v>4.2236181256033287</v>
      </c>
    </row>
    <row r="83" spans="1:11" ht="15" customHeight="1" x14ac:dyDescent="0.35">
      <c r="A83" s="227" t="s">
        <v>222</v>
      </c>
      <c r="B83" s="237"/>
      <c r="C83" s="228"/>
      <c r="D83" s="228"/>
      <c r="E83" s="119">
        <v>12.604770029339043</v>
      </c>
      <c r="F83" s="93">
        <v>11.772995681109382</v>
      </c>
      <c r="G83" s="119">
        <v>9.8553007125769074</v>
      </c>
      <c r="H83" s="93">
        <v>10.449582422036624</v>
      </c>
      <c r="I83" s="93">
        <v>14.869324063542374</v>
      </c>
      <c r="J83" s="93">
        <v>13.178926061009999</v>
      </c>
      <c r="K83" s="93">
        <v>4.2236181256033287</v>
      </c>
    </row>
    <row r="84" spans="1:11" ht="15" customHeight="1" x14ac:dyDescent="0.35">
      <c r="A84" s="227" t="s">
        <v>117</v>
      </c>
      <c r="B84" s="237"/>
      <c r="C84" s="228"/>
      <c r="D84" s="228"/>
      <c r="E84" s="119">
        <v>11.762008431646985</v>
      </c>
      <c r="F84" s="93">
        <v>12.606230776650104</v>
      </c>
      <c r="G84" s="119">
        <v>8.7916890657587441</v>
      </c>
      <c r="H84" s="93">
        <v>10.083656333476894</v>
      </c>
      <c r="I84" s="93">
        <v>14.494357611154424</v>
      </c>
      <c r="J84" s="93">
        <v>12.910163602589501</v>
      </c>
      <c r="K84" s="93">
        <v>4.2432042977657813</v>
      </c>
    </row>
    <row r="85" spans="1:11" ht="15" customHeight="1" x14ac:dyDescent="0.35">
      <c r="A85" s="227" t="s">
        <v>118</v>
      </c>
      <c r="B85" s="237"/>
      <c r="C85" s="235"/>
      <c r="D85" s="235"/>
      <c r="E85" s="126" t="s">
        <v>67</v>
      </c>
      <c r="F85" s="93" t="s">
        <v>67</v>
      </c>
      <c r="G85" s="119" t="s">
        <v>67</v>
      </c>
      <c r="H85" s="93" t="s">
        <v>67</v>
      </c>
      <c r="I85" s="93">
        <v>34.042831453326819</v>
      </c>
      <c r="J85" s="93">
        <v>25.650751273828327</v>
      </c>
      <c r="K85" s="93">
        <v>14.875863356356176</v>
      </c>
    </row>
    <row r="86" spans="1:11" ht="15" customHeight="1" x14ac:dyDescent="0.35">
      <c r="A86" s="227" t="s">
        <v>119</v>
      </c>
      <c r="B86" s="237"/>
      <c r="C86" s="235"/>
      <c r="D86" s="235"/>
      <c r="E86" s="126" t="s">
        <v>67</v>
      </c>
      <c r="F86" s="93" t="s">
        <v>67</v>
      </c>
      <c r="G86" s="119" t="s">
        <v>67</v>
      </c>
      <c r="H86" s="93" t="s">
        <v>67</v>
      </c>
      <c r="I86" s="93">
        <v>31.137301057420551</v>
      </c>
      <c r="J86" s="93">
        <v>28.397847256815222</v>
      </c>
      <c r="K86" s="93">
        <v>19.52168023653817</v>
      </c>
    </row>
    <row r="87" spans="1:11" ht="15" customHeight="1" x14ac:dyDescent="0.35">
      <c r="A87" s="227" t="s">
        <v>120</v>
      </c>
      <c r="B87" s="237"/>
      <c r="C87" s="228"/>
      <c r="D87" s="228"/>
      <c r="E87" s="127" t="s">
        <v>67</v>
      </c>
      <c r="F87" s="55" t="s">
        <v>67</v>
      </c>
      <c r="G87" s="116">
        <v>63.334256855533432</v>
      </c>
      <c r="H87" s="55" t="s">
        <v>67</v>
      </c>
      <c r="I87" s="55">
        <v>49.223949180375101</v>
      </c>
      <c r="J87" s="55">
        <v>61.637547592783683</v>
      </c>
      <c r="K87" s="55">
        <v>58.905028424397663</v>
      </c>
    </row>
    <row r="88" spans="1:11" ht="15" customHeight="1" x14ac:dyDescent="0.35">
      <c r="A88" s="227" t="s">
        <v>121</v>
      </c>
      <c r="B88" s="237"/>
      <c r="C88" s="228"/>
      <c r="D88" s="228"/>
      <c r="E88" s="128" t="s">
        <v>67</v>
      </c>
      <c r="F88" s="55" t="s">
        <v>67</v>
      </c>
      <c r="G88" s="128">
        <v>-6.4450000000000118</v>
      </c>
      <c r="H88" s="55" t="s">
        <v>67</v>
      </c>
      <c r="I88" s="55">
        <v>-108.41300000000001</v>
      </c>
      <c r="J88" s="55">
        <v>-104.889</v>
      </c>
      <c r="K88" s="55">
        <v>-70.22</v>
      </c>
    </row>
    <row r="89" spans="1:11" ht="15" customHeight="1" x14ac:dyDescent="0.35">
      <c r="A89" s="227" t="s">
        <v>122</v>
      </c>
      <c r="B89" s="237"/>
      <c r="C89" s="97"/>
      <c r="D89" s="97"/>
      <c r="E89" s="129" t="s">
        <v>67</v>
      </c>
      <c r="F89" s="93" t="s">
        <v>67</v>
      </c>
      <c r="G89" s="129">
        <v>0.25203554126639172</v>
      </c>
      <c r="H89" s="93" t="s">
        <v>67</v>
      </c>
      <c r="I89" s="93">
        <v>0.52983780699251581</v>
      </c>
      <c r="J89" s="93">
        <v>0.22552967324789286</v>
      </c>
      <c r="K89" s="93">
        <v>0.28163151017360472</v>
      </c>
    </row>
    <row r="90" spans="1:11" ht="15" customHeight="1" x14ac:dyDescent="0.35">
      <c r="A90" s="229" t="s">
        <v>123</v>
      </c>
      <c r="B90" s="238"/>
      <c r="C90" s="101"/>
      <c r="D90" s="101"/>
      <c r="E90" s="130" t="s">
        <v>67</v>
      </c>
      <c r="F90" s="55" t="s">
        <v>67</v>
      </c>
      <c r="G90" s="131">
        <v>328</v>
      </c>
      <c r="H90" s="55" t="s">
        <v>67</v>
      </c>
      <c r="I90" s="87">
        <v>137</v>
      </c>
      <c r="J90" s="87">
        <v>134</v>
      </c>
      <c r="K90" s="87">
        <v>122</v>
      </c>
    </row>
    <row r="91" spans="1:11" ht="16.5" x14ac:dyDescent="0.35">
      <c r="A91" s="231" t="s">
        <v>321</v>
      </c>
      <c r="B91" s="99"/>
      <c r="C91" s="99"/>
      <c r="D91" s="99"/>
      <c r="E91" s="99"/>
      <c r="F91" s="99"/>
      <c r="G91" s="99"/>
      <c r="H91" s="99"/>
      <c r="I91" s="99"/>
      <c r="J91" s="99"/>
      <c r="K91" s="99"/>
    </row>
    <row r="92" spans="1:11" ht="16.5" x14ac:dyDescent="0.35">
      <c r="A92" s="231" t="s">
        <v>309</v>
      </c>
      <c r="B92" s="333"/>
      <c r="C92" s="333"/>
      <c r="D92" s="333"/>
      <c r="E92" s="333"/>
      <c r="F92" s="333"/>
      <c r="G92" s="333"/>
      <c r="H92" s="333"/>
      <c r="I92" s="333"/>
      <c r="J92" s="333"/>
      <c r="K92" s="333"/>
    </row>
    <row r="93" spans="1:11" ht="16.5" x14ac:dyDescent="0.35">
      <c r="A93" s="231"/>
      <c r="B93" s="247"/>
      <c r="C93" s="247"/>
      <c r="D93" s="247"/>
      <c r="E93" s="247"/>
      <c r="F93" s="247"/>
      <c r="G93" s="247"/>
      <c r="H93" s="247"/>
      <c r="I93" s="247"/>
      <c r="J93" s="247"/>
      <c r="K93" s="247"/>
    </row>
    <row r="94" spans="1:11" ht="16.5" x14ac:dyDescent="0.35">
      <c r="A94" s="231"/>
      <c r="B94" s="247"/>
      <c r="C94" s="247"/>
      <c r="D94" s="247"/>
      <c r="E94" s="247"/>
      <c r="F94" s="247"/>
      <c r="G94" s="247"/>
      <c r="H94" s="247"/>
      <c r="I94" s="247"/>
      <c r="J94" s="247"/>
      <c r="K94" s="247"/>
    </row>
    <row r="95" spans="1:11" ht="16.5" x14ac:dyDescent="0.35">
      <c r="A95" s="248"/>
      <c r="B95" s="248"/>
      <c r="C95" s="248"/>
      <c r="D95" s="248"/>
      <c r="E95" s="248"/>
      <c r="F95" s="248"/>
      <c r="G95" s="248"/>
      <c r="H95" s="248"/>
      <c r="I95" s="248"/>
      <c r="J95" s="248"/>
      <c r="K95" s="248"/>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49"/>
      <c r="B100" s="249"/>
      <c r="C100" s="249"/>
      <c r="D100" s="249"/>
      <c r="E100" s="249"/>
      <c r="F100" s="249"/>
      <c r="G100" s="249"/>
      <c r="H100" s="249"/>
      <c r="I100" s="249"/>
      <c r="J100" s="249"/>
      <c r="K100" s="24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showZeros="0" zoomScaleNormal="100" workbookViewId="0">
      <selection sqref="A1:L1"/>
    </sheetView>
  </sheetViews>
  <sheetFormatPr defaultColWidth="9.140625" defaultRowHeight="15" outlineLevelRow="1" x14ac:dyDescent="0.25"/>
  <cols>
    <col min="1" max="1" width="26" style="212" customWidth="1"/>
    <col min="2" max="2" width="16" style="212" customWidth="1"/>
    <col min="3" max="3" width="8.28515625" style="212" customWidth="1"/>
    <col min="4" max="4" width="4.85546875" style="212" customWidth="1"/>
    <col min="5" max="12" width="9.7109375" style="212" customWidth="1"/>
    <col min="13" max="13" width="9.140625" style="212"/>
    <col min="14" max="14" width="9.5703125" style="212" bestFit="1" customWidth="1"/>
    <col min="15" max="16384" width="9.140625" style="212"/>
  </cols>
  <sheetData>
    <row r="1" spans="1:14" ht="21.75" x14ac:dyDescent="0.25">
      <c r="A1" s="344" t="s">
        <v>147</v>
      </c>
      <c r="B1" s="344"/>
      <c r="C1" s="344"/>
      <c r="D1" s="344"/>
      <c r="E1" s="344"/>
      <c r="F1" s="344"/>
      <c r="G1" s="344"/>
      <c r="H1" s="344"/>
      <c r="I1" s="344"/>
      <c r="J1" s="344"/>
      <c r="K1" s="344"/>
      <c r="L1" s="344"/>
    </row>
    <row r="2" spans="1:14" ht="16.5" x14ac:dyDescent="0.35">
      <c r="A2" s="224" t="s">
        <v>126</v>
      </c>
      <c r="B2" s="225"/>
      <c r="C2" s="225"/>
      <c r="D2" s="225"/>
      <c r="E2" s="219"/>
      <c r="F2" s="219"/>
      <c r="G2" s="219"/>
      <c r="H2" s="219"/>
      <c r="I2" s="219"/>
      <c r="J2" s="219"/>
      <c r="K2" s="219"/>
      <c r="L2" s="219"/>
    </row>
    <row r="3" spans="1:14" ht="16.5" x14ac:dyDescent="0.35">
      <c r="A3" s="102"/>
      <c r="B3" s="102"/>
      <c r="C3" s="103"/>
      <c r="D3" s="104"/>
      <c r="E3" s="105">
        <v>2016</v>
      </c>
      <c r="F3" s="105">
        <v>2015</v>
      </c>
      <c r="G3" s="105">
        <v>2016</v>
      </c>
      <c r="H3" s="105">
        <v>2015</v>
      </c>
      <c r="I3" s="105">
        <v>2014</v>
      </c>
      <c r="J3" s="105">
        <v>2013</v>
      </c>
      <c r="K3" s="105">
        <v>2012</v>
      </c>
      <c r="L3" s="105">
        <v>2012</v>
      </c>
      <c r="N3" s="272"/>
    </row>
    <row r="4" spans="1:14" ht="16.5" x14ac:dyDescent="0.35">
      <c r="A4" s="106"/>
      <c r="B4" s="106"/>
      <c r="C4" s="103"/>
      <c r="D4" s="104"/>
      <c r="E4" s="105" t="s">
        <v>340</v>
      </c>
      <c r="F4" s="105" t="s">
        <v>340</v>
      </c>
      <c r="G4" s="105">
        <v>0</v>
      </c>
      <c r="H4" s="105">
        <v>0</v>
      </c>
      <c r="I4" s="105"/>
      <c r="J4" s="105"/>
      <c r="K4" s="105"/>
      <c r="L4" s="105"/>
      <c r="N4" s="213"/>
    </row>
    <row r="5" spans="1:14" ht="16.5" x14ac:dyDescent="0.35">
      <c r="A5" s="103" t="s">
        <v>68</v>
      </c>
      <c r="B5" s="106"/>
      <c r="C5" s="103"/>
      <c r="D5" s="103" t="s">
        <v>199</v>
      </c>
      <c r="E5" s="107"/>
      <c r="F5" s="107" t="s">
        <v>56</v>
      </c>
      <c r="G5" s="107"/>
      <c r="H5" s="107" t="s">
        <v>56</v>
      </c>
      <c r="I5" s="107" t="s">
        <v>56</v>
      </c>
      <c r="J5" s="107" t="s">
        <v>124</v>
      </c>
      <c r="K5" s="107" t="s">
        <v>124</v>
      </c>
      <c r="L5" s="107"/>
      <c r="N5" s="213"/>
    </row>
    <row r="6" spans="1:14" ht="3.75" customHeight="1" x14ac:dyDescent="0.35">
      <c r="A6" s="100"/>
      <c r="B6" s="100"/>
      <c r="C6" s="100"/>
      <c r="D6" s="100"/>
      <c r="E6" s="100"/>
      <c r="F6" s="100"/>
      <c r="G6" s="100"/>
      <c r="H6" s="100"/>
      <c r="I6" s="100"/>
      <c r="J6" s="100"/>
      <c r="K6" s="100"/>
      <c r="L6" s="100"/>
      <c r="N6" s="213" t="s">
        <v>220</v>
      </c>
    </row>
    <row r="7" spans="1:14" ht="15" customHeight="1" x14ac:dyDescent="0.35">
      <c r="A7" s="227" t="s">
        <v>69</v>
      </c>
      <c r="B7" s="228"/>
      <c r="C7" s="228"/>
      <c r="D7" s="228"/>
      <c r="E7" s="115">
        <v>2032.0430000000006</v>
      </c>
      <c r="F7" s="51">
        <v>1587.636</v>
      </c>
      <c r="G7" s="115">
        <v>7834.4120000000003</v>
      </c>
      <c r="H7" s="51">
        <v>5461.7420000000002</v>
      </c>
      <c r="I7" s="51">
        <v>4466.1109999999999</v>
      </c>
      <c r="J7" s="51">
        <v>3797.154</v>
      </c>
      <c r="K7" s="51">
        <v>2886.0439999999999</v>
      </c>
      <c r="L7" s="51">
        <v>2886.0439999999999</v>
      </c>
    </row>
    <row r="8" spans="1:14" ht="15" customHeight="1" x14ac:dyDescent="0.35">
      <c r="A8" s="227" t="s">
        <v>70</v>
      </c>
      <c r="B8" s="97"/>
      <c r="C8" s="97"/>
      <c r="D8" s="97"/>
      <c r="E8" s="116">
        <v>-1949.1710000000003</v>
      </c>
      <c r="F8" s="55">
        <v>-1523.1820000000002</v>
      </c>
      <c r="G8" s="116">
        <v>-7501.1629999999996</v>
      </c>
      <c r="H8" s="55">
        <v>-5196.8240000000005</v>
      </c>
      <c r="I8" s="55">
        <v>-4260.2940000000008</v>
      </c>
      <c r="J8" s="55">
        <v>-3623.4250000000002</v>
      </c>
      <c r="K8" s="55">
        <v>-2731.259</v>
      </c>
      <c r="L8" s="55">
        <v>-2731.259</v>
      </c>
    </row>
    <row r="9" spans="1:14" ht="15" customHeight="1" x14ac:dyDescent="0.35">
      <c r="A9" s="227" t="s">
        <v>71</v>
      </c>
      <c r="B9" s="97"/>
      <c r="C9" s="97"/>
      <c r="D9" s="97"/>
      <c r="E9" s="116">
        <v>-26.823</v>
      </c>
      <c r="F9" s="55">
        <v>-22.722000000000001</v>
      </c>
      <c r="G9" s="116">
        <v>-91.763999999999996</v>
      </c>
      <c r="H9" s="55">
        <v>-79.272000000000006</v>
      </c>
      <c r="I9" s="55">
        <v>-65.22</v>
      </c>
      <c r="J9" s="55">
        <v>-61.86</v>
      </c>
      <c r="K9" s="55">
        <v>-53.204999999999998</v>
      </c>
      <c r="L9" s="55">
        <v>-53.204999999999998</v>
      </c>
    </row>
    <row r="10" spans="1:14" ht="15" customHeight="1" x14ac:dyDescent="0.35">
      <c r="A10" s="227" t="s">
        <v>72</v>
      </c>
      <c r="B10" s="97"/>
      <c r="C10" s="97"/>
      <c r="D10" s="97"/>
      <c r="E10" s="116">
        <v>-5.1000000000000004E-2</v>
      </c>
      <c r="F10" s="55">
        <v>0</v>
      </c>
      <c r="G10" s="116">
        <v>-5.8000000000000003E-2</v>
      </c>
      <c r="H10" s="55">
        <v>7.0000000000000007E-2</v>
      </c>
      <c r="I10" s="55">
        <v>-3.5999999999999997E-2</v>
      </c>
      <c r="J10" s="55">
        <v>0.153</v>
      </c>
      <c r="K10" s="55">
        <v>-0.183</v>
      </c>
      <c r="L10" s="55">
        <v>-0.183</v>
      </c>
    </row>
    <row r="11" spans="1:14" ht="15" customHeight="1" x14ac:dyDescent="0.35">
      <c r="A11" s="229" t="s">
        <v>73</v>
      </c>
      <c r="B11" s="101"/>
      <c r="C11" s="101"/>
      <c r="D11" s="101"/>
      <c r="E11" s="117">
        <v>0</v>
      </c>
      <c r="F11" s="59">
        <v>0</v>
      </c>
      <c r="G11" s="117">
        <v>0</v>
      </c>
      <c r="H11" s="59">
        <v>0</v>
      </c>
      <c r="I11" s="59">
        <v>9.9979999999999993</v>
      </c>
      <c r="J11" s="59">
        <v>0</v>
      </c>
      <c r="K11" s="59">
        <v>0</v>
      </c>
      <c r="L11" s="59">
        <v>0</v>
      </c>
    </row>
    <row r="12" spans="1:14" ht="15" customHeight="1" x14ac:dyDescent="0.25">
      <c r="A12" s="230" t="s">
        <v>7</v>
      </c>
      <c r="B12" s="230"/>
      <c r="C12" s="230"/>
      <c r="D12" s="230"/>
      <c r="E12" s="115">
        <f t="shared" ref="E12:L12" si="0">SUM(E7:E11)</f>
        <v>55.998000000000296</v>
      </c>
      <c r="F12" s="313">
        <f t="shared" si="0"/>
        <v>41.731999999999722</v>
      </c>
      <c r="G12" s="115">
        <f t="shared" si="0"/>
        <v>241.4270000000007</v>
      </c>
      <c r="H12" s="51">
        <f t="shared" si="0"/>
        <v>185.71599999999967</v>
      </c>
      <c r="I12" s="52">
        <f t="shared" si="0"/>
        <v>150.55899999999909</v>
      </c>
      <c r="J12" s="52">
        <f t="shared" si="0"/>
        <v>112.02199999999982</v>
      </c>
      <c r="K12" s="52">
        <f t="shared" si="0"/>
        <v>101.39699999999985</v>
      </c>
      <c r="L12" s="52">
        <f t="shared" si="0"/>
        <v>101.39699999999985</v>
      </c>
    </row>
    <row r="13" spans="1:14" ht="15" customHeight="1" x14ac:dyDescent="0.35">
      <c r="A13" s="229" t="s">
        <v>129</v>
      </c>
      <c r="B13" s="101"/>
      <c r="C13" s="101"/>
      <c r="D13" s="101"/>
      <c r="E13" s="117">
        <v>-1.8800000000000001</v>
      </c>
      <c r="F13" s="314">
        <v>-1.621</v>
      </c>
      <c r="G13" s="117">
        <v>-7.1989999999999998</v>
      </c>
      <c r="H13" s="59">
        <v>-5.2969999999999997</v>
      </c>
      <c r="I13" s="59">
        <v>-4.2930000000000001</v>
      </c>
      <c r="J13" s="59">
        <v>-4.1459999999999999</v>
      </c>
      <c r="K13" s="59">
        <v>-4.0739999999999998</v>
      </c>
      <c r="L13" s="59">
        <v>-4.0739999999999998</v>
      </c>
    </row>
    <row r="14" spans="1:14" ht="15" customHeight="1" x14ac:dyDescent="0.25">
      <c r="A14" s="230" t="s">
        <v>8</v>
      </c>
      <c r="B14" s="230"/>
      <c r="C14" s="230"/>
      <c r="D14" s="230"/>
      <c r="E14" s="115">
        <f t="shared" ref="E14:L14" si="1">SUM(E12:E13)</f>
        <v>54.118000000000293</v>
      </c>
      <c r="F14" s="313">
        <f t="shared" si="1"/>
        <v>40.11099999999972</v>
      </c>
      <c r="G14" s="115">
        <f t="shared" si="1"/>
        <v>234.22800000000069</v>
      </c>
      <c r="H14" s="51">
        <f t="shared" si="1"/>
        <v>180.41899999999967</v>
      </c>
      <c r="I14" s="52">
        <f t="shared" si="1"/>
        <v>146.26599999999908</v>
      </c>
      <c r="J14" s="52">
        <f t="shared" si="1"/>
        <v>107.87599999999982</v>
      </c>
      <c r="K14" s="52">
        <f t="shared" si="1"/>
        <v>97.322999999999851</v>
      </c>
      <c r="L14" s="52">
        <f t="shared" si="1"/>
        <v>97.322999999999851</v>
      </c>
    </row>
    <row r="15" spans="1:14" ht="15" customHeight="1" x14ac:dyDescent="0.35">
      <c r="A15" s="227" t="s">
        <v>75</v>
      </c>
      <c r="B15" s="231"/>
      <c r="C15" s="231"/>
      <c r="D15" s="231"/>
      <c r="E15" s="116">
        <v>0</v>
      </c>
      <c r="F15" s="55">
        <v>0</v>
      </c>
      <c r="G15" s="116">
        <v>0</v>
      </c>
      <c r="H15" s="55">
        <v>0</v>
      </c>
      <c r="I15" s="55">
        <v>0</v>
      </c>
      <c r="J15" s="55">
        <v>0</v>
      </c>
      <c r="K15" s="55">
        <v>0</v>
      </c>
      <c r="L15" s="55">
        <v>0</v>
      </c>
    </row>
    <row r="16" spans="1:14" ht="15" customHeight="1" x14ac:dyDescent="0.35">
      <c r="A16" s="229" t="s">
        <v>76</v>
      </c>
      <c r="B16" s="101"/>
      <c r="C16" s="101"/>
      <c r="D16" s="101"/>
      <c r="E16" s="117">
        <v>0</v>
      </c>
      <c r="F16" s="59">
        <v>0</v>
      </c>
      <c r="G16" s="117">
        <v>0</v>
      </c>
      <c r="H16" s="59">
        <v>0</v>
      </c>
      <c r="I16" s="59">
        <v>0</v>
      </c>
      <c r="J16" s="59">
        <v>0</v>
      </c>
      <c r="K16" s="59">
        <v>0</v>
      </c>
      <c r="L16" s="59">
        <v>0</v>
      </c>
    </row>
    <row r="17" spans="1:12" ht="15" customHeight="1" x14ac:dyDescent="0.25">
      <c r="A17" s="230" t="s">
        <v>11</v>
      </c>
      <c r="B17" s="230"/>
      <c r="C17" s="230"/>
      <c r="D17" s="230"/>
      <c r="E17" s="115">
        <f t="shared" ref="E17:L17" si="2">SUM(E14:E16)</f>
        <v>54.118000000000293</v>
      </c>
      <c r="F17" s="313">
        <f t="shared" si="2"/>
        <v>40.11099999999972</v>
      </c>
      <c r="G17" s="115">
        <f t="shared" si="2"/>
        <v>234.22800000000069</v>
      </c>
      <c r="H17" s="51">
        <f t="shared" si="2"/>
        <v>180.41899999999967</v>
      </c>
      <c r="I17" s="52">
        <f t="shared" si="2"/>
        <v>146.26599999999908</v>
      </c>
      <c r="J17" s="52">
        <f t="shared" si="2"/>
        <v>107.87599999999982</v>
      </c>
      <c r="K17" s="52">
        <f t="shared" si="2"/>
        <v>97.322999999999851</v>
      </c>
      <c r="L17" s="52">
        <f t="shared" si="2"/>
        <v>97.322999999999851</v>
      </c>
    </row>
    <row r="18" spans="1:12" ht="15" customHeight="1" x14ac:dyDescent="0.35">
      <c r="A18" s="227" t="s">
        <v>77</v>
      </c>
      <c r="B18" s="97"/>
      <c r="C18" s="97"/>
      <c r="D18" s="97"/>
      <c r="E18" s="116">
        <v>0.83599999999999997</v>
      </c>
      <c r="F18" s="55">
        <v>1.280999999999999</v>
      </c>
      <c r="G18" s="116">
        <v>4.3860000000000001</v>
      </c>
      <c r="H18" s="55">
        <v>17.178999999999998</v>
      </c>
      <c r="I18" s="55">
        <v>13.465999999999999</v>
      </c>
      <c r="J18" s="55">
        <v>22.048000000000002</v>
      </c>
      <c r="K18" s="55">
        <v>9.64</v>
      </c>
      <c r="L18" s="55">
        <v>9.64</v>
      </c>
    </row>
    <row r="19" spans="1:12" ht="15" customHeight="1" x14ac:dyDescent="0.35">
      <c r="A19" s="229" t="s">
        <v>78</v>
      </c>
      <c r="B19" s="101"/>
      <c r="C19" s="101"/>
      <c r="D19" s="101"/>
      <c r="E19" s="117">
        <v>-37.482999999999997</v>
      </c>
      <c r="F19" s="59">
        <v>-2.2839999999999994</v>
      </c>
      <c r="G19" s="117">
        <v>-51.634</v>
      </c>
      <c r="H19" s="59">
        <v>-11.518999999999998</v>
      </c>
      <c r="I19" s="59">
        <v>-31.531000000000002</v>
      </c>
      <c r="J19" s="59">
        <v>-31.477</v>
      </c>
      <c r="K19" s="59">
        <v>-26.385000000000002</v>
      </c>
      <c r="L19" s="59">
        <v>-12.417</v>
      </c>
    </row>
    <row r="20" spans="1:12" ht="15" customHeight="1" x14ac:dyDescent="0.25">
      <c r="A20" s="230" t="s">
        <v>14</v>
      </c>
      <c r="B20" s="230"/>
      <c r="C20" s="230"/>
      <c r="D20" s="230"/>
      <c r="E20" s="115">
        <f t="shared" ref="E20:L20" si="3">SUM(E17:E19)</f>
        <v>17.471000000000295</v>
      </c>
      <c r="F20" s="313">
        <f t="shared" si="3"/>
        <v>39.10799999999972</v>
      </c>
      <c r="G20" s="115">
        <f t="shared" si="3"/>
        <v>186.9800000000007</v>
      </c>
      <c r="H20" s="51">
        <f t="shared" si="3"/>
        <v>186.07899999999967</v>
      </c>
      <c r="I20" s="52">
        <f t="shared" si="3"/>
        <v>128.20099999999908</v>
      </c>
      <c r="J20" s="52">
        <f t="shared" si="3"/>
        <v>98.446999999999804</v>
      </c>
      <c r="K20" s="52">
        <f t="shared" si="3"/>
        <v>80.577999999999847</v>
      </c>
      <c r="L20" s="52">
        <f t="shared" si="3"/>
        <v>94.54599999999985</v>
      </c>
    </row>
    <row r="21" spans="1:12" ht="15" customHeight="1" x14ac:dyDescent="0.35">
      <c r="A21" s="227" t="s">
        <v>79</v>
      </c>
      <c r="B21" s="97"/>
      <c r="C21" s="97"/>
      <c r="D21" s="97"/>
      <c r="E21" s="116">
        <v>-16.037999999999997</v>
      </c>
      <c r="F21" s="55">
        <v>-1.992999999999995</v>
      </c>
      <c r="G21" s="116">
        <v>-58.828000000000003</v>
      </c>
      <c r="H21" s="55">
        <v>-41.442999999999998</v>
      </c>
      <c r="I21" s="55">
        <v>-31.679000000000002</v>
      </c>
      <c r="J21" s="55">
        <v>-25.265000000000001</v>
      </c>
      <c r="K21" s="55">
        <v>-26.935000000000002</v>
      </c>
      <c r="L21" s="55">
        <v>-26.935000000000002</v>
      </c>
    </row>
    <row r="22" spans="1:12" ht="15" customHeight="1" x14ac:dyDescent="0.35">
      <c r="A22" s="229" t="s">
        <v>138</v>
      </c>
      <c r="B22" s="232"/>
      <c r="C22" s="232"/>
      <c r="D22" s="232"/>
      <c r="E22" s="117">
        <v>0</v>
      </c>
      <c r="F22" s="59">
        <v>0</v>
      </c>
      <c r="G22" s="117">
        <v>0</v>
      </c>
      <c r="H22" s="59">
        <v>0</v>
      </c>
      <c r="I22" s="59">
        <v>0</v>
      </c>
      <c r="J22" s="59">
        <v>0</v>
      </c>
      <c r="K22" s="59">
        <v>0</v>
      </c>
      <c r="L22" s="59">
        <v>0</v>
      </c>
    </row>
    <row r="23" spans="1:12" ht="15" customHeight="1" x14ac:dyDescent="0.35">
      <c r="A23" s="233" t="s">
        <v>80</v>
      </c>
      <c r="B23" s="234"/>
      <c r="C23" s="234"/>
      <c r="D23" s="234"/>
      <c r="E23" s="115">
        <f t="shared" ref="E23:L23" si="4">SUM(E20:E22)</f>
        <v>1.4330000000002983</v>
      </c>
      <c r="F23" s="313">
        <f t="shared" si="4"/>
        <v>37.114999999999725</v>
      </c>
      <c r="G23" s="115">
        <f t="shared" si="4"/>
        <v>128.1520000000007</v>
      </c>
      <c r="H23" s="51">
        <f t="shared" si="4"/>
        <v>144.63599999999968</v>
      </c>
      <c r="I23" s="52">
        <f t="shared" si="4"/>
        <v>96.521999999999082</v>
      </c>
      <c r="J23" s="52">
        <f t="shared" si="4"/>
        <v>73.181999999999803</v>
      </c>
      <c r="K23" s="52">
        <f t="shared" si="4"/>
        <v>53.642999999999844</v>
      </c>
      <c r="L23" s="52">
        <f t="shared" si="4"/>
        <v>67.610999999999848</v>
      </c>
    </row>
    <row r="24" spans="1:12" ht="15" customHeight="1" x14ac:dyDescent="0.35">
      <c r="A24" s="227" t="s">
        <v>81</v>
      </c>
      <c r="B24" s="97"/>
      <c r="C24" s="97"/>
      <c r="D24" s="97"/>
      <c r="E24" s="116">
        <v>1.4160000000003152</v>
      </c>
      <c r="F24" s="55">
        <v>37.041999999999881</v>
      </c>
      <c r="G24" s="116">
        <v>128.02600000000015</v>
      </c>
      <c r="H24" s="55">
        <v>144.4980000000005</v>
      </c>
      <c r="I24" s="55">
        <v>96.454000000000477</v>
      </c>
      <c r="J24" s="55">
        <v>73.205000000000027</v>
      </c>
      <c r="K24" s="55">
        <v>53.582999999999572</v>
      </c>
      <c r="L24" s="55">
        <v>67.550999999999576</v>
      </c>
    </row>
    <row r="25" spans="1:12" ht="15" customHeight="1" x14ac:dyDescent="0.35">
      <c r="A25" s="227" t="s">
        <v>140</v>
      </c>
      <c r="B25" s="97"/>
      <c r="C25" s="97"/>
      <c r="D25" s="97"/>
      <c r="E25" s="116">
        <v>1.7000000000000001E-2</v>
      </c>
      <c r="F25" s="55">
        <v>7.3000000000000009E-2</v>
      </c>
      <c r="G25" s="116">
        <v>0.126</v>
      </c>
      <c r="H25" s="55">
        <v>0.13800000000000001</v>
      </c>
      <c r="I25" s="55">
        <v>6.8000000000000005E-2</v>
      </c>
      <c r="J25" s="55">
        <v>-2.3E-2</v>
      </c>
      <c r="K25" s="55">
        <v>0.06</v>
      </c>
      <c r="L25" s="55">
        <v>0.06</v>
      </c>
    </row>
    <row r="26" spans="1:12" ht="15" customHeight="1" x14ac:dyDescent="0.35">
      <c r="A26" s="264"/>
      <c r="B26" s="264"/>
      <c r="C26" s="264"/>
      <c r="D26" s="264"/>
      <c r="E26" s="265"/>
      <c r="F26" s="266"/>
      <c r="G26" s="265"/>
      <c r="H26" s="266"/>
      <c r="I26" s="266"/>
      <c r="J26" s="266"/>
      <c r="K26" s="266"/>
      <c r="L26" s="266"/>
    </row>
    <row r="27" spans="1:12" ht="15" customHeight="1" x14ac:dyDescent="0.35">
      <c r="A27" s="262" t="s">
        <v>141</v>
      </c>
      <c r="B27" s="97"/>
      <c r="C27" s="97"/>
      <c r="D27" s="97"/>
      <c r="E27" s="116">
        <v>0</v>
      </c>
      <c r="F27" s="55">
        <v>-0.37871100000000008</v>
      </c>
      <c r="G27" s="116">
        <v>-0.58099999999999996</v>
      </c>
      <c r="H27" s="55">
        <v>-0.71130730000000009</v>
      </c>
      <c r="I27" s="55">
        <v>9.1280000000000001</v>
      </c>
      <c r="J27" s="55">
        <v>-13.05</v>
      </c>
      <c r="K27" s="55">
        <v>0</v>
      </c>
      <c r="L27" s="55">
        <v>0</v>
      </c>
    </row>
    <row r="28" spans="1:12" ht="15" customHeight="1" x14ac:dyDescent="0.35">
      <c r="A28" s="263" t="s">
        <v>142</v>
      </c>
      <c r="B28" s="264"/>
      <c r="C28" s="264"/>
      <c r="D28" s="264"/>
      <c r="E28" s="279">
        <f t="shared" ref="E28:L28" si="5">E14-E27</f>
        <v>54.118000000000293</v>
      </c>
      <c r="F28" s="280">
        <f t="shared" si="5"/>
        <v>40.489710999999723</v>
      </c>
      <c r="G28" s="279">
        <f t="shared" si="5"/>
        <v>234.80900000000068</v>
      </c>
      <c r="H28" s="280">
        <f t="shared" si="5"/>
        <v>181.13030729999966</v>
      </c>
      <c r="I28" s="280">
        <f t="shared" si="5"/>
        <v>137.13799999999907</v>
      </c>
      <c r="J28" s="280">
        <f t="shared" si="5"/>
        <v>120.92599999999982</v>
      </c>
      <c r="K28" s="280">
        <f t="shared" si="5"/>
        <v>97.322999999999851</v>
      </c>
      <c r="L28" s="280">
        <f t="shared" si="5"/>
        <v>97.322999999999851</v>
      </c>
    </row>
    <row r="29" spans="1:12" ht="16.5" x14ac:dyDescent="0.35">
      <c r="A29" s="227"/>
      <c r="B29" s="97"/>
      <c r="C29" s="97"/>
      <c r="D29" s="97"/>
      <c r="E29" s="56"/>
      <c r="F29" s="56"/>
      <c r="G29" s="56"/>
      <c r="H29" s="56"/>
      <c r="I29" s="56"/>
      <c r="J29" s="56"/>
      <c r="K29" s="56"/>
      <c r="L29" s="56"/>
    </row>
    <row r="30" spans="1:12" ht="16.5" x14ac:dyDescent="0.35">
      <c r="A30" s="102"/>
      <c r="B30" s="102"/>
      <c r="C30" s="103"/>
      <c r="D30" s="104"/>
      <c r="E30" s="105">
        <f t="shared" ref="E30:L30" si="6">E$3</f>
        <v>2016</v>
      </c>
      <c r="F30" s="105">
        <f t="shared" si="6"/>
        <v>2015</v>
      </c>
      <c r="G30" s="105">
        <f t="shared" si="6"/>
        <v>2016</v>
      </c>
      <c r="H30" s="105">
        <f t="shared" si="6"/>
        <v>2015</v>
      </c>
      <c r="I30" s="105">
        <f t="shared" si="6"/>
        <v>2014</v>
      </c>
      <c r="J30" s="105">
        <f t="shared" si="6"/>
        <v>2013</v>
      </c>
      <c r="K30" s="105">
        <f t="shared" si="6"/>
        <v>2012</v>
      </c>
      <c r="L30" s="105">
        <f t="shared" si="6"/>
        <v>2012</v>
      </c>
    </row>
    <row r="31" spans="1:12" ht="16.5" x14ac:dyDescent="0.35">
      <c r="A31" s="106"/>
      <c r="B31" s="106"/>
      <c r="C31" s="103"/>
      <c r="D31" s="104"/>
      <c r="E31" s="108" t="str">
        <f>E$4</f>
        <v>kv 4</v>
      </c>
      <c r="F31" s="108" t="str">
        <f>F$4</f>
        <v>kv 4</v>
      </c>
      <c r="G31" s="108">
        <f>G$4</f>
        <v>0</v>
      </c>
      <c r="H31" s="108">
        <f>H$4</f>
        <v>0</v>
      </c>
      <c r="I31" s="108"/>
      <c r="J31" s="108"/>
      <c r="K31" s="108"/>
      <c r="L31" s="108"/>
    </row>
    <row r="32" spans="1:12" ht="16.5" x14ac:dyDescent="0.35">
      <c r="A32" s="103" t="s">
        <v>137</v>
      </c>
      <c r="B32" s="109"/>
      <c r="C32" s="103"/>
      <c r="D32" s="103"/>
      <c r="E32" s="110"/>
      <c r="F32" s="110"/>
      <c r="G32" s="110"/>
      <c r="H32" s="110"/>
      <c r="I32" s="110"/>
      <c r="J32" s="110"/>
      <c r="K32" s="110"/>
      <c r="L32" s="110"/>
    </row>
    <row r="33" spans="1:12" ht="3" customHeight="1" x14ac:dyDescent="0.35">
      <c r="A33" s="227"/>
      <c r="B33" s="100"/>
      <c r="C33" s="100"/>
      <c r="D33" s="100"/>
      <c r="E33" s="98"/>
      <c r="F33" s="98"/>
      <c r="G33" s="98"/>
      <c r="H33" s="98"/>
      <c r="I33" s="98"/>
      <c r="J33" s="98"/>
      <c r="K33" s="98"/>
      <c r="L33" s="98"/>
    </row>
    <row r="34" spans="1:12" ht="15" customHeight="1" x14ac:dyDescent="0.35">
      <c r="A34" s="227" t="s">
        <v>17</v>
      </c>
      <c r="B34" s="235"/>
      <c r="C34" s="235"/>
      <c r="D34" s="235"/>
      <c r="E34" s="116"/>
      <c r="F34" s="55"/>
      <c r="G34" s="116">
        <v>870.27</v>
      </c>
      <c r="H34" s="55">
        <v>870.27</v>
      </c>
      <c r="I34" s="55">
        <v>870.27</v>
      </c>
      <c r="J34" s="55">
        <v>870.27</v>
      </c>
      <c r="K34" s="55">
        <v>0</v>
      </c>
      <c r="L34" s="55">
        <v>486.22699999999998</v>
      </c>
    </row>
    <row r="35" spans="1:12" ht="15" customHeight="1" x14ac:dyDescent="0.35">
      <c r="A35" s="227" t="s">
        <v>83</v>
      </c>
      <c r="B35" s="228"/>
      <c r="C35" s="228"/>
      <c r="D35" s="228"/>
      <c r="E35" s="116"/>
      <c r="F35" s="55"/>
      <c r="G35" s="116">
        <v>1.4510000000000001</v>
      </c>
      <c r="H35" s="55">
        <v>2.2330000000000001</v>
      </c>
      <c r="I35" s="55">
        <v>2.5459999999999998</v>
      </c>
      <c r="J35" s="55">
        <v>2.7</v>
      </c>
      <c r="K35" s="55">
        <v>0</v>
      </c>
      <c r="L35" s="55">
        <v>1.214</v>
      </c>
    </row>
    <row r="36" spans="1:12" ht="15" customHeight="1" x14ac:dyDescent="0.35">
      <c r="A36" s="227" t="s">
        <v>84</v>
      </c>
      <c r="B36" s="228"/>
      <c r="C36" s="228"/>
      <c r="D36" s="228"/>
      <c r="E36" s="116"/>
      <c r="F36" s="55"/>
      <c r="G36" s="116">
        <v>19.073</v>
      </c>
      <c r="H36" s="55">
        <v>18.245999999999999</v>
      </c>
      <c r="I36" s="55">
        <v>10.266</v>
      </c>
      <c r="J36" s="55">
        <v>32.095999999999997</v>
      </c>
      <c r="K36" s="55">
        <v>0</v>
      </c>
      <c r="L36" s="55">
        <v>19.871000000000002</v>
      </c>
    </row>
    <row r="37" spans="1:12" ht="15" customHeight="1" x14ac:dyDescent="0.35">
      <c r="A37" s="227" t="s">
        <v>85</v>
      </c>
      <c r="B37" s="228"/>
      <c r="C37" s="228"/>
      <c r="D37" s="228"/>
      <c r="E37" s="116"/>
      <c r="F37" s="55"/>
      <c r="G37" s="116">
        <v>4.7279999999999998</v>
      </c>
      <c r="H37" s="55">
        <v>14.42</v>
      </c>
      <c r="I37" s="55">
        <v>27.187000000000001</v>
      </c>
      <c r="J37" s="55">
        <v>14.114000000000001</v>
      </c>
      <c r="K37" s="55">
        <v>0</v>
      </c>
      <c r="L37" s="55">
        <v>11.259</v>
      </c>
    </row>
    <row r="38" spans="1:12" ht="15" customHeight="1" x14ac:dyDescent="0.35">
      <c r="A38" s="229" t="s">
        <v>86</v>
      </c>
      <c r="B38" s="101"/>
      <c r="C38" s="101"/>
      <c r="D38" s="101"/>
      <c r="E38" s="117"/>
      <c r="F38" s="59"/>
      <c r="G38" s="117">
        <v>7.5010000000000012</v>
      </c>
      <c r="H38" s="59">
        <v>41.185000000000002</v>
      </c>
      <c r="I38" s="59">
        <v>28.055</v>
      </c>
      <c r="J38" s="59">
        <v>2.524</v>
      </c>
      <c r="K38" s="59">
        <v>0</v>
      </c>
      <c r="L38" s="59">
        <v>7.4379999999999997</v>
      </c>
    </row>
    <row r="39" spans="1:12" ht="15" customHeight="1" x14ac:dyDescent="0.35">
      <c r="A39" s="224" t="s">
        <v>87</v>
      </c>
      <c r="B39" s="230"/>
      <c r="C39" s="230"/>
      <c r="D39" s="230"/>
      <c r="E39" s="121"/>
      <c r="F39" s="313"/>
      <c r="G39" s="121">
        <f>SUM(G34:G38)</f>
        <v>903.02299999999991</v>
      </c>
      <c r="H39" s="313">
        <f>SUM(H34:H38)</f>
        <v>946.35399999999981</v>
      </c>
      <c r="I39" s="52">
        <f>SUM(I34:I38)</f>
        <v>938.32399999999996</v>
      </c>
      <c r="J39" s="52">
        <f>SUM(J34:J38)</f>
        <v>921.70400000000006</v>
      </c>
      <c r="K39" s="52" t="s">
        <v>67</v>
      </c>
      <c r="L39" s="52">
        <f>SUM(L34:L38)</f>
        <v>526.0089999999999</v>
      </c>
    </row>
    <row r="40" spans="1:12" ht="15" customHeight="1" x14ac:dyDescent="0.35">
      <c r="A40" s="227" t="s">
        <v>88</v>
      </c>
      <c r="B40" s="97"/>
      <c r="C40" s="97"/>
      <c r="D40" s="97"/>
      <c r="E40" s="116"/>
      <c r="F40" s="55"/>
      <c r="G40" s="116">
        <v>0</v>
      </c>
      <c r="H40" s="55">
        <v>0</v>
      </c>
      <c r="I40" s="55">
        <v>0</v>
      </c>
      <c r="J40" s="55">
        <v>0</v>
      </c>
      <c r="K40" s="55">
        <v>0</v>
      </c>
      <c r="L40" s="55">
        <v>0</v>
      </c>
    </row>
    <row r="41" spans="1:12" ht="15" customHeight="1" x14ac:dyDescent="0.35">
      <c r="A41" s="227" t="s">
        <v>89</v>
      </c>
      <c r="B41" s="97"/>
      <c r="C41" s="97"/>
      <c r="D41" s="97"/>
      <c r="E41" s="116"/>
      <c r="F41" s="55"/>
      <c r="G41" s="116">
        <v>0</v>
      </c>
      <c r="H41" s="55">
        <v>0</v>
      </c>
      <c r="I41" s="55">
        <v>8.2000000000000003E-2</v>
      </c>
      <c r="J41" s="55">
        <v>20.408999999999999</v>
      </c>
      <c r="K41" s="55">
        <v>0</v>
      </c>
      <c r="L41" s="55">
        <v>119.012</v>
      </c>
    </row>
    <row r="42" spans="1:12" ht="15" customHeight="1" x14ac:dyDescent="0.35">
      <c r="A42" s="227" t="s">
        <v>90</v>
      </c>
      <c r="B42" s="97"/>
      <c r="C42" s="97"/>
      <c r="D42" s="97"/>
      <c r="E42" s="116"/>
      <c r="F42" s="55"/>
      <c r="G42" s="116">
        <v>1141.693</v>
      </c>
      <c r="H42" s="55">
        <v>823.31999999999994</v>
      </c>
      <c r="I42" s="55">
        <v>463.84999999999997</v>
      </c>
      <c r="J42" s="55">
        <v>340.52</v>
      </c>
      <c r="K42" s="55">
        <v>0</v>
      </c>
      <c r="L42" s="55">
        <v>432.70100000000002</v>
      </c>
    </row>
    <row r="43" spans="1:12" ht="15" customHeight="1" x14ac:dyDescent="0.35">
      <c r="A43" s="227" t="s">
        <v>91</v>
      </c>
      <c r="B43" s="97"/>
      <c r="C43" s="97"/>
      <c r="D43" s="97"/>
      <c r="E43" s="116"/>
      <c r="F43" s="55"/>
      <c r="G43" s="116">
        <v>892.73800000000006</v>
      </c>
      <c r="H43" s="55">
        <v>756.25599999999997</v>
      </c>
      <c r="I43" s="55">
        <v>689.4</v>
      </c>
      <c r="J43" s="55">
        <v>665.11199999999997</v>
      </c>
      <c r="K43" s="55">
        <v>0</v>
      </c>
      <c r="L43" s="55">
        <v>331.82400000000001</v>
      </c>
    </row>
    <row r="44" spans="1:12" ht="15" customHeight="1" x14ac:dyDescent="0.35">
      <c r="A44" s="229" t="s">
        <v>92</v>
      </c>
      <c r="B44" s="101"/>
      <c r="C44" s="101"/>
      <c r="D44" s="101"/>
      <c r="E44" s="117"/>
      <c r="F44" s="59"/>
      <c r="G44" s="117">
        <v>0</v>
      </c>
      <c r="H44" s="59">
        <v>0</v>
      </c>
      <c r="I44" s="59">
        <v>0</v>
      </c>
      <c r="J44" s="59">
        <v>0</v>
      </c>
      <c r="K44" s="59">
        <v>0</v>
      </c>
      <c r="L44" s="59">
        <v>0</v>
      </c>
    </row>
    <row r="45" spans="1:12" ht="15" customHeight="1" x14ac:dyDescent="0.35">
      <c r="A45" s="236" t="s">
        <v>93</v>
      </c>
      <c r="B45" s="112"/>
      <c r="C45" s="112"/>
      <c r="D45" s="112"/>
      <c r="E45" s="122"/>
      <c r="F45" s="319"/>
      <c r="G45" s="122">
        <f>SUM(G40:G44)</f>
        <v>2034.431</v>
      </c>
      <c r="H45" s="70">
        <f>SUM(H40:H44)</f>
        <v>1579.576</v>
      </c>
      <c r="I45" s="71">
        <f>SUM(I40:I44)</f>
        <v>1153.3319999999999</v>
      </c>
      <c r="J45" s="71">
        <f>SUM(J40:J44)</f>
        <v>1026.0409999999999</v>
      </c>
      <c r="K45" s="71" t="s">
        <v>67</v>
      </c>
      <c r="L45" s="71">
        <f>SUM(L40:L44)</f>
        <v>883.53700000000003</v>
      </c>
    </row>
    <row r="46" spans="1:12" ht="15" customHeight="1" x14ac:dyDescent="0.35">
      <c r="A46" s="224" t="s">
        <v>94</v>
      </c>
      <c r="B46" s="113"/>
      <c r="C46" s="113"/>
      <c r="D46" s="113"/>
      <c r="E46" s="121"/>
      <c r="F46" s="313"/>
      <c r="G46" s="121">
        <f>G39+G45</f>
        <v>2937.4539999999997</v>
      </c>
      <c r="H46" s="313">
        <f>H39+H45</f>
        <v>2525.9299999999998</v>
      </c>
      <c r="I46" s="52">
        <f>I39+I45</f>
        <v>2091.6559999999999</v>
      </c>
      <c r="J46" s="52">
        <f>J39+J45</f>
        <v>1947.7449999999999</v>
      </c>
      <c r="K46" s="52" t="s">
        <v>67</v>
      </c>
      <c r="L46" s="52">
        <f>L39+L45</f>
        <v>1409.5459999999998</v>
      </c>
    </row>
    <row r="47" spans="1:12" ht="15" customHeight="1" x14ac:dyDescent="0.35">
      <c r="A47" s="227" t="s">
        <v>95</v>
      </c>
      <c r="B47" s="97"/>
      <c r="C47" s="97"/>
      <c r="D47" s="97"/>
      <c r="E47" s="116"/>
      <c r="F47" s="55"/>
      <c r="G47" s="116">
        <v>387.58499999999998</v>
      </c>
      <c r="H47" s="55">
        <v>259.66000000000003</v>
      </c>
      <c r="I47" s="55">
        <v>524.57500000000005</v>
      </c>
      <c r="J47" s="55">
        <v>428.34100000000001</v>
      </c>
      <c r="K47" s="55">
        <v>0</v>
      </c>
      <c r="L47" s="54">
        <v>435.267</v>
      </c>
    </row>
    <row r="48" spans="1:12" ht="15" customHeight="1" x14ac:dyDescent="0.35">
      <c r="A48" s="227" t="s">
        <v>139</v>
      </c>
      <c r="B48" s="97"/>
      <c r="C48" s="97"/>
      <c r="D48" s="97"/>
      <c r="E48" s="116"/>
      <c r="F48" s="55"/>
      <c r="G48" s="116">
        <v>0.32300000000000001</v>
      </c>
      <c r="H48" s="55">
        <v>0.26400000000000007</v>
      </c>
      <c r="I48" s="55">
        <v>0.442</v>
      </c>
      <c r="J48" s="55">
        <v>0.374</v>
      </c>
      <c r="K48" s="93">
        <v>0</v>
      </c>
      <c r="L48" s="93">
        <v>0.62999999999999989</v>
      </c>
    </row>
    <row r="49" spans="1:12" ht="15" customHeight="1" x14ac:dyDescent="0.35">
      <c r="A49" s="227" t="s">
        <v>96</v>
      </c>
      <c r="B49" s="97"/>
      <c r="C49" s="97"/>
      <c r="D49" s="97"/>
      <c r="E49" s="116"/>
      <c r="F49" s="55"/>
      <c r="G49" s="116">
        <v>0.41199999999999998</v>
      </c>
      <c r="H49" s="55">
        <v>0</v>
      </c>
      <c r="I49" s="55">
        <v>0.72599999999999998</v>
      </c>
      <c r="J49" s="55">
        <v>0.49299999999999999</v>
      </c>
      <c r="K49" s="93">
        <v>0</v>
      </c>
      <c r="L49" s="93">
        <v>1.847</v>
      </c>
    </row>
    <row r="50" spans="1:12" ht="15" customHeight="1" x14ac:dyDescent="0.35">
      <c r="A50" s="227" t="s">
        <v>97</v>
      </c>
      <c r="B50" s="97"/>
      <c r="C50" s="97"/>
      <c r="D50" s="97"/>
      <c r="E50" s="116"/>
      <c r="F50" s="55"/>
      <c r="G50" s="116">
        <v>508.18099999999998</v>
      </c>
      <c r="H50" s="55">
        <v>433.63</v>
      </c>
      <c r="I50" s="55">
        <v>311.40899999999993</v>
      </c>
      <c r="J50" s="55">
        <v>260.31200000000001</v>
      </c>
      <c r="K50" s="55">
        <v>0</v>
      </c>
      <c r="L50" s="55">
        <v>166.809</v>
      </c>
    </row>
    <row r="51" spans="1:12" ht="15" customHeight="1" x14ac:dyDescent="0.35">
      <c r="A51" s="227" t="s">
        <v>98</v>
      </c>
      <c r="B51" s="97"/>
      <c r="C51" s="97"/>
      <c r="D51" s="97"/>
      <c r="E51" s="116"/>
      <c r="F51" s="55"/>
      <c r="G51" s="116">
        <v>201.81</v>
      </c>
      <c r="H51" s="55">
        <v>266.82</v>
      </c>
      <c r="I51" s="55">
        <v>252.435</v>
      </c>
      <c r="J51" s="55">
        <v>302.09500000000003</v>
      </c>
      <c r="K51" s="55">
        <v>0</v>
      </c>
      <c r="L51" s="55">
        <v>13.456</v>
      </c>
    </row>
    <row r="52" spans="1:12" ht="15" customHeight="1" x14ac:dyDescent="0.35">
      <c r="A52" s="227" t="s">
        <v>99</v>
      </c>
      <c r="B52" s="97"/>
      <c r="C52" s="97"/>
      <c r="D52" s="97"/>
      <c r="E52" s="116"/>
      <c r="F52" s="55"/>
      <c r="G52" s="116">
        <v>1770.1249999999998</v>
      </c>
      <c r="H52" s="55">
        <v>1565.556</v>
      </c>
      <c r="I52" s="55">
        <v>1002.0690000000001</v>
      </c>
      <c r="J52" s="55">
        <v>956.13</v>
      </c>
      <c r="K52" s="55">
        <v>0</v>
      </c>
      <c r="L52" s="55">
        <v>791.53699999999992</v>
      </c>
    </row>
    <row r="53" spans="1:12" ht="15" customHeight="1" x14ac:dyDescent="0.35">
      <c r="A53" s="227" t="s">
        <v>134</v>
      </c>
      <c r="B53" s="97"/>
      <c r="C53" s="97"/>
      <c r="D53" s="97"/>
      <c r="E53" s="116"/>
      <c r="F53" s="55"/>
      <c r="G53" s="116">
        <v>69.018000000000001</v>
      </c>
      <c r="H53" s="55">
        <v>0</v>
      </c>
      <c r="I53" s="55">
        <v>0</v>
      </c>
      <c r="J53" s="55">
        <v>0</v>
      </c>
      <c r="K53" s="55">
        <v>0</v>
      </c>
      <c r="L53" s="55">
        <v>0</v>
      </c>
    </row>
    <row r="54" spans="1:12" ht="15" customHeight="1" x14ac:dyDescent="0.35">
      <c r="A54" s="229" t="s">
        <v>100</v>
      </c>
      <c r="B54" s="101"/>
      <c r="C54" s="101"/>
      <c r="D54" s="101"/>
      <c r="E54" s="117"/>
      <c r="F54" s="59"/>
      <c r="G54" s="117">
        <v>0</v>
      </c>
      <c r="H54" s="59">
        <v>0</v>
      </c>
      <c r="I54" s="59">
        <v>0</v>
      </c>
      <c r="J54" s="59">
        <v>0</v>
      </c>
      <c r="K54" s="59">
        <v>0</v>
      </c>
      <c r="L54" s="59">
        <v>0</v>
      </c>
    </row>
    <row r="55" spans="1:12" ht="15" customHeight="1" x14ac:dyDescent="0.35">
      <c r="A55" s="224" t="s">
        <v>101</v>
      </c>
      <c r="B55" s="113"/>
      <c r="C55" s="113"/>
      <c r="D55" s="113"/>
      <c r="E55" s="121"/>
      <c r="F55" s="50"/>
      <c r="G55" s="121">
        <f>SUM(G47:G54)</f>
        <v>2937.4539999999997</v>
      </c>
      <c r="H55" s="50">
        <f>SUM(H47:H54)</f>
        <v>2525.9300000000003</v>
      </c>
      <c r="I55" s="52">
        <f>SUM(I47:I54)</f>
        <v>2091.6559999999999</v>
      </c>
      <c r="J55" s="52">
        <f>SUM(J47:J54)</f>
        <v>1947.7449999999999</v>
      </c>
      <c r="K55" s="52" t="s">
        <v>67</v>
      </c>
      <c r="L55" s="52">
        <f>SUM(L47:L54)</f>
        <v>1409.5459999999998</v>
      </c>
    </row>
    <row r="56" spans="1:12" ht="16.5" x14ac:dyDescent="0.35">
      <c r="A56" s="227"/>
      <c r="B56" s="113"/>
      <c r="C56" s="113"/>
      <c r="D56" s="113"/>
      <c r="E56" s="56"/>
      <c r="F56" s="56"/>
      <c r="G56" s="56"/>
      <c r="H56" s="56"/>
      <c r="I56" s="56"/>
      <c r="J56" s="56"/>
      <c r="K56" s="56"/>
      <c r="L56" s="56"/>
    </row>
    <row r="57" spans="1:12" ht="16.5" x14ac:dyDescent="0.35">
      <c r="A57" s="111"/>
      <c r="B57" s="102"/>
      <c r="C57" s="104"/>
      <c r="D57" s="104"/>
      <c r="E57" s="105">
        <v>2016</v>
      </c>
      <c r="F57" s="105">
        <v>2015</v>
      </c>
      <c r="G57" s="105">
        <v>2016</v>
      </c>
      <c r="H57" s="105">
        <v>2015</v>
      </c>
      <c r="I57" s="105">
        <v>2014</v>
      </c>
      <c r="J57" s="105">
        <v>2013</v>
      </c>
      <c r="K57" s="105">
        <v>2012</v>
      </c>
      <c r="L57" s="105">
        <v>2012</v>
      </c>
    </row>
    <row r="58" spans="1:12" ht="16.5" x14ac:dyDescent="0.35">
      <c r="A58" s="106"/>
      <c r="B58" s="106"/>
      <c r="C58" s="104"/>
      <c r="D58" s="104"/>
      <c r="E58" s="108" t="s">
        <v>340</v>
      </c>
      <c r="F58" s="108" t="s">
        <v>340</v>
      </c>
      <c r="G58" s="108">
        <v>0</v>
      </c>
      <c r="H58" s="108">
        <v>0</v>
      </c>
      <c r="I58" s="108"/>
      <c r="J58" s="108"/>
      <c r="K58" s="108"/>
      <c r="L58" s="108"/>
    </row>
    <row r="59" spans="1:12" ht="16.5" x14ac:dyDescent="0.35">
      <c r="A59" s="103" t="s">
        <v>136</v>
      </c>
      <c r="B59" s="109"/>
      <c r="C59" s="103"/>
      <c r="D59" s="103"/>
      <c r="E59" s="110"/>
      <c r="F59" s="110"/>
      <c r="G59" s="110"/>
      <c r="H59" s="110"/>
      <c r="I59" s="110"/>
      <c r="J59" s="110"/>
      <c r="K59" s="110"/>
      <c r="L59" s="110"/>
    </row>
    <row r="60" spans="1:12" ht="3" customHeight="1" x14ac:dyDescent="0.35">
      <c r="A60" s="227"/>
      <c r="B60" s="100"/>
      <c r="C60" s="100"/>
      <c r="D60" s="100"/>
      <c r="E60" s="98"/>
      <c r="F60" s="98"/>
      <c r="G60" s="98"/>
      <c r="H60" s="98"/>
      <c r="I60" s="98"/>
      <c r="J60" s="98"/>
      <c r="K60" s="98"/>
      <c r="L60" s="98"/>
    </row>
    <row r="61" spans="1:12" ht="34.9" customHeight="1" x14ac:dyDescent="0.35">
      <c r="A61" s="237" t="s">
        <v>102</v>
      </c>
      <c r="B61" s="237"/>
      <c r="C61" s="237"/>
      <c r="D61" s="237"/>
      <c r="E61" s="116">
        <v>85.285000000000352</v>
      </c>
      <c r="F61" s="55">
        <v>48.933999999999976</v>
      </c>
      <c r="G61" s="116">
        <v>343.56199999999967</v>
      </c>
      <c r="H61" s="55">
        <v>252.17500000000007</v>
      </c>
      <c r="I61" s="55">
        <v>163.40999999999946</v>
      </c>
      <c r="J61" s="55"/>
      <c r="K61" s="55"/>
      <c r="L61" s="55"/>
    </row>
    <row r="62" spans="1:12" ht="15" customHeight="1" x14ac:dyDescent="0.35">
      <c r="A62" s="238" t="s">
        <v>103</v>
      </c>
      <c r="B62" s="238"/>
      <c r="C62" s="239"/>
      <c r="D62" s="239"/>
      <c r="E62" s="117">
        <v>-175.24400000000003</v>
      </c>
      <c r="F62" s="59">
        <v>105.90099999999995</v>
      </c>
      <c r="G62" s="117">
        <v>-171.99299999999999</v>
      </c>
      <c r="H62" s="59">
        <v>221.17199999999997</v>
      </c>
      <c r="I62" s="59">
        <v>-73.227000000000032</v>
      </c>
      <c r="J62" s="59">
        <v>0</v>
      </c>
      <c r="K62" s="59">
        <v>0</v>
      </c>
      <c r="L62" s="59">
        <v>0</v>
      </c>
    </row>
    <row r="63" spans="1:12" ht="15" customHeight="1" x14ac:dyDescent="0.35">
      <c r="A63" s="295" t="s">
        <v>104</v>
      </c>
      <c r="B63" s="240"/>
      <c r="C63" s="241"/>
      <c r="D63" s="241"/>
      <c r="E63" s="123">
        <f>SUM(E61:E62)</f>
        <v>-89.958999999999676</v>
      </c>
      <c r="F63" s="313">
        <f>SUM(F61:F62)</f>
        <v>154.83499999999992</v>
      </c>
      <c r="G63" s="115">
        <f>SUM(G61:G62)</f>
        <v>171.56899999999968</v>
      </c>
      <c r="H63" s="51">
        <f>SUM(H61:H62)</f>
        <v>473.34700000000004</v>
      </c>
      <c r="I63" s="51">
        <f>SUM(I61:I62)</f>
        <v>90.182999999999424</v>
      </c>
      <c r="J63" s="52" t="s">
        <v>67</v>
      </c>
      <c r="K63" s="52" t="s">
        <v>67</v>
      </c>
      <c r="L63" s="52" t="s">
        <v>67</v>
      </c>
    </row>
    <row r="64" spans="1:12" ht="15" customHeight="1" x14ac:dyDescent="0.35">
      <c r="A64" s="237" t="s">
        <v>105</v>
      </c>
      <c r="B64" s="237"/>
      <c r="C64" s="97"/>
      <c r="D64" s="97"/>
      <c r="E64" s="116">
        <v>-3.4519999999999995</v>
      </c>
      <c r="F64" s="55">
        <v>-6.9660000000000002</v>
      </c>
      <c r="G64" s="116">
        <v>-7.4729999999999999</v>
      </c>
      <c r="H64" s="55">
        <v>-12.985000000000001</v>
      </c>
      <c r="I64" s="55">
        <v>-4.4189999999999996</v>
      </c>
      <c r="J64" s="55">
        <v>0</v>
      </c>
      <c r="K64" s="55">
        <v>0</v>
      </c>
      <c r="L64" s="55">
        <v>0</v>
      </c>
    </row>
    <row r="65" spans="1:12" ht="15" customHeight="1" x14ac:dyDescent="0.35">
      <c r="A65" s="238" t="s">
        <v>135</v>
      </c>
      <c r="B65" s="238"/>
      <c r="C65" s="101"/>
      <c r="D65" s="101"/>
      <c r="E65" s="117">
        <v>5.1999999999999991E-2</v>
      </c>
      <c r="F65" s="59">
        <v>2.2999999999999965E-2</v>
      </c>
      <c r="G65" s="117">
        <v>0.98399999999999999</v>
      </c>
      <c r="H65" s="59">
        <v>0.48699999999999999</v>
      </c>
      <c r="I65" s="59">
        <v>1.0249999999999999</v>
      </c>
      <c r="J65" s="59">
        <v>0</v>
      </c>
      <c r="K65" s="59">
        <v>0</v>
      </c>
      <c r="L65" s="59">
        <v>0</v>
      </c>
    </row>
    <row r="66" spans="1:12" ht="15" customHeight="1" x14ac:dyDescent="0.35">
      <c r="A66" s="242" t="s">
        <v>106</v>
      </c>
      <c r="B66" s="242"/>
      <c r="C66" s="243"/>
      <c r="D66" s="243"/>
      <c r="E66" s="123">
        <f>SUM(E63:E65)</f>
        <v>-93.358999999999668</v>
      </c>
      <c r="F66" s="313">
        <f>SUM(F63:F65)</f>
        <v>147.89199999999991</v>
      </c>
      <c r="G66" s="115">
        <f>SUM(G63:G65)</f>
        <v>165.07999999999967</v>
      </c>
      <c r="H66" s="51">
        <f>SUM(H63:H65)</f>
        <v>460.84900000000005</v>
      </c>
      <c r="I66" s="51">
        <f>SUM(I63:I65)</f>
        <v>86.788999999999433</v>
      </c>
      <c r="J66" s="52" t="s">
        <v>67</v>
      </c>
      <c r="K66" s="52" t="s">
        <v>67</v>
      </c>
      <c r="L66" s="52" t="s">
        <v>67</v>
      </c>
    </row>
    <row r="67" spans="1:12" ht="15" customHeight="1" x14ac:dyDescent="0.35">
      <c r="A67" s="238" t="s">
        <v>107</v>
      </c>
      <c r="B67" s="238"/>
      <c r="C67" s="244"/>
      <c r="D67" s="244"/>
      <c r="E67" s="117">
        <v>0</v>
      </c>
      <c r="F67" s="59">
        <v>0</v>
      </c>
      <c r="G67" s="117">
        <v>0</v>
      </c>
      <c r="H67" s="59">
        <v>0</v>
      </c>
      <c r="I67" s="59">
        <v>-0.81400000000000006</v>
      </c>
      <c r="J67" s="59">
        <v>0</v>
      </c>
      <c r="K67" s="59">
        <v>0</v>
      </c>
      <c r="L67" s="59">
        <v>0</v>
      </c>
    </row>
    <row r="68" spans="1:12" ht="15" customHeight="1" x14ac:dyDescent="0.35">
      <c r="A68" s="295" t="s">
        <v>108</v>
      </c>
      <c r="B68" s="240"/>
      <c r="C68" s="113"/>
      <c r="D68" s="113"/>
      <c r="E68" s="123">
        <f>SUM(E66:E67)</f>
        <v>-93.358999999999668</v>
      </c>
      <c r="F68" s="313">
        <f>SUM(F66:F67)</f>
        <v>147.89199999999991</v>
      </c>
      <c r="G68" s="115">
        <f>SUM(G66:G67)</f>
        <v>165.07999999999967</v>
      </c>
      <c r="H68" s="51">
        <f>SUM(H66:H67)</f>
        <v>460.84900000000005</v>
      </c>
      <c r="I68" s="51">
        <f>SUM(I66:I67)</f>
        <v>85.974999999999426</v>
      </c>
      <c r="J68" s="52" t="s">
        <v>67</v>
      </c>
      <c r="K68" s="52" t="s">
        <v>67</v>
      </c>
      <c r="L68" s="52" t="s">
        <v>67</v>
      </c>
    </row>
    <row r="69" spans="1:12" ht="15" customHeight="1" x14ac:dyDescent="0.35">
      <c r="A69" s="237" t="s">
        <v>109</v>
      </c>
      <c r="B69" s="237"/>
      <c r="C69" s="97"/>
      <c r="D69" s="97"/>
      <c r="E69" s="116">
        <v>-34.375</v>
      </c>
      <c r="F69" s="55">
        <v>150</v>
      </c>
      <c r="G69" s="116">
        <v>-68.75</v>
      </c>
      <c r="H69" s="55">
        <v>-29.747000000000014</v>
      </c>
      <c r="I69" s="55">
        <v>-61.558</v>
      </c>
      <c r="J69" s="55">
        <v>0</v>
      </c>
      <c r="K69" s="55">
        <v>0</v>
      </c>
      <c r="L69" s="55">
        <v>0</v>
      </c>
    </row>
    <row r="70" spans="1:12" ht="15" customHeight="1" x14ac:dyDescent="0.35">
      <c r="A70" s="237" t="s">
        <v>110</v>
      </c>
      <c r="B70" s="237"/>
      <c r="C70" s="97"/>
      <c r="D70" s="97"/>
      <c r="E70" s="116">
        <v>0</v>
      </c>
      <c r="F70" s="55">
        <v>0</v>
      </c>
      <c r="G70" s="116">
        <v>0</v>
      </c>
      <c r="H70" s="55">
        <v>0</v>
      </c>
      <c r="I70" s="55">
        <v>0</v>
      </c>
      <c r="J70" s="55">
        <v>0</v>
      </c>
      <c r="K70" s="55">
        <v>0</v>
      </c>
      <c r="L70" s="55">
        <v>0</v>
      </c>
    </row>
    <row r="71" spans="1:12" ht="15" customHeight="1" x14ac:dyDescent="0.35">
      <c r="A71" s="237" t="s">
        <v>111</v>
      </c>
      <c r="B71" s="237"/>
      <c r="C71" s="97"/>
      <c r="D71" s="97"/>
      <c r="E71" s="116">
        <v>-2.6000000000000002E-2</v>
      </c>
      <c r="F71" s="55">
        <v>-365.58100000000002</v>
      </c>
      <c r="G71" s="116">
        <v>-6.7000000000000004E-2</v>
      </c>
      <c r="H71" s="55">
        <v>-365.755</v>
      </c>
      <c r="I71" s="55">
        <v>0</v>
      </c>
      <c r="J71" s="55">
        <v>0</v>
      </c>
      <c r="K71" s="55">
        <v>0</v>
      </c>
      <c r="L71" s="55">
        <v>0</v>
      </c>
    </row>
    <row r="72" spans="1:12" ht="15" customHeight="1" x14ac:dyDescent="0.35">
      <c r="A72" s="238" t="s">
        <v>112</v>
      </c>
      <c r="B72" s="238"/>
      <c r="C72" s="101"/>
      <c r="D72" s="101"/>
      <c r="E72" s="117">
        <v>-0.19900000000000001</v>
      </c>
      <c r="F72" s="59">
        <v>0</v>
      </c>
      <c r="G72" s="117">
        <v>40.434000000000005</v>
      </c>
      <c r="H72" s="59">
        <v>0</v>
      </c>
      <c r="I72" s="59">
        <v>-0.129</v>
      </c>
      <c r="J72" s="59">
        <v>0</v>
      </c>
      <c r="K72" s="59">
        <v>0</v>
      </c>
      <c r="L72" s="59">
        <v>0</v>
      </c>
    </row>
    <row r="73" spans="1:12" ht="15" customHeight="1" x14ac:dyDescent="0.35">
      <c r="A73" s="345" t="s">
        <v>113</v>
      </c>
      <c r="B73" s="346"/>
      <c r="C73" s="246"/>
      <c r="D73" s="246"/>
      <c r="E73" s="124">
        <f>SUM(E69:E72)</f>
        <v>-34.6</v>
      </c>
      <c r="F73" s="319">
        <f>SUM(F69:F72)</f>
        <v>-215.58100000000002</v>
      </c>
      <c r="G73" s="124">
        <f>SUM(G69:G72)</f>
        <v>-28.382999999999988</v>
      </c>
      <c r="H73" s="70">
        <f>SUM(H69:H72)</f>
        <v>-395.50200000000001</v>
      </c>
      <c r="I73" s="261">
        <f>SUM(I69:I72)</f>
        <v>-61.686999999999998</v>
      </c>
      <c r="J73" s="284" t="s">
        <v>67</v>
      </c>
      <c r="K73" s="284" t="s">
        <v>67</v>
      </c>
      <c r="L73" s="71" t="s">
        <v>67</v>
      </c>
    </row>
    <row r="74" spans="1:12" ht="15" customHeight="1" x14ac:dyDescent="0.35">
      <c r="A74" s="240" t="s">
        <v>114</v>
      </c>
      <c r="B74" s="240"/>
      <c r="C74" s="113"/>
      <c r="D74" s="113"/>
      <c r="E74" s="123">
        <f>SUM(E73+E68)</f>
        <v>-127.95899999999966</v>
      </c>
      <c r="F74" s="313">
        <f>SUM(F73+F68)</f>
        <v>-67.689000000000107</v>
      </c>
      <c r="G74" s="115">
        <f>SUM(G73+G68)</f>
        <v>136.69699999999969</v>
      </c>
      <c r="H74" s="51">
        <f>SUM(H73+H68)</f>
        <v>65.347000000000037</v>
      </c>
      <c r="I74" s="51">
        <f>SUM(I73+I68)</f>
        <v>24.287999999999428</v>
      </c>
      <c r="J74" s="52" t="s">
        <v>67</v>
      </c>
      <c r="K74" s="52" t="s">
        <v>67</v>
      </c>
      <c r="L74" s="52" t="s">
        <v>67</v>
      </c>
    </row>
    <row r="75" spans="1:12" ht="15" customHeight="1" x14ac:dyDescent="0.35">
      <c r="A75" s="238" t="s">
        <v>230</v>
      </c>
      <c r="B75" s="238"/>
      <c r="C75" s="101"/>
      <c r="D75" s="101"/>
      <c r="E75" s="117">
        <v>0</v>
      </c>
      <c r="F75" s="59">
        <v>0</v>
      </c>
      <c r="G75" s="117">
        <v>0</v>
      </c>
      <c r="H75" s="59">
        <v>0</v>
      </c>
      <c r="I75" s="59">
        <v>0</v>
      </c>
      <c r="J75" s="59">
        <v>0</v>
      </c>
      <c r="K75" s="59">
        <v>0</v>
      </c>
      <c r="L75" s="59"/>
    </row>
    <row r="76" spans="1:12" ht="15" customHeight="1" x14ac:dyDescent="0.35">
      <c r="A76" s="295" t="s">
        <v>231</v>
      </c>
      <c r="B76" s="243"/>
      <c r="C76" s="113"/>
      <c r="D76" s="113"/>
      <c r="E76" s="123">
        <f>SUM(E74:E75)</f>
        <v>-127.95899999999966</v>
      </c>
      <c r="F76" s="313">
        <f>SUM(F74:F75)</f>
        <v>-67.689000000000107</v>
      </c>
      <c r="G76" s="115">
        <f>SUM(G74:G75)</f>
        <v>136.69699999999969</v>
      </c>
      <c r="H76" s="51">
        <f>SUM(H74:H75)</f>
        <v>65.347000000000037</v>
      </c>
      <c r="I76" s="51">
        <f>SUM(I74:I75)</f>
        <v>24.287999999999428</v>
      </c>
      <c r="J76" s="52" t="s">
        <v>67</v>
      </c>
      <c r="K76" s="52" t="s">
        <v>67</v>
      </c>
      <c r="L76" s="52" t="s">
        <v>67</v>
      </c>
    </row>
    <row r="77" spans="1:12" ht="16.5" x14ac:dyDescent="0.35">
      <c r="A77" s="227"/>
      <c r="B77" s="113"/>
      <c r="C77" s="113"/>
      <c r="D77" s="113"/>
      <c r="E77" s="114"/>
      <c r="F77" s="114"/>
      <c r="G77" s="114"/>
      <c r="H77" s="114"/>
      <c r="I77" s="114"/>
      <c r="J77" s="114"/>
      <c r="K77" s="114"/>
      <c r="L77" s="114"/>
    </row>
    <row r="78" spans="1:12" ht="16.5" x14ac:dyDescent="0.35">
      <c r="A78" s="111"/>
      <c r="B78" s="102"/>
      <c r="C78" s="104"/>
      <c r="D78" s="104"/>
      <c r="E78" s="105">
        <v>2016</v>
      </c>
      <c r="F78" s="105">
        <v>2015</v>
      </c>
      <c r="G78" s="105">
        <v>2016</v>
      </c>
      <c r="H78" s="105">
        <v>2015</v>
      </c>
      <c r="I78" s="105">
        <v>2014</v>
      </c>
      <c r="J78" s="105">
        <v>2013</v>
      </c>
      <c r="K78" s="105">
        <v>2012</v>
      </c>
      <c r="L78" s="105">
        <v>2012</v>
      </c>
    </row>
    <row r="79" spans="1:12" ht="16.5" x14ac:dyDescent="0.35">
      <c r="A79" s="106"/>
      <c r="B79" s="106"/>
      <c r="C79" s="104"/>
      <c r="D79" s="104"/>
      <c r="E79" s="105" t="s">
        <v>340</v>
      </c>
      <c r="F79" s="105" t="s">
        <v>340</v>
      </c>
      <c r="G79" s="108">
        <v>0</v>
      </c>
      <c r="H79" s="108">
        <v>0</v>
      </c>
      <c r="I79" s="105"/>
      <c r="J79" s="105"/>
      <c r="K79" s="105"/>
      <c r="L79" s="105"/>
    </row>
    <row r="80" spans="1:12" ht="16.5" x14ac:dyDescent="0.35">
      <c r="A80" s="103" t="s">
        <v>115</v>
      </c>
      <c r="B80" s="109"/>
      <c r="C80" s="103"/>
      <c r="D80" s="103"/>
      <c r="E80" s="107"/>
      <c r="F80" s="107"/>
      <c r="G80" s="107"/>
      <c r="H80" s="107"/>
      <c r="I80" s="107"/>
      <c r="J80" s="107"/>
      <c r="K80" s="107"/>
      <c r="L80" s="107"/>
    </row>
    <row r="81" spans="1:12" ht="1.5" customHeight="1" x14ac:dyDescent="0.35">
      <c r="A81" s="227" t="s">
        <v>118</v>
      </c>
      <c r="B81" s="100"/>
      <c r="C81" s="100"/>
      <c r="D81" s="100"/>
      <c r="E81" s="100"/>
      <c r="F81" s="100"/>
      <c r="G81" s="100"/>
      <c r="H81" s="100"/>
      <c r="I81" s="100"/>
      <c r="J81" s="100"/>
      <c r="K81" s="100"/>
      <c r="L81" s="100"/>
    </row>
    <row r="82" spans="1:12" ht="15" customHeight="1" x14ac:dyDescent="0.35">
      <c r="A82" s="262" t="s">
        <v>116</v>
      </c>
      <c r="B82" s="237"/>
      <c r="C82" s="228"/>
      <c r="D82" s="228"/>
      <c r="E82" s="119">
        <v>2.6632310438312756</v>
      </c>
      <c r="F82" s="93">
        <v>2.5264607252543887</v>
      </c>
      <c r="G82" s="119">
        <v>2.9897329882574475</v>
      </c>
      <c r="H82" s="93">
        <v>3.3033233719205315</v>
      </c>
      <c r="I82" s="93">
        <v>3.2750193624833508</v>
      </c>
      <c r="J82" s="93">
        <v>2.8409698421502041</v>
      </c>
      <c r="K82" s="93">
        <v>3.3721939097255573</v>
      </c>
      <c r="L82" s="93">
        <v>3.3721939097255551</v>
      </c>
    </row>
    <row r="83" spans="1:12" ht="15" customHeight="1" x14ac:dyDescent="0.35">
      <c r="A83" s="227" t="s">
        <v>222</v>
      </c>
      <c r="B83" s="237"/>
      <c r="C83" s="228"/>
      <c r="D83" s="228"/>
      <c r="E83" s="119">
        <v>2.6632310438312756</v>
      </c>
      <c r="F83" s="93">
        <v>2.5503144927426438</v>
      </c>
      <c r="G83" s="119">
        <v>2.9971489883350557</v>
      </c>
      <c r="H83" s="93">
        <v>3.3163468230465649</v>
      </c>
      <c r="I83" s="93">
        <v>3.0706357275938467</v>
      </c>
      <c r="J83" s="93">
        <v>3.1846482918522745</v>
      </c>
      <c r="K83" s="93">
        <v>3.3721939097255573</v>
      </c>
      <c r="L83" s="93">
        <v>3.3721939097255551</v>
      </c>
    </row>
    <row r="84" spans="1:12" ht="15" customHeight="1" x14ac:dyDescent="0.35">
      <c r="A84" s="227" t="s">
        <v>117</v>
      </c>
      <c r="B84" s="237"/>
      <c r="C84" s="228"/>
      <c r="D84" s="228"/>
      <c r="E84" s="119">
        <v>0.85977511302666232</v>
      </c>
      <c r="F84" s="93">
        <v>2.4632850351087927</v>
      </c>
      <c r="G84" s="119">
        <v>2.3866500766107213</v>
      </c>
      <c r="H84" s="93">
        <v>3.4069533126976652</v>
      </c>
      <c r="I84" s="93">
        <v>2.87052874413556</v>
      </c>
      <c r="J84" s="93">
        <v>2.5926522864229482</v>
      </c>
      <c r="K84" s="93">
        <v>2.791987925340004</v>
      </c>
      <c r="L84" s="93">
        <v>3.2759722304995957</v>
      </c>
    </row>
    <row r="85" spans="1:12" ht="15" customHeight="1" x14ac:dyDescent="0.35">
      <c r="A85" s="227" t="s">
        <v>118</v>
      </c>
      <c r="B85" s="237"/>
      <c r="C85" s="235"/>
      <c r="D85" s="235"/>
      <c r="E85" s="126" t="s">
        <v>67</v>
      </c>
      <c r="F85" s="93" t="s">
        <v>67</v>
      </c>
      <c r="G85" s="119">
        <v>39.721509483135598</v>
      </c>
      <c r="H85" s="93">
        <v>36.850688887896972</v>
      </c>
      <c r="I85" s="93">
        <v>20.243966939373415</v>
      </c>
      <c r="J85" s="93" t="s">
        <v>67</v>
      </c>
      <c r="K85" s="93" t="s">
        <v>67</v>
      </c>
      <c r="L85" s="93">
        <v>15.959561833231483</v>
      </c>
    </row>
    <row r="86" spans="1:12" ht="15" customHeight="1" x14ac:dyDescent="0.35">
      <c r="A86" s="227" t="s">
        <v>119</v>
      </c>
      <c r="B86" s="237"/>
      <c r="C86" s="235"/>
      <c r="D86" s="235"/>
      <c r="E86" s="126" t="s">
        <v>67</v>
      </c>
      <c r="F86" s="93" t="s">
        <v>67</v>
      </c>
      <c r="G86" s="119">
        <v>41.580597324429704</v>
      </c>
      <c r="H86" s="93">
        <v>30.28502853044084</v>
      </c>
      <c r="I86" s="93">
        <v>21.163830482132472</v>
      </c>
      <c r="J86" s="93" t="s">
        <v>67</v>
      </c>
      <c r="K86" s="93" t="s">
        <v>67</v>
      </c>
      <c r="L86" s="93">
        <v>23.943384527223134</v>
      </c>
    </row>
    <row r="87" spans="1:12" ht="15" customHeight="1" x14ac:dyDescent="0.35">
      <c r="A87" s="227" t="s">
        <v>120</v>
      </c>
      <c r="B87" s="237"/>
      <c r="C87" s="228"/>
      <c r="D87" s="228"/>
      <c r="E87" s="127" t="s">
        <v>67</v>
      </c>
      <c r="F87" s="55" t="s">
        <v>67</v>
      </c>
      <c r="G87" s="116">
        <v>13.205585517254049</v>
      </c>
      <c r="H87" s="55">
        <v>10.290229737166142</v>
      </c>
      <c r="I87" s="55">
        <v>25.100542345395262</v>
      </c>
      <c r="J87" s="55">
        <v>22.010838174401677</v>
      </c>
      <c r="K87" s="55" t="s">
        <v>67</v>
      </c>
      <c r="L87" s="55">
        <v>30.924638145899436</v>
      </c>
    </row>
    <row r="88" spans="1:12" ht="15" customHeight="1" x14ac:dyDescent="0.35">
      <c r="A88" s="227" t="s">
        <v>121</v>
      </c>
      <c r="B88" s="237"/>
      <c r="C88" s="228"/>
      <c r="D88" s="228"/>
      <c r="E88" s="128" t="s">
        <v>67</v>
      </c>
      <c r="F88" s="55" t="s">
        <v>67</v>
      </c>
      <c r="G88" s="116">
        <v>-695.24399999999991</v>
      </c>
      <c r="H88" s="55">
        <v>-503.85599999999999</v>
      </c>
      <c r="I88" s="55">
        <v>-463.50800000000004</v>
      </c>
      <c r="J88" s="55">
        <v>-397.04699999999997</v>
      </c>
      <c r="K88" s="55" t="s">
        <v>67</v>
      </c>
      <c r="L88" s="55">
        <v>-446.79200000000003</v>
      </c>
    </row>
    <row r="89" spans="1:12" ht="15" customHeight="1" x14ac:dyDescent="0.35">
      <c r="A89" s="227" t="s">
        <v>122</v>
      </c>
      <c r="B89" s="237"/>
      <c r="C89" s="97"/>
      <c r="D89" s="97"/>
      <c r="E89" s="129" t="s">
        <v>67</v>
      </c>
      <c r="F89" s="93" t="s">
        <v>67</v>
      </c>
      <c r="G89" s="119">
        <v>0.52131433226435153</v>
      </c>
      <c r="H89" s="93">
        <v>1.0265308320893769</v>
      </c>
      <c r="I89" s="93">
        <v>0.48219581461171684</v>
      </c>
      <c r="J89" s="93">
        <v>0.70580222292198824</v>
      </c>
      <c r="K89" s="93" t="s">
        <v>67</v>
      </c>
      <c r="L89" s="93">
        <v>3.5106917459858666E-2</v>
      </c>
    </row>
    <row r="90" spans="1:12" ht="15" customHeight="1" x14ac:dyDescent="0.35">
      <c r="A90" s="229" t="s">
        <v>123</v>
      </c>
      <c r="B90" s="238"/>
      <c r="C90" s="101"/>
      <c r="D90" s="101"/>
      <c r="E90" s="130" t="s">
        <v>67</v>
      </c>
      <c r="F90" s="55" t="s">
        <v>67</v>
      </c>
      <c r="G90" s="131">
        <v>773</v>
      </c>
      <c r="H90" s="87">
        <v>637</v>
      </c>
      <c r="I90" s="87">
        <v>528</v>
      </c>
      <c r="J90" s="55">
        <v>468</v>
      </c>
      <c r="K90" s="55">
        <v>397</v>
      </c>
      <c r="L90" s="55">
        <v>397</v>
      </c>
    </row>
    <row r="91" spans="1:12" ht="16.5" x14ac:dyDescent="0.35">
      <c r="A91" s="231" t="s">
        <v>245</v>
      </c>
      <c r="B91" s="99"/>
      <c r="C91" s="99"/>
      <c r="D91" s="99"/>
      <c r="E91" s="99"/>
      <c r="F91" s="99"/>
      <c r="G91" s="99"/>
      <c r="H91" s="99"/>
      <c r="I91" s="99"/>
      <c r="J91" s="99"/>
      <c r="K91" s="99"/>
      <c r="L91" s="99"/>
    </row>
    <row r="92" spans="1:12" ht="16.5" x14ac:dyDescent="0.35">
      <c r="A92" s="231" t="s">
        <v>242</v>
      </c>
      <c r="B92" s="247"/>
      <c r="C92" s="247"/>
      <c r="D92" s="247"/>
      <c r="E92" s="247"/>
      <c r="F92" s="247"/>
      <c r="G92" s="247"/>
      <c r="H92" s="247"/>
      <c r="I92" s="247"/>
      <c r="J92" s="247"/>
      <c r="K92" s="247"/>
      <c r="L92" s="247"/>
    </row>
    <row r="93" spans="1:12" ht="16.5" x14ac:dyDescent="0.35">
      <c r="A93" s="231">
        <v>0</v>
      </c>
      <c r="B93" s="247"/>
      <c r="C93" s="247"/>
      <c r="D93" s="247"/>
      <c r="E93" s="247"/>
      <c r="F93" s="247"/>
      <c r="G93" s="247"/>
      <c r="H93" s="247"/>
      <c r="I93" s="247"/>
      <c r="J93" s="247"/>
      <c r="K93" s="247"/>
      <c r="L93" s="247"/>
    </row>
    <row r="94" spans="1:12" ht="16.5" x14ac:dyDescent="0.35">
      <c r="A94" s="231"/>
      <c r="B94" s="248"/>
      <c r="C94" s="248"/>
      <c r="D94" s="248"/>
      <c r="E94" s="248"/>
      <c r="F94" s="248"/>
      <c r="G94" s="248"/>
      <c r="H94" s="248"/>
      <c r="I94" s="248"/>
      <c r="J94" s="248"/>
      <c r="K94" s="248"/>
      <c r="L94" s="248"/>
    </row>
    <row r="97" spans="1:12" hidden="1" outlineLevel="1" x14ac:dyDescent="0.25"/>
    <row r="98" spans="1:12" hidden="1" outlineLevel="1" x14ac:dyDescent="0.25">
      <c r="A98" s="20"/>
      <c r="B98" s="20"/>
      <c r="C98" s="4" t="s">
        <v>245</v>
      </c>
      <c r="D98" s="219"/>
      <c r="E98" s="219"/>
      <c r="F98" s="219"/>
      <c r="G98" s="219"/>
      <c r="H98" s="219"/>
      <c r="I98" s="219"/>
      <c r="J98" s="219"/>
      <c r="K98" s="219"/>
      <c r="L98" s="219"/>
    </row>
    <row r="99" spans="1:12" hidden="1" outlineLevel="1" x14ac:dyDescent="0.25">
      <c r="A99"/>
      <c r="B99"/>
      <c r="C99" s="4" t="s">
        <v>242</v>
      </c>
      <c r="D99" s="219"/>
      <c r="E99" s="219"/>
      <c r="F99" s="219"/>
      <c r="G99" s="219"/>
      <c r="H99" s="219"/>
      <c r="I99" s="219"/>
      <c r="J99" s="219"/>
      <c r="K99" s="219"/>
      <c r="L99" s="219"/>
    </row>
    <row r="100" spans="1:12" ht="16.5" hidden="1" outlineLevel="1" x14ac:dyDescent="0.35">
      <c r="A100" s="20"/>
      <c r="B100" s="20"/>
      <c r="C100" s="4"/>
      <c r="D100" s="248"/>
      <c r="E100" s="248"/>
      <c r="F100" s="248"/>
      <c r="G100" s="248"/>
      <c r="H100" s="248"/>
      <c r="I100" s="248"/>
      <c r="J100" s="248"/>
      <c r="K100" s="248"/>
      <c r="L100" s="248"/>
    </row>
    <row r="101" spans="1:12" hidden="1" outlineLevel="1" x14ac:dyDescent="0.25">
      <c r="A101" s="249"/>
      <c r="B101" s="249"/>
      <c r="C101" s="249"/>
      <c r="D101" s="249"/>
      <c r="E101" s="249"/>
      <c r="F101" s="249"/>
      <c r="G101" s="249"/>
      <c r="H101" s="249"/>
      <c r="I101" s="249"/>
      <c r="J101" s="249"/>
      <c r="K101" s="249"/>
      <c r="L101" s="249"/>
    </row>
    <row r="102" spans="1:12" collapsed="1" x14ac:dyDescent="0.25">
      <c r="A102" s="249"/>
      <c r="B102" s="249"/>
      <c r="C102" s="249"/>
      <c r="D102" s="249"/>
      <c r="E102" s="249"/>
      <c r="F102" s="249"/>
      <c r="G102" s="249"/>
      <c r="H102" s="249"/>
      <c r="I102" s="249"/>
      <c r="J102" s="249"/>
      <c r="K102" s="249"/>
      <c r="L102" s="249"/>
    </row>
    <row r="103" spans="1:12" x14ac:dyDescent="0.25">
      <c r="A103" s="249"/>
      <c r="B103" s="249"/>
      <c r="C103" s="249"/>
      <c r="D103" s="249"/>
      <c r="E103" s="249"/>
      <c r="F103" s="249"/>
      <c r="G103" s="249"/>
      <c r="H103" s="249"/>
      <c r="I103" s="249"/>
      <c r="J103" s="249"/>
      <c r="K103" s="249"/>
      <c r="L103" s="249"/>
    </row>
    <row r="104" spans="1:12" x14ac:dyDescent="0.25">
      <c r="A104" s="219"/>
      <c r="B104" s="219"/>
      <c r="C104" s="219"/>
      <c r="D104" s="219"/>
      <c r="E104" s="219"/>
      <c r="F104" s="219"/>
      <c r="G104" s="219"/>
      <c r="H104" s="219"/>
      <c r="I104" s="219"/>
      <c r="J104" s="219"/>
      <c r="K104" s="219"/>
      <c r="L104" s="219"/>
    </row>
    <row r="105" spans="1:12" x14ac:dyDescent="0.25">
      <c r="A105" s="219"/>
      <c r="B105" s="219"/>
      <c r="C105" s="219"/>
      <c r="D105" s="219"/>
      <c r="E105" s="219"/>
      <c r="F105" s="219"/>
      <c r="G105" s="219"/>
      <c r="H105" s="219"/>
      <c r="I105" s="219"/>
      <c r="J105" s="219"/>
      <c r="K105" s="219"/>
      <c r="L105" s="219"/>
    </row>
    <row r="106" spans="1:12" x14ac:dyDescent="0.25">
      <c r="A106" s="219"/>
      <c r="B106" s="219"/>
      <c r="C106" s="219"/>
      <c r="D106" s="219"/>
      <c r="E106" s="219"/>
      <c r="F106" s="219"/>
      <c r="G106" s="219"/>
      <c r="H106" s="219"/>
      <c r="I106" s="219"/>
      <c r="J106" s="219"/>
      <c r="K106" s="219"/>
      <c r="L106" s="219"/>
    </row>
    <row r="107" spans="1:12" x14ac:dyDescent="0.25">
      <c r="A107" s="219"/>
      <c r="B107" s="219"/>
      <c r="C107" s="219"/>
      <c r="D107" s="219"/>
      <c r="E107" s="219"/>
      <c r="F107" s="219"/>
      <c r="G107" s="219"/>
      <c r="H107" s="219"/>
      <c r="I107" s="219"/>
      <c r="J107" s="219"/>
      <c r="K107" s="219"/>
      <c r="L107" s="219"/>
    </row>
    <row r="108" spans="1:12" x14ac:dyDescent="0.25">
      <c r="A108" s="219"/>
      <c r="B108" s="219"/>
      <c r="C108" s="219"/>
      <c r="D108" s="219"/>
      <c r="E108" s="219"/>
      <c r="F108" s="219"/>
      <c r="G108" s="219"/>
      <c r="H108" s="219"/>
      <c r="I108" s="219"/>
      <c r="J108" s="219"/>
      <c r="K108" s="219"/>
      <c r="L108" s="219"/>
    </row>
    <row r="109" spans="1:12" x14ac:dyDescent="0.25">
      <c r="A109" s="219"/>
      <c r="B109" s="219"/>
      <c r="C109" s="219"/>
      <c r="D109" s="219"/>
      <c r="E109" s="219"/>
      <c r="F109" s="219"/>
      <c r="G109" s="219"/>
      <c r="H109" s="219"/>
      <c r="I109" s="219"/>
      <c r="J109" s="219"/>
      <c r="K109" s="219"/>
      <c r="L109" s="219"/>
    </row>
    <row r="110" spans="1:12" x14ac:dyDescent="0.25">
      <c r="A110" s="219"/>
      <c r="B110" s="219"/>
      <c r="C110" s="219"/>
      <c r="D110" s="219"/>
      <c r="E110" s="219"/>
      <c r="F110" s="219"/>
      <c r="G110" s="219"/>
      <c r="H110" s="219"/>
      <c r="I110" s="219"/>
      <c r="J110" s="219"/>
      <c r="K110" s="219"/>
      <c r="L110" s="219"/>
    </row>
    <row r="111" spans="1:12" x14ac:dyDescent="0.25">
      <c r="A111" s="219"/>
      <c r="B111" s="219"/>
      <c r="C111" s="219"/>
      <c r="D111" s="219"/>
      <c r="E111" s="219"/>
      <c r="F111" s="219"/>
      <c r="G111" s="219"/>
      <c r="H111" s="219"/>
      <c r="I111" s="219"/>
      <c r="J111" s="219"/>
      <c r="K111" s="219"/>
      <c r="L111" s="219"/>
    </row>
    <row r="112" spans="1:12" x14ac:dyDescent="0.25">
      <c r="A112" s="219"/>
      <c r="B112" s="219"/>
      <c r="C112" s="219"/>
      <c r="D112" s="219"/>
      <c r="E112" s="219"/>
      <c r="F112" s="219"/>
      <c r="G112" s="219"/>
      <c r="H112" s="219"/>
      <c r="I112" s="219"/>
      <c r="J112" s="219"/>
      <c r="K112" s="219"/>
      <c r="L112" s="219"/>
    </row>
    <row r="113" spans="1:12" x14ac:dyDescent="0.25">
      <c r="A113" s="219"/>
      <c r="B113" s="219"/>
      <c r="C113" s="219"/>
      <c r="D113" s="219"/>
      <c r="E113" s="219"/>
      <c r="F113" s="219"/>
      <c r="G113" s="219"/>
      <c r="H113" s="219"/>
      <c r="I113" s="219"/>
      <c r="J113" s="219"/>
      <c r="K113" s="219"/>
      <c r="L113" s="219"/>
    </row>
    <row r="114" spans="1:12" x14ac:dyDescent="0.25">
      <c r="A114" s="219"/>
      <c r="B114" s="219"/>
      <c r="C114" s="219"/>
      <c r="D114" s="219"/>
      <c r="E114" s="219"/>
      <c r="F114" s="219"/>
      <c r="G114" s="219"/>
      <c r="H114" s="219"/>
      <c r="I114" s="219"/>
      <c r="J114" s="219"/>
      <c r="K114" s="219"/>
      <c r="L114" s="219"/>
    </row>
    <row r="115" spans="1:12" x14ac:dyDescent="0.25">
      <c r="A115" s="219"/>
      <c r="B115" s="219"/>
      <c r="C115" s="219"/>
      <c r="D115" s="219"/>
      <c r="E115" s="219"/>
      <c r="F115" s="219"/>
      <c r="G115" s="219"/>
      <c r="H115" s="219"/>
      <c r="I115" s="219"/>
      <c r="J115" s="219"/>
      <c r="K115" s="219"/>
      <c r="L115" s="219"/>
    </row>
    <row r="116" spans="1:12" x14ac:dyDescent="0.25">
      <c r="A116" s="219"/>
      <c r="B116" s="219"/>
      <c r="C116" s="219"/>
      <c r="D116" s="219"/>
      <c r="E116" s="219"/>
      <c r="F116" s="219"/>
      <c r="G116" s="219"/>
      <c r="H116" s="219"/>
      <c r="I116" s="219"/>
      <c r="J116" s="219"/>
      <c r="K116" s="219"/>
      <c r="L116" s="219"/>
    </row>
  </sheetData>
  <mergeCells count="2">
    <mergeCell ref="A1:L1"/>
    <mergeCell ref="A73:B73"/>
  </mergeCells>
  <pageMargins left="0.70866141732283472" right="0.51181102362204722" top="0.74803149606299213" bottom="0.35433070866141736" header="0.31496062992125984" footer="0.31496062992125984"/>
  <pageSetup paperSize="9" scale="56" orientation="portrait" r:id="rId1"/>
  <rowBreaks count="1" manualBreakCount="1">
    <brk id="94"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showZeros="0" zoomScaleNormal="100" workbookViewId="0">
      <selection sqref="A1:L1"/>
    </sheetView>
  </sheetViews>
  <sheetFormatPr defaultColWidth="9.140625" defaultRowHeight="15" outlineLevelRow="1"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52</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c r="F5" s="107"/>
      <c r="G5" s="107"/>
      <c r="H5" s="107"/>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373.48818199999982</v>
      </c>
      <c r="F7" s="51">
        <v>399.04999999999995</v>
      </c>
      <c r="G7" s="115">
        <v>1417.2852476999999</v>
      </c>
      <c r="H7" s="51">
        <v>1488.364</v>
      </c>
      <c r="I7" s="51">
        <v>1509.173</v>
      </c>
      <c r="J7" s="51">
        <v>1595.847</v>
      </c>
      <c r="K7" s="51">
        <v>1656.875</v>
      </c>
    </row>
    <row r="8" spans="1:11" ht="15" customHeight="1" x14ac:dyDescent="0.35">
      <c r="A8" s="227" t="s">
        <v>70</v>
      </c>
      <c r="B8" s="97"/>
      <c r="C8" s="97"/>
      <c r="D8" s="97"/>
      <c r="E8" s="116">
        <v>-359.49950560000002</v>
      </c>
      <c r="F8" s="55">
        <v>-382.88599999999997</v>
      </c>
      <c r="G8" s="116">
        <v>-1324.8756486000002</v>
      </c>
      <c r="H8" s="55">
        <v>-1433.9649999999999</v>
      </c>
      <c r="I8" s="55">
        <v>-1395.8420000000001</v>
      </c>
      <c r="J8" s="55">
        <v>-1421.7419999999997</v>
      </c>
      <c r="K8" s="55">
        <v>-1513.4819999999997</v>
      </c>
    </row>
    <row r="9" spans="1:11" ht="15" customHeight="1" x14ac:dyDescent="0.35">
      <c r="A9" s="227" t="s">
        <v>71</v>
      </c>
      <c r="B9" s="97"/>
      <c r="C9" s="97"/>
      <c r="D9" s="97"/>
      <c r="E9" s="116">
        <v>6.0151653000000023</v>
      </c>
      <c r="F9" s="55">
        <v>-0.34499999999999842</v>
      </c>
      <c r="G9" s="116">
        <v>10.0390373</v>
      </c>
      <c r="H9" s="55">
        <v>-7.5779999999999994</v>
      </c>
      <c r="I9" s="55">
        <v>-13.950000000000001</v>
      </c>
      <c r="J9" s="55">
        <v>-8.36</v>
      </c>
      <c r="K9" s="55">
        <v>-1.4670000000000007</v>
      </c>
    </row>
    <row r="10" spans="1:11" ht="15" customHeight="1" x14ac:dyDescent="0.35">
      <c r="A10" s="227" t="s">
        <v>72</v>
      </c>
      <c r="B10" s="97"/>
      <c r="C10" s="97"/>
      <c r="D10" s="97"/>
      <c r="E10" s="116">
        <v>0</v>
      </c>
      <c r="F10" s="55">
        <v>0</v>
      </c>
      <c r="G10" s="116">
        <v>0</v>
      </c>
      <c r="H10" s="55">
        <v>0</v>
      </c>
      <c r="I10" s="55">
        <v>0</v>
      </c>
      <c r="J10" s="55">
        <v>0</v>
      </c>
      <c r="K10" s="55">
        <v>0</v>
      </c>
    </row>
    <row r="11" spans="1:11" ht="15" customHeight="1" x14ac:dyDescent="0.35">
      <c r="A11" s="229" t="s">
        <v>73</v>
      </c>
      <c r="B11" s="101"/>
      <c r="C11" s="101"/>
      <c r="D11" s="101"/>
      <c r="E11" s="117">
        <v>-0.35299199999999997</v>
      </c>
      <c r="F11" s="59">
        <v>-4.0000000000000001E-3</v>
      </c>
      <c r="G11" s="117">
        <v>-0.16600000000000001</v>
      </c>
      <c r="H11" s="59">
        <v>-0.02</v>
      </c>
      <c r="I11" s="59">
        <v>0</v>
      </c>
      <c r="J11" s="59">
        <v>0</v>
      </c>
      <c r="K11" s="59">
        <v>0.32400000000000001</v>
      </c>
    </row>
    <row r="12" spans="1:11" ht="15" customHeight="1" x14ac:dyDescent="0.25">
      <c r="A12" s="230" t="s">
        <v>7</v>
      </c>
      <c r="B12" s="230"/>
      <c r="C12" s="230"/>
      <c r="D12" s="230"/>
      <c r="E12" s="115">
        <f t="shared" ref="E12:K12" si="0">SUM(E7:E11)</f>
        <v>19.650849699999807</v>
      </c>
      <c r="F12" s="313">
        <f t="shared" si="0"/>
        <v>15.814999999999989</v>
      </c>
      <c r="G12" s="115">
        <f t="shared" si="0"/>
        <v>102.2826363999997</v>
      </c>
      <c r="H12" s="51">
        <f t="shared" si="0"/>
        <v>46.801000000000109</v>
      </c>
      <c r="I12" s="52">
        <f t="shared" si="0"/>
        <v>99.380999999999901</v>
      </c>
      <c r="J12" s="52">
        <f t="shared" si="0"/>
        <v>165.74500000000023</v>
      </c>
      <c r="K12" s="52">
        <f t="shared" si="0"/>
        <v>142.25000000000026</v>
      </c>
    </row>
    <row r="13" spans="1:11" ht="15" customHeight="1" x14ac:dyDescent="0.35">
      <c r="A13" s="229" t="s">
        <v>129</v>
      </c>
      <c r="B13" s="101"/>
      <c r="C13" s="101"/>
      <c r="D13" s="101"/>
      <c r="E13" s="117">
        <v>-9.1664976000000031</v>
      </c>
      <c r="F13" s="314">
        <v>-10.006999999999998</v>
      </c>
      <c r="G13" s="117">
        <v>-35.431639000000004</v>
      </c>
      <c r="H13" s="59">
        <v>-39.204000000000001</v>
      </c>
      <c r="I13" s="59">
        <v>-39.746000000000002</v>
      </c>
      <c r="J13" s="59">
        <v>-38.055999999999997</v>
      </c>
      <c r="K13" s="59">
        <v>-38.21</v>
      </c>
    </row>
    <row r="14" spans="1:11" ht="15" customHeight="1" x14ac:dyDescent="0.25">
      <c r="A14" s="230" t="s">
        <v>8</v>
      </c>
      <c r="B14" s="230"/>
      <c r="C14" s="230"/>
      <c r="D14" s="230"/>
      <c r="E14" s="115">
        <f t="shared" ref="E14:K14" si="1">SUM(E12:E13)</f>
        <v>10.484352099999803</v>
      </c>
      <c r="F14" s="313">
        <f t="shared" si="1"/>
        <v>5.8079999999999909</v>
      </c>
      <c r="G14" s="115">
        <f t="shared" si="1"/>
        <v>66.850997399999699</v>
      </c>
      <c r="H14" s="51">
        <f t="shared" si="1"/>
        <v>7.5970000000001079</v>
      </c>
      <c r="I14" s="52">
        <f t="shared" si="1"/>
        <v>59.634999999999899</v>
      </c>
      <c r="J14" s="52">
        <f t="shared" si="1"/>
        <v>127.68900000000023</v>
      </c>
      <c r="K14" s="52">
        <f t="shared" si="1"/>
        <v>104.04000000000025</v>
      </c>
    </row>
    <row r="15" spans="1:11" ht="15" customHeight="1" x14ac:dyDescent="0.35">
      <c r="A15" s="227" t="s">
        <v>75</v>
      </c>
      <c r="B15" s="231"/>
      <c r="C15" s="231"/>
      <c r="D15" s="231"/>
      <c r="E15" s="116">
        <v>-8.5745300000000024E-2</v>
      </c>
      <c r="F15" s="55">
        <v>-6.4999999999999974E-2</v>
      </c>
      <c r="G15" s="116">
        <v>-0.31917820000000002</v>
      </c>
      <c r="H15" s="55">
        <v>-0.28699999999999998</v>
      </c>
      <c r="I15" s="55">
        <v>-0.377</v>
      </c>
      <c r="J15" s="55">
        <v>-1.3009999999999999</v>
      </c>
      <c r="K15" s="55">
        <v>-1.345</v>
      </c>
    </row>
    <row r="16" spans="1:11" ht="15" customHeight="1" x14ac:dyDescent="0.35">
      <c r="A16" s="229" t="s">
        <v>76</v>
      </c>
      <c r="B16" s="101"/>
      <c r="C16" s="101"/>
      <c r="D16" s="101"/>
      <c r="E16" s="117">
        <v>0</v>
      </c>
      <c r="F16" s="59">
        <v>0</v>
      </c>
      <c r="G16" s="117">
        <v>0</v>
      </c>
      <c r="H16" s="59">
        <v>0</v>
      </c>
      <c r="I16" s="59">
        <v>0</v>
      </c>
      <c r="J16" s="59">
        <v>0</v>
      </c>
      <c r="K16" s="59">
        <v>0</v>
      </c>
    </row>
    <row r="17" spans="1:11" ht="15" customHeight="1" x14ac:dyDescent="0.25">
      <c r="A17" s="230" t="s">
        <v>11</v>
      </c>
      <c r="B17" s="230"/>
      <c r="C17" s="230"/>
      <c r="D17" s="230"/>
      <c r="E17" s="115">
        <f t="shared" ref="E17:K17" si="2">SUM(E14:E16)</f>
        <v>10.398606799999804</v>
      </c>
      <c r="F17" s="313">
        <f t="shared" si="2"/>
        <v>5.7429999999999906</v>
      </c>
      <c r="G17" s="115">
        <f t="shared" si="2"/>
        <v>66.531819199999703</v>
      </c>
      <c r="H17" s="51">
        <f t="shared" si="2"/>
        <v>7.310000000000108</v>
      </c>
      <c r="I17" s="52">
        <f t="shared" si="2"/>
        <v>59.257999999999896</v>
      </c>
      <c r="J17" s="52">
        <f t="shared" si="2"/>
        <v>126.38800000000023</v>
      </c>
      <c r="K17" s="52">
        <f t="shared" si="2"/>
        <v>102.69500000000025</v>
      </c>
    </row>
    <row r="18" spans="1:11" ht="15" customHeight="1" x14ac:dyDescent="0.35">
      <c r="A18" s="227" t="s">
        <v>77</v>
      </c>
      <c r="B18" s="97"/>
      <c r="C18" s="97"/>
      <c r="D18" s="97"/>
      <c r="E18" s="116">
        <v>0.51717730000000017</v>
      </c>
      <c r="F18" s="55">
        <v>2.1484000000000001</v>
      </c>
      <c r="G18" s="116">
        <v>9.2416902000000007</v>
      </c>
      <c r="H18" s="55">
        <v>6.2683999999999997</v>
      </c>
      <c r="I18" s="55">
        <v>0.67</v>
      </c>
      <c r="J18" s="55">
        <v>4.532</v>
      </c>
      <c r="K18" s="55">
        <v>1.9500000000000002</v>
      </c>
    </row>
    <row r="19" spans="1:11" ht="15" customHeight="1" x14ac:dyDescent="0.35">
      <c r="A19" s="229" t="s">
        <v>78</v>
      </c>
      <c r="B19" s="101"/>
      <c r="C19" s="101"/>
      <c r="D19" s="101"/>
      <c r="E19" s="117">
        <v>-8.810210699999999</v>
      </c>
      <c r="F19" s="59">
        <v>-9.0579999999999998</v>
      </c>
      <c r="G19" s="117">
        <v>-32.804785900000006</v>
      </c>
      <c r="H19" s="59">
        <v>-41.792000000000002</v>
      </c>
      <c r="I19" s="59">
        <v>-56.857999999999997</v>
      </c>
      <c r="J19" s="59">
        <v>-24.933999999999997</v>
      </c>
      <c r="K19" s="59">
        <v>-35.076999999999998</v>
      </c>
    </row>
    <row r="20" spans="1:11" ht="15" customHeight="1" x14ac:dyDescent="0.25">
      <c r="A20" s="230" t="s">
        <v>14</v>
      </c>
      <c r="B20" s="230"/>
      <c r="C20" s="230"/>
      <c r="D20" s="230"/>
      <c r="E20" s="115">
        <f t="shared" ref="E20:K20" si="3">SUM(E17:E19)</f>
        <v>2.1055733999998054</v>
      </c>
      <c r="F20" s="313">
        <f t="shared" si="3"/>
        <v>-1.1666000000000096</v>
      </c>
      <c r="G20" s="115">
        <f t="shared" si="3"/>
        <v>42.968723499999705</v>
      </c>
      <c r="H20" s="51">
        <f t="shared" si="3"/>
        <v>-28.213599999999893</v>
      </c>
      <c r="I20" s="52">
        <f t="shared" si="3"/>
        <v>3.0699999999999008</v>
      </c>
      <c r="J20" s="52">
        <f t="shared" si="3"/>
        <v>105.98600000000025</v>
      </c>
      <c r="K20" s="52">
        <f t="shared" si="3"/>
        <v>69.568000000000254</v>
      </c>
    </row>
    <row r="21" spans="1:11" ht="15" customHeight="1" x14ac:dyDescent="0.35">
      <c r="A21" s="227" t="s">
        <v>79</v>
      </c>
      <c r="B21" s="97"/>
      <c r="C21" s="97"/>
      <c r="D21" s="97"/>
      <c r="E21" s="116">
        <v>-0.98928489999999902</v>
      </c>
      <c r="F21" s="55">
        <v>-1.4690000000000021</v>
      </c>
      <c r="G21" s="116">
        <v>-4.4870210999999989</v>
      </c>
      <c r="H21" s="55">
        <v>-3.3820000000000014</v>
      </c>
      <c r="I21" s="55">
        <v>7.229000000000001</v>
      </c>
      <c r="J21" s="55">
        <v>-27.627000000000002</v>
      </c>
      <c r="K21" s="55">
        <v>-27.955000000000002</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1.1162884999998064</v>
      </c>
      <c r="F23" s="313">
        <f t="shared" si="4"/>
        <v>-2.6356000000000117</v>
      </c>
      <c r="G23" s="115">
        <f t="shared" si="4"/>
        <v>38.481702399999705</v>
      </c>
      <c r="H23" s="51">
        <f t="shared" si="4"/>
        <v>-31.595599999999894</v>
      </c>
      <c r="I23" s="52">
        <f t="shared" si="4"/>
        <v>10.298999999999902</v>
      </c>
      <c r="J23" s="52">
        <f t="shared" si="4"/>
        <v>78.359000000000236</v>
      </c>
      <c r="K23" s="52">
        <f t="shared" si="4"/>
        <v>41.613000000000255</v>
      </c>
    </row>
    <row r="24" spans="1:11" ht="15" customHeight="1" x14ac:dyDescent="0.35">
      <c r="A24" s="227" t="s">
        <v>81</v>
      </c>
      <c r="B24" s="97"/>
      <c r="C24" s="97"/>
      <c r="D24" s="97"/>
      <c r="E24" s="116">
        <v>1.1162884999997935</v>
      </c>
      <c r="F24" s="55">
        <v>-2.6356000000000459</v>
      </c>
      <c r="G24" s="116">
        <v>38.481702400000145</v>
      </c>
      <c r="H24" s="55">
        <v>-31.595599999999941</v>
      </c>
      <c r="I24" s="55">
        <v>10.299000000000262</v>
      </c>
      <c r="J24" s="55">
        <v>78.358999999999938</v>
      </c>
      <c r="K24" s="55">
        <v>41.613000000000028</v>
      </c>
    </row>
    <row r="25" spans="1:11" ht="15" customHeight="1" x14ac:dyDescent="0.35">
      <c r="A25" s="227" t="s">
        <v>140</v>
      </c>
      <c r="B25" s="97"/>
      <c r="C25" s="97"/>
      <c r="D25" s="97"/>
      <c r="E25" s="116">
        <v>0</v>
      </c>
      <c r="F25" s="55">
        <v>0</v>
      </c>
      <c r="G25" s="116">
        <v>0</v>
      </c>
      <c r="H25" s="55">
        <v>0</v>
      </c>
      <c r="I25" s="55">
        <v>0</v>
      </c>
      <c r="J25" s="55">
        <v>0</v>
      </c>
      <c r="K25" s="55">
        <v>0</v>
      </c>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-7.8519999999999985</v>
      </c>
      <c r="F27" s="55">
        <v>-14.600000000000001</v>
      </c>
      <c r="G27" s="116">
        <v>-18.478999999999999</v>
      </c>
      <c r="H27" s="55">
        <v>-58.7</v>
      </c>
      <c r="I27" s="55">
        <v>-17.599999999999998</v>
      </c>
      <c r="J27" s="55">
        <v>-11.954000000000001</v>
      </c>
      <c r="K27" s="55">
        <v>-21.3</v>
      </c>
    </row>
    <row r="28" spans="1:11" ht="15" customHeight="1" x14ac:dyDescent="0.35">
      <c r="A28" s="263" t="s">
        <v>142</v>
      </c>
      <c r="B28" s="264"/>
      <c r="C28" s="264"/>
      <c r="D28" s="264"/>
      <c r="E28" s="279">
        <f t="shared" ref="E28:K28" si="5">E14-E27</f>
        <v>18.3363520999998</v>
      </c>
      <c r="F28" s="280">
        <f t="shared" si="5"/>
        <v>20.407999999999994</v>
      </c>
      <c r="G28" s="279">
        <f t="shared" si="5"/>
        <v>85.329997399999698</v>
      </c>
      <c r="H28" s="280">
        <f t="shared" si="5"/>
        <v>66.297000000000111</v>
      </c>
      <c r="I28" s="280">
        <f t="shared" si="5"/>
        <v>77.2349999999999</v>
      </c>
      <c r="J28" s="280">
        <f t="shared" si="5"/>
        <v>139.64300000000023</v>
      </c>
      <c r="K28" s="280">
        <f t="shared" si="5"/>
        <v>125.34000000000024</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1165.4627442000001</v>
      </c>
      <c r="H34" s="55">
        <v>1181.7829999999999</v>
      </c>
      <c r="I34" s="55">
        <v>1179.1559999999999</v>
      </c>
      <c r="J34" s="55">
        <v>1157.711</v>
      </c>
      <c r="K34" s="55">
        <v>1153.934</v>
      </c>
    </row>
    <row r="35" spans="1:11" ht="15" customHeight="1" x14ac:dyDescent="0.35">
      <c r="A35" s="227" t="s">
        <v>83</v>
      </c>
      <c r="B35" s="228"/>
      <c r="C35" s="228"/>
      <c r="D35" s="228"/>
      <c r="E35" s="116"/>
      <c r="F35" s="55"/>
      <c r="G35" s="116">
        <v>39.625588299999997</v>
      </c>
      <c r="H35" s="55">
        <v>46.531999999999996</v>
      </c>
      <c r="I35" s="55">
        <v>51.113999999999997</v>
      </c>
      <c r="J35" s="55">
        <v>55.242000000000004</v>
      </c>
      <c r="K35" s="55">
        <v>48.853000000000002</v>
      </c>
    </row>
    <row r="36" spans="1:11" ht="15" customHeight="1" x14ac:dyDescent="0.35">
      <c r="A36" s="227" t="s">
        <v>84</v>
      </c>
      <c r="B36" s="228"/>
      <c r="C36" s="228"/>
      <c r="D36" s="228"/>
      <c r="E36" s="116"/>
      <c r="F36" s="55"/>
      <c r="G36" s="116">
        <v>171.75732290000002</v>
      </c>
      <c r="H36" s="55">
        <v>184.82799999999997</v>
      </c>
      <c r="I36" s="55">
        <v>196.52500000000001</v>
      </c>
      <c r="J36" s="55">
        <v>187.76300000000001</v>
      </c>
      <c r="K36" s="55">
        <v>195.77600000000001</v>
      </c>
    </row>
    <row r="37" spans="1:11" ht="15" customHeight="1" x14ac:dyDescent="0.35">
      <c r="A37" s="227" t="s">
        <v>85</v>
      </c>
      <c r="B37" s="228"/>
      <c r="C37" s="228"/>
      <c r="D37" s="228"/>
      <c r="E37" s="116"/>
      <c r="F37" s="55"/>
      <c r="G37" s="116">
        <v>0.67924990000000007</v>
      </c>
      <c r="H37" s="55">
        <v>2.093</v>
      </c>
      <c r="I37" s="55">
        <v>2.3460000000000001</v>
      </c>
      <c r="J37" s="55">
        <v>2.1840000000000002</v>
      </c>
      <c r="K37" s="55">
        <v>2.218</v>
      </c>
    </row>
    <row r="38" spans="1:11" ht="15" customHeight="1" x14ac:dyDescent="0.35">
      <c r="A38" s="229" t="s">
        <v>86</v>
      </c>
      <c r="B38" s="101"/>
      <c r="C38" s="101"/>
      <c r="D38" s="101"/>
      <c r="E38" s="117"/>
      <c r="F38" s="59"/>
      <c r="G38" s="117">
        <v>36.926438699999999</v>
      </c>
      <c r="H38" s="59">
        <v>33.194000000000003</v>
      </c>
      <c r="I38" s="59">
        <v>26.027000000000001</v>
      </c>
      <c r="J38" s="59">
        <v>12.608000000000001</v>
      </c>
      <c r="K38" s="59">
        <v>22.725000000000001</v>
      </c>
    </row>
    <row r="39" spans="1:11" ht="15" customHeight="1" x14ac:dyDescent="0.35">
      <c r="A39" s="224" t="s">
        <v>87</v>
      </c>
      <c r="B39" s="230"/>
      <c r="C39" s="230"/>
      <c r="D39" s="230"/>
      <c r="E39" s="121"/>
      <c r="F39" s="313"/>
      <c r="G39" s="115">
        <f>SUM(G34:G38)</f>
        <v>1414.4513440000001</v>
      </c>
      <c r="H39" s="313">
        <f>SUM(H34:H38)</f>
        <v>1448.4299999999998</v>
      </c>
      <c r="I39" s="52">
        <f>SUM(I34:I38)</f>
        <v>1455.1680000000001</v>
      </c>
      <c r="J39" s="52">
        <f>SUM(J34:J38)</f>
        <v>1415.5079999999998</v>
      </c>
      <c r="K39" s="52">
        <f>SUM(K34:K38)</f>
        <v>1423.5060000000001</v>
      </c>
    </row>
    <row r="40" spans="1:11" ht="15" customHeight="1" x14ac:dyDescent="0.35">
      <c r="A40" s="227" t="s">
        <v>88</v>
      </c>
      <c r="B40" s="97"/>
      <c r="C40" s="97"/>
      <c r="D40" s="97"/>
      <c r="E40" s="116"/>
      <c r="F40" s="55"/>
      <c r="G40" s="116">
        <v>147.5949233</v>
      </c>
      <c r="H40" s="55">
        <v>163.55900000000003</v>
      </c>
      <c r="I40" s="55">
        <v>164.26599999999999</v>
      </c>
      <c r="J40" s="55">
        <v>170.26599999999999</v>
      </c>
      <c r="K40" s="55">
        <v>155.22900000000001</v>
      </c>
    </row>
    <row r="41" spans="1:11" ht="15" customHeight="1" x14ac:dyDescent="0.35">
      <c r="A41" s="227" t="s">
        <v>89</v>
      </c>
      <c r="B41" s="97"/>
      <c r="C41" s="97"/>
      <c r="D41" s="97"/>
      <c r="E41" s="116"/>
      <c r="F41" s="55"/>
      <c r="G41" s="116">
        <v>0</v>
      </c>
      <c r="H41" s="55">
        <v>0</v>
      </c>
      <c r="I41" s="55">
        <v>0</v>
      </c>
      <c r="J41" s="55">
        <v>0</v>
      </c>
      <c r="K41" s="55">
        <v>0</v>
      </c>
    </row>
    <row r="42" spans="1:11" ht="15" customHeight="1" x14ac:dyDescent="0.35">
      <c r="A42" s="227" t="s">
        <v>90</v>
      </c>
      <c r="B42" s="97"/>
      <c r="C42" s="97"/>
      <c r="D42" s="97"/>
      <c r="E42" s="116"/>
      <c r="F42" s="55"/>
      <c r="G42" s="116">
        <v>280.67570169999999</v>
      </c>
      <c r="H42" s="55">
        <v>283.935</v>
      </c>
      <c r="I42" s="55">
        <v>328.13900000000007</v>
      </c>
      <c r="J42" s="55">
        <v>333.18399999999997</v>
      </c>
      <c r="K42" s="55">
        <v>318.02900000000005</v>
      </c>
    </row>
    <row r="43" spans="1:11" ht="15" customHeight="1" x14ac:dyDescent="0.35">
      <c r="A43" s="227" t="s">
        <v>91</v>
      </c>
      <c r="B43" s="97"/>
      <c r="C43" s="97"/>
      <c r="D43" s="97"/>
      <c r="E43" s="116"/>
      <c r="F43" s="55"/>
      <c r="G43" s="116">
        <v>100.7782911</v>
      </c>
      <c r="H43" s="55">
        <v>111.628</v>
      </c>
      <c r="I43" s="55">
        <v>147.06299999999999</v>
      </c>
      <c r="J43" s="55">
        <v>201.84899999999999</v>
      </c>
      <c r="K43" s="55">
        <v>175.21100000000001</v>
      </c>
    </row>
    <row r="44" spans="1:11" ht="15" customHeight="1" x14ac:dyDescent="0.35">
      <c r="A44" s="229" t="s">
        <v>92</v>
      </c>
      <c r="B44" s="101"/>
      <c r="C44" s="101"/>
      <c r="D44" s="101"/>
      <c r="E44" s="117"/>
      <c r="F44" s="59"/>
      <c r="G44" s="117">
        <v>0</v>
      </c>
      <c r="H44" s="59">
        <v>0</v>
      </c>
      <c r="I44" s="59">
        <v>0</v>
      </c>
      <c r="J44" s="59">
        <v>0</v>
      </c>
      <c r="K44" s="59">
        <v>0</v>
      </c>
    </row>
    <row r="45" spans="1:11" ht="15" customHeight="1" x14ac:dyDescent="0.35">
      <c r="A45" s="236" t="s">
        <v>93</v>
      </c>
      <c r="B45" s="112"/>
      <c r="C45" s="112"/>
      <c r="D45" s="112"/>
      <c r="E45" s="122"/>
      <c r="F45" s="319"/>
      <c r="G45" s="124">
        <f>SUM(G40:G44)</f>
        <v>529.04891610000004</v>
      </c>
      <c r="H45" s="70">
        <f>SUM(H40:H44)</f>
        <v>559.12200000000007</v>
      </c>
      <c r="I45" s="71">
        <f>SUM(I40:I44)</f>
        <v>639.46800000000007</v>
      </c>
      <c r="J45" s="71">
        <f>SUM(J40:J44)</f>
        <v>705.29899999999998</v>
      </c>
      <c r="K45" s="71">
        <f>SUM(K40:K44)</f>
        <v>648.46900000000005</v>
      </c>
    </row>
    <row r="46" spans="1:11" ht="15" customHeight="1" x14ac:dyDescent="0.35">
      <c r="A46" s="224" t="s">
        <v>94</v>
      </c>
      <c r="B46" s="113"/>
      <c r="C46" s="113"/>
      <c r="D46" s="113"/>
      <c r="E46" s="121"/>
      <c r="F46" s="313"/>
      <c r="G46" s="115">
        <f>G39+G45</f>
        <v>1943.5002601000001</v>
      </c>
      <c r="H46" s="313">
        <f>H39+H45</f>
        <v>2007.5519999999999</v>
      </c>
      <c r="I46" s="52">
        <f>I39+I45</f>
        <v>2094.6360000000004</v>
      </c>
      <c r="J46" s="52">
        <f>J39+J45</f>
        <v>2120.8069999999998</v>
      </c>
      <c r="K46" s="52">
        <f>K39+K45</f>
        <v>2071.9750000000004</v>
      </c>
    </row>
    <row r="47" spans="1:11" ht="15" customHeight="1" x14ac:dyDescent="0.35">
      <c r="A47" s="227" t="s">
        <v>95</v>
      </c>
      <c r="B47" s="97"/>
      <c r="C47" s="97"/>
      <c r="D47" s="97"/>
      <c r="E47" s="116"/>
      <c r="F47" s="55"/>
      <c r="G47" s="116">
        <v>936.82953299999951</v>
      </c>
      <c r="H47" s="55">
        <v>907.8643999999997</v>
      </c>
      <c r="I47" s="55">
        <v>939.5</v>
      </c>
      <c r="J47" s="55">
        <v>1246.444</v>
      </c>
      <c r="K47" s="55">
        <v>1156.308</v>
      </c>
    </row>
    <row r="48" spans="1:11" ht="15" customHeight="1" x14ac:dyDescent="0.35">
      <c r="A48" s="227" t="s">
        <v>139</v>
      </c>
      <c r="B48" s="97"/>
      <c r="C48" s="97"/>
      <c r="D48" s="97"/>
      <c r="E48" s="116"/>
      <c r="F48" s="55"/>
      <c r="G48" s="116">
        <v>0</v>
      </c>
      <c r="H48" s="55">
        <v>0</v>
      </c>
      <c r="I48" s="55">
        <v>0</v>
      </c>
      <c r="J48" s="55">
        <v>0</v>
      </c>
      <c r="K48" s="55">
        <v>0</v>
      </c>
    </row>
    <row r="49" spans="1:11" ht="15" customHeight="1" x14ac:dyDescent="0.35">
      <c r="A49" s="227" t="s">
        <v>96</v>
      </c>
      <c r="B49" s="97"/>
      <c r="C49" s="97"/>
      <c r="D49" s="97"/>
      <c r="E49" s="116"/>
      <c r="F49" s="55"/>
      <c r="G49" s="116">
        <v>3.5034231</v>
      </c>
      <c r="H49" s="55">
        <v>4.5069999999999997</v>
      </c>
      <c r="I49" s="55">
        <v>4.327</v>
      </c>
      <c r="J49" s="55">
        <v>3.53</v>
      </c>
      <c r="K49" s="55">
        <v>3.47</v>
      </c>
    </row>
    <row r="50" spans="1:11" ht="15" customHeight="1" x14ac:dyDescent="0.35">
      <c r="A50" s="227" t="s">
        <v>97</v>
      </c>
      <c r="B50" s="97"/>
      <c r="C50" s="97"/>
      <c r="D50" s="97"/>
      <c r="E50" s="116"/>
      <c r="F50" s="55"/>
      <c r="G50" s="116">
        <v>6.6040530999999998</v>
      </c>
      <c r="H50" s="55">
        <v>6.83</v>
      </c>
      <c r="I50" s="55">
        <v>8.9290000000000003</v>
      </c>
      <c r="J50" s="55">
        <v>8.5</v>
      </c>
      <c r="K50" s="55">
        <v>11.704000000000001</v>
      </c>
    </row>
    <row r="51" spans="1:11" ht="15" customHeight="1" x14ac:dyDescent="0.35">
      <c r="A51" s="227" t="s">
        <v>98</v>
      </c>
      <c r="B51" s="97"/>
      <c r="C51" s="97"/>
      <c r="D51" s="97"/>
      <c r="E51" s="116"/>
      <c r="F51" s="55"/>
      <c r="G51" s="116">
        <v>666.58186999999998</v>
      </c>
      <c r="H51" s="55">
        <v>736.60500000000002</v>
      </c>
      <c r="I51" s="55">
        <v>779.88200000000006</v>
      </c>
      <c r="J51" s="55">
        <v>496.1</v>
      </c>
      <c r="K51" s="55">
        <v>569.995</v>
      </c>
    </row>
    <row r="52" spans="1:11" ht="15" customHeight="1" x14ac:dyDescent="0.35">
      <c r="A52" s="227" t="s">
        <v>99</v>
      </c>
      <c r="B52" s="97"/>
      <c r="C52" s="97"/>
      <c r="D52" s="97"/>
      <c r="E52" s="116"/>
      <c r="F52" s="55"/>
      <c r="G52" s="116">
        <v>325.35126670000005</v>
      </c>
      <c r="H52" s="55">
        <v>351.74599999999998</v>
      </c>
      <c r="I52" s="55">
        <v>361.99799999999999</v>
      </c>
      <c r="J52" s="55">
        <v>366.233</v>
      </c>
      <c r="K52" s="55">
        <v>330.49800000000005</v>
      </c>
    </row>
    <row r="53" spans="1:11" ht="15" customHeight="1" x14ac:dyDescent="0.35">
      <c r="A53" s="227" t="s">
        <v>134</v>
      </c>
      <c r="B53" s="97"/>
      <c r="C53" s="97"/>
      <c r="D53" s="97"/>
      <c r="E53" s="116"/>
      <c r="F53" s="55"/>
      <c r="G53" s="116">
        <v>4.63</v>
      </c>
      <c r="H53" s="55">
        <v>0</v>
      </c>
      <c r="I53" s="55">
        <v>0</v>
      </c>
      <c r="J53" s="55">
        <v>0</v>
      </c>
      <c r="K53" s="55">
        <v>0</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15">
        <f>SUM(G47:G54)</f>
        <v>1943.5001458999996</v>
      </c>
      <c r="H55" s="50">
        <f>SUM(H47:H54)</f>
        <v>2007.5523999999996</v>
      </c>
      <c r="I55" s="52">
        <f>SUM(I47:I54)</f>
        <v>2094.636</v>
      </c>
      <c r="J55" s="52">
        <f>SUM(J47:J54)</f>
        <v>2120.8070000000002</v>
      </c>
      <c r="K55" s="52">
        <f>SUM(K47:K54)</f>
        <v>2071.9749999999999</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v>1.0356171999997921</v>
      </c>
      <c r="F61" s="55">
        <v>16.831399999999924</v>
      </c>
      <c r="G61" s="116">
        <v>66.581118900000007</v>
      </c>
      <c r="H61" s="55">
        <v>46.163400000000074</v>
      </c>
      <c r="I61" s="55">
        <v>65.822000000000173</v>
      </c>
      <c r="J61" s="55">
        <v>127.899</v>
      </c>
      <c r="K61" s="55">
        <v>94.891000000000219</v>
      </c>
    </row>
    <row r="62" spans="1:11" ht="15" customHeight="1" x14ac:dyDescent="0.35">
      <c r="A62" s="238" t="s">
        <v>103</v>
      </c>
      <c r="B62" s="238"/>
      <c r="C62" s="239"/>
      <c r="D62" s="239"/>
      <c r="E62" s="117">
        <v>59.258083400000004</v>
      </c>
      <c r="F62" s="59">
        <v>58.08</v>
      </c>
      <c r="G62" s="117">
        <v>-9.8022917999999972</v>
      </c>
      <c r="H62" s="59">
        <v>-8.009999999999998</v>
      </c>
      <c r="I62" s="59">
        <v>16.353999999999999</v>
      </c>
      <c r="J62" s="59">
        <v>-0.57200000000000273</v>
      </c>
      <c r="K62" s="59">
        <v>25.286000000000001</v>
      </c>
    </row>
    <row r="63" spans="1:11" ht="15" customHeight="1" x14ac:dyDescent="0.35">
      <c r="A63" s="294" t="s">
        <v>104</v>
      </c>
      <c r="B63" s="240"/>
      <c r="C63" s="241"/>
      <c r="D63" s="241"/>
      <c r="E63" s="123">
        <f t="shared" ref="E63:K63" si="7">SUM(E61:E62)</f>
        <v>60.293700599999795</v>
      </c>
      <c r="F63" s="313">
        <f t="shared" si="7"/>
        <v>74.911399999999929</v>
      </c>
      <c r="G63" s="115">
        <f t="shared" si="7"/>
        <v>56.778827100000008</v>
      </c>
      <c r="H63" s="51">
        <f t="shared" si="7"/>
        <v>38.153400000000076</v>
      </c>
      <c r="I63" s="52">
        <f t="shared" si="7"/>
        <v>82.176000000000172</v>
      </c>
      <c r="J63" s="52">
        <f t="shared" si="7"/>
        <v>127.327</v>
      </c>
      <c r="K63" s="52">
        <f t="shared" si="7"/>
        <v>120.17700000000022</v>
      </c>
    </row>
    <row r="64" spans="1:11" ht="15" customHeight="1" x14ac:dyDescent="0.35">
      <c r="A64" s="237" t="s">
        <v>105</v>
      </c>
      <c r="B64" s="237"/>
      <c r="C64" s="97"/>
      <c r="D64" s="97"/>
      <c r="E64" s="116">
        <v>-6.5172958999999988</v>
      </c>
      <c r="F64" s="55">
        <v>-9.2269999999999968</v>
      </c>
      <c r="G64" s="116">
        <v>-23.389207299999999</v>
      </c>
      <c r="H64" s="55">
        <v>-23.098999999999997</v>
      </c>
      <c r="I64" s="55">
        <v>-32.670999999999999</v>
      </c>
      <c r="J64" s="55">
        <v>-36.271999999999998</v>
      </c>
      <c r="K64" s="55">
        <v>-50.597000000000001</v>
      </c>
    </row>
    <row r="65" spans="1:12" ht="15" customHeight="1" x14ac:dyDescent="0.35">
      <c r="A65" s="238" t="s">
        <v>135</v>
      </c>
      <c r="B65" s="238"/>
      <c r="C65" s="101"/>
      <c r="D65" s="101"/>
      <c r="E65" s="117">
        <v>0</v>
      </c>
      <c r="F65" s="59">
        <v>0</v>
      </c>
      <c r="G65" s="117">
        <v>0</v>
      </c>
      <c r="H65" s="59">
        <v>0</v>
      </c>
      <c r="I65" s="59">
        <v>0</v>
      </c>
      <c r="J65" s="59">
        <v>0</v>
      </c>
      <c r="K65" s="59">
        <v>0</v>
      </c>
    </row>
    <row r="66" spans="1:12" ht="15" customHeight="1" x14ac:dyDescent="0.35">
      <c r="A66" s="242" t="s">
        <v>106</v>
      </c>
      <c r="B66" s="242"/>
      <c r="C66" s="243"/>
      <c r="D66" s="243"/>
      <c r="E66" s="123">
        <f t="shared" ref="E66:K66" si="8">SUM(E63:E65)</f>
        <v>53.776404699999794</v>
      </c>
      <c r="F66" s="313">
        <f t="shared" si="8"/>
        <v>65.684399999999926</v>
      </c>
      <c r="G66" s="115">
        <f t="shared" si="8"/>
        <v>33.389619800000006</v>
      </c>
      <c r="H66" s="51">
        <f t="shared" si="8"/>
        <v>15.054400000000079</v>
      </c>
      <c r="I66" s="52">
        <f t="shared" si="8"/>
        <v>49.505000000000173</v>
      </c>
      <c r="J66" s="52">
        <f t="shared" si="8"/>
        <v>91.055000000000007</v>
      </c>
      <c r="K66" s="52">
        <f t="shared" si="8"/>
        <v>69.580000000000211</v>
      </c>
    </row>
    <row r="67" spans="1:12" ht="15" customHeight="1" x14ac:dyDescent="0.35">
      <c r="A67" s="238" t="s">
        <v>107</v>
      </c>
      <c r="B67" s="238"/>
      <c r="C67" s="244"/>
      <c r="D67" s="244"/>
      <c r="E67" s="117">
        <v>-8.4000000000000075E-2</v>
      </c>
      <c r="F67" s="59">
        <v>0</v>
      </c>
      <c r="G67" s="117">
        <v>-8.4000000000000075E-2</v>
      </c>
      <c r="H67" s="59">
        <v>-1.699999999999996E-2</v>
      </c>
      <c r="I67" s="59">
        <v>0</v>
      </c>
      <c r="J67" s="59">
        <v>0</v>
      </c>
      <c r="K67" s="59">
        <v>0</v>
      </c>
    </row>
    <row r="68" spans="1:12" ht="15" customHeight="1" x14ac:dyDescent="0.35">
      <c r="A68" s="294" t="s">
        <v>108</v>
      </c>
      <c r="B68" s="240"/>
      <c r="C68" s="113"/>
      <c r="D68" s="113"/>
      <c r="E68" s="123">
        <f t="shared" ref="E68:K68" si="9">SUM(E66:E67)</f>
        <v>53.692404699999791</v>
      </c>
      <c r="F68" s="313">
        <f t="shared" si="9"/>
        <v>65.684399999999926</v>
      </c>
      <c r="G68" s="115">
        <f t="shared" si="9"/>
        <v>33.305619800000002</v>
      </c>
      <c r="H68" s="51">
        <f t="shared" si="9"/>
        <v>15.03740000000008</v>
      </c>
      <c r="I68" s="52">
        <f t="shared" si="9"/>
        <v>49.505000000000173</v>
      </c>
      <c r="J68" s="52">
        <f t="shared" si="9"/>
        <v>91.055000000000007</v>
      </c>
      <c r="K68" s="52">
        <f t="shared" si="9"/>
        <v>69.580000000000211</v>
      </c>
    </row>
    <row r="69" spans="1:12" ht="15" customHeight="1" x14ac:dyDescent="0.35">
      <c r="A69" s="237" t="s">
        <v>109</v>
      </c>
      <c r="B69" s="237"/>
      <c r="C69" s="97"/>
      <c r="D69" s="97"/>
      <c r="E69" s="116">
        <v>-30.458360000000003</v>
      </c>
      <c r="F69" s="55">
        <v>-26.429000000000002</v>
      </c>
      <c r="G69" s="116">
        <v>-53.464359999999999</v>
      </c>
      <c r="H69" s="55">
        <v>-51.307999999999993</v>
      </c>
      <c r="I69" s="55">
        <v>233.45699999999999</v>
      </c>
      <c r="J69" s="55">
        <v>-72.472999999999999</v>
      </c>
      <c r="K69" s="55">
        <v>-58.753999999999998</v>
      </c>
    </row>
    <row r="70" spans="1:12" ht="15" customHeight="1" x14ac:dyDescent="0.35">
      <c r="A70" s="237" t="s">
        <v>110</v>
      </c>
      <c r="B70" s="237"/>
      <c r="C70" s="97"/>
      <c r="D70" s="97"/>
      <c r="E70" s="116">
        <v>0</v>
      </c>
      <c r="F70" s="55">
        <v>0</v>
      </c>
      <c r="G70" s="116">
        <v>0</v>
      </c>
      <c r="H70" s="55">
        <v>0</v>
      </c>
      <c r="I70" s="55">
        <v>0</v>
      </c>
      <c r="J70" s="55">
        <v>0</v>
      </c>
      <c r="K70" s="55">
        <v>0</v>
      </c>
    </row>
    <row r="71" spans="1:12" ht="15" customHeight="1" x14ac:dyDescent="0.35">
      <c r="A71" s="237" t="s">
        <v>111</v>
      </c>
      <c r="B71" s="237"/>
      <c r="C71" s="97"/>
      <c r="D71" s="97"/>
      <c r="E71" s="116">
        <v>0</v>
      </c>
      <c r="F71" s="55">
        <v>0</v>
      </c>
      <c r="G71" s="116">
        <v>0</v>
      </c>
      <c r="H71" s="55">
        <v>0</v>
      </c>
      <c r="I71" s="55">
        <v>-350.00700000000001</v>
      </c>
      <c r="J71" s="55">
        <v>0</v>
      </c>
      <c r="K71" s="55">
        <v>0</v>
      </c>
    </row>
    <row r="72" spans="1:12" ht="15" customHeight="1" x14ac:dyDescent="0.35">
      <c r="A72" s="238" t="s">
        <v>112</v>
      </c>
      <c r="B72" s="238"/>
      <c r="C72" s="101"/>
      <c r="D72" s="101"/>
      <c r="E72" s="117">
        <v>1.645</v>
      </c>
      <c r="F72" s="59">
        <v>0</v>
      </c>
      <c r="G72" s="117">
        <v>4.63</v>
      </c>
      <c r="H72" s="59">
        <v>0</v>
      </c>
      <c r="I72" s="59">
        <v>0</v>
      </c>
      <c r="J72" s="59">
        <v>0</v>
      </c>
      <c r="K72" s="59">
        <v>0</v>
      </c>
    </row>
    <row r="73" spans="1:12" ht="15" customHeight="1" x14ac:dyDescent="0.35">
      <c r="A73" s="345" t="s">
        <v>113</v>
      </c>
      <c r="B73" s="346"/>
      <c r="C73" s="246"/>
      <c r="D73" s="246"/>
      <c r="E73" s="124">
        <f t="shared" ref="E73:K73" si="10">SUM(E69:E72)</f>
        <v>-28.813360000000003</v>
      </c>
      <c r="F73" s="319">
        <f t="shared" si="10"/>
        <v>-26.429000000000002</v>
      </c>
      <c r="G73" s="124">
        <f t="shared" si="10"/>
        <v>-48.834359999999997</v>
      </c>
      <c r="H73" s="70">
        <f t="shared" si="10"/>
        <v>-51.307999999999993</v>
      </c>
      <c r="I73" s="284">
        <f t="shared" si="10"/>
        <v>-116.55000000000001</v>
      </c>
      <c r="J73" s="284">
        <f t="shared" si="10"/>
        <v>-72.472999999999999</v>
      </c>
      <c r="K73" s="284">
        <f t="shared" si="10"/>
        <v>-58.753999999999998</v>
      </c>
    </row>
    <row r="74" spans="1:12" ht="15" customHeight="1" x14ac:dyDescent="0.35">
      <c r="A74" s="240" t="s">
        <v>114</v>
      </c>
      <c r="B74" s="240"/>
      <c r="C74" s="113"/>
      <c r="D74" s="113"/>
      <c r="E74" s="123">
        <f t="shared" ref="E74:K74" si="11">SUM(E73+E68)</f>
        <v>24.879044699999788</v>
      </c>
      <c r="F74" s="313">
        <f t="shared" si="11"/>
        <v>39.255399999999923</v>
      </c>
      <c r="G74" s="115">
        <f t="shared" si="11"/>
        <v>-15.528740199999994</v>
      </c>
      <c r="H74" s="51">
        <f t="shared" si="11"/>
        <v>-36.270599999999916</v>
      </c>
      <c r="I74" s="52">
        <f t="shared" si="11"/>
        <v>-67.044999999999845</v>
      </c>
      <c r="J74" s="52">
        <f t="shared" si="11"/>
        <v>18.582000000000008</v>
      </c>
      <c r="K74" s="52">
        <f t="shared" si="11"/>
        <v>10.826000000000214</v>
      </c>
    </row>
    <row r="75" spans="1:12" ht="15" customHeight="1" x14ac:dyDescent="0.35">
      <c r="A75" s="238" t="s">
        <v>230</v>
      </c>
      <c r="B75" s="238"/>
      <c r="C75" s="101"/>
      <c r="D75" s="101"/>
      <c r="E75" s="117">
        <v>0</v>
      </c>
      <c r="F75" s="59">
        <v>0</v>
      </c>
      <c r="G75" s="117">
        <v>0</v>
      </c>
      <c r="H75" s="59">
        <v>0</v>
      </c>
      <c r="I75" s="59">
        <v>0</v>
      </c>
      <c r="J75" s="59">
        <v>0</v>
      </c>
      <c r="K75" s="59">
        <v>0</v>
      </c>
      <c r="L75" s="288"/>
    </row>
    <row r="76" spans="1:12" ht="15" customHeight="1" x14ac:dyDescent="0.35">
      <c r="A76" s="294" t="s">
        <v>231</v>
      </c>
      <c r="B76" s="243"/>
      <c r="C76" s="113"/>
      <c r="D76" s="113"/>
      <c r="E76" s="123">
        <f t="shared" ref="E76:K76" si="12">SUM(E74:E75)</f>
        <v>24.879044699999788</v>
      </c>
      <c r="F76" s="313">
        <f t="shared" si="12"/>
        <v>39.255399999999923</v>
      </c>
      <c r="G76" s="115">
        <f t="shared" si="12"/>
        <v>-15.528740199999994</v>
      </c>
      <c r="H76" s="51">
        <f t="shared" si="12"/>
        <v>-36.270599999999916</v>
      </c>
      <c r="I76" s="52">
        <f t="shared" si="12"/>
        <v>-67.044999999999845</v>
      </c>
      <c r="J76" s="52">
        <f t="shared" si="12"/>
        <v>18.582000000000008</v>
      </c>
      <c r="K76" s="52">
        <f t="shared" si="12"/>
        <v>10.826000000000214</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2.807144269962409</v>
      </c>
      <c r="F82" s="93">
        <v>1.4554567096854776</v>
      </c>
      <c r="G82" s="119">
        <v>4.7168343499297212</v>
      </c>
      <c r="H82" s="93">
        <v>0.51042621294254775</v>
      </c>
      <c r="I82" s="93">
        <v>3.9515019152873823</v>
      </c>
      <c r="J82" s="93">
        <v>8.0013309546592026</v>
      </c>
      <c r="K82" s="93">
        <v>6.2792908336476803</v>
      </c>
    </row>
    <row r="83" spans="1:11" ht="15" customHeight="1" x14ac:dyDescent="0.35">
      <c r="A83" s="227" t="s">
        <v>222</v>
      </c>
      <c r="B83" s="237"/>
      <c r="C83" s="228"/>
      <c r="D83" s="228"/>
      <c r="E83" s="119">
        <v>4.9094865604073537</v>
      </c>
      <c r="F83" s="93">
        <v>5.1141460969802983</v>
      </c>
      <c r="G83" s="119">
        <v>6.0206650382112858</v>
      </c>
      <c r="H83" s="93">
        <v>4.4543539080493906</v>
      </c>
      <c r="I83" s="93">
        <v>5.1177035369702608</v>
      </c>
      <c r="J83" s="93">
        <v>8.750400257668824</v>
      </c>
      <c r="K83" s="93">
        <v>7.5648434552998838</v>
      </c>
    </row>
    <row r="84" spans="1:11" ht="15" customHeight="1" x14ac:dyDescent="0.35">
      <c r="A84" s="227" t="s">
        <v>117</v>
      </c>
      <c r="B84" s="237"/>
      <c r="C84" s="228"/>
      <c r="D84" s="228"/>
      <c r="E84" s="119">
        <v>0.56375904284965361</v>
      </c>
      <c r="F84" s="93">
        <v>-0.29234431775467906</v>
      </c>
      <c r="G84" s="119">
        <v>3.0317625594234112</v>
      </c>
      <c r="H84" s="93">
        <v>-1.8956115573878489</v>
      </c>
      <c r="I84" s="93">
        <v>0.20342266923674227</v>
      </c>
      <c r="J84" s="93">
        <v>6.6413634891064</v>
      </c>
      <c r="K84" s="93">
        <v>4.1987476423990993</v>
      </c>
    </row>
    <row r="85" spans="1:11" ht="15" customHeight="1" x14ac:dyDescent="0.35">
      <c r="A85" s="227" t="s">
        <v>118</v>
      </c>
      <c r="B85" s="237"/>
      <c r="C85" s="235"/>
      <c r="D85" s="235"/>
      <c r="E85" s="126" t="s">
        <v>67</v>
      </c>
      <c r="F85" s="93" t="s">
        <v>67</v>
      </c>
      <c r="G85" s="119">
        <v>4.1656502770879316</v>
      </c>
      <c r="H85" s="93">
        <v>-3.420613713244705</v>
      </c>
      <c r="I85" s="93">
        <v>0.9422931237031017</v>
      </c>
      <c r="J85" s="93">
        <v>6.5224376048797179</v>
      </c>
      <c r="K85" s="93">
        <v>3.6517270519848681</v>
      </c>
    </row>
    <row r="86" spans="1:11" ht="15" customHeight="1" x14ac:dyDescent="0.35">
      <c r="A86" s="227" t="s">
        <v>119</v>
      </c>
      <c r="B86" s="237"/>
      <c r="C86" s="235"/>
      <c r="D86" s="235"/>
      <c r="E86" s="126" t="s">
        <v>67</v>
      </c>
      <c r="F86" s="93" t="s">
        <v>67</v>
      </c>
      <c r="G86" s="119">
        <v>4.6051514632420592</v>
      </c>
      <c r="H86" s="93">
        <v>0.8051981367725487</v>
      </c>
      <c r="I86" s="93">
        <v>3.454279417473654</v>
      </c>
      <c r="J86" s="93">
        <v>7.5331278965961408</v>
      </c>
      <c r="K86" s="93">
        <v>6.0013930320297044</v>
      </c>
    </row>
    <row r="87" spans="1:11" ht="15" customHeight="1" x14ac:dyDescent="0.35">
      <c r="A87" s="227" t="s">
        <v>120</v>
      </c>
      <c r="B87" s="237"/>
      <c r="C87" s="228"/>
      <c r="D87" s="228"/>
      <c r="E87" s="127" t="s">
        <v>67</v>
      </c>
      <c r="F87" s="55" t="s">
        <v>67</v>
      </c>
      <c r="G87" s="116">
        <v>48.203213927013671</v>
      </c>
      <c r="H87" s="55">
        <v>45.222450980607029</v>
      </c>
      <c r="I87" s="55">
        <v>44.852661751254146</v>
      </c>
      <c r="J87" s="55">
        <v>58.772156070778728</v>
      </c>
      <c r="K87" s="55">
        <v>55.807044003909311</v>
      </c>
    </row>
    <row r="88" spans="1:11" ht="15" customHeight="1" x14ac:dyDescent="0.35">
      <c r="A88" s="227" t="s">
        <v>121</v>
      </c>
      <c r="B88" s="237"/>
      <c r="C88" s="228"/>
      <c r="D88" s="228"/>
      <c r="E88" s="128" t="s">
        <v>67</v>
      </c>
      <c r="F88" s="55" t="s">
        <v>67</v>
      </c>
      <c r="G88" s="116">
        <v>568.62775209999995</v>
      </c>
      <c r="H88" s="55">
        <v>627.39100000000008</v>
      </c>
      <c r="I88" s="55">
        <v>634.80000000000007</v>
      </c>
      <c r="J88" s="55">
        <v>295.59700000000004</v>
      </c>
      <c r="K88" s="55">
        <v>396.03599999999994</v>
      </c>
    </row>
    <row r="89" spans="1:11" ht="15" customHeight="1" x14ac:dyDescent="0.35">
      <c r="A89" s="227" t="s">
        <v>122</v>
      </c>
      <c r="B89" s="237"/>
      <c r="C89" s="97"/>
      <c r="D89" s="97"/>
      <c r="E89" s="129" t="s">
        <v>67</v>
      </c>
      <c r="F89" s="93" t="s">
        <v>67</v>
      </c>
      <c r="G89" s="119">
        <v>0.71526918131433437</v>
      </c>
      <c r="H89" s="93">
        <v>0.81632455243316082</v>
      </c>
      <c r="I89" s="93">
        <v>0.83470888770622698</v>
      </c>
      <c r="J89" s="93">
        <v>0.40084432192701797</v>
      </c>
      <c r="K89" s="93">
        <v>0.49594485206363703</v>
      </c>
    </row>
    <row r="90" spans="1:11" ht="15" customHeight="1" x14ac:dyDescent="0.35">
      <c r="A90" s="229" t="s">
        <v>123</v>
      </c>
      <c r="B90" s="238"/>
      <c r="C90" s="101"/>
      <c r="D90" s="101"/>
      <c r="E90" s="130" t="s">
        <v>67</v>
      </c>
      <c r="F90" s="55" t="s">
        <v>67</v>
      </c>
      <c r="G90" s="131">
        <v>982</v>
      </c>
      <c r="H90" s="55">
        <v>993</v>
      </c>
      <c r="I90" s="55">
        <v>1134</v>
      </c>
      <c r="J90" s="55">
        <v>1143</v>
      </c>
      <c r="K90" s="55">
        <v>1162</v>
      </c>
    </row>
    <row r="91" spans="1:11" ht="16.5" x14ac:dyDescent="0.35">
      <c r="A91" s="231"/>
      <c r="B91" s="99"/>
      <c r="C91" s="99"/>
      <c r="D91" s="99"/>
      <c r="E91" s="99"/>
      <c r="F91" s="99"/>
      <c r="G91" s="99"/>
      <c r="H91" s="99"/>
      <c r="I91" s="99"/>
      <c r="J91" s="99"/>
      <c r="K91" s="99"/>
    </row>
    <row r="92" spans="1:11" ht="16.5" x14ac:dyDescent="0.35">
      <c r="A92" s="231"/>
      <c r="B92" s="247"/>
      <c r="C92" s="247"/>
      <c r="D92" s="247"/>
      <c r="E92" s="247"/>
      <c r="F92" s="247"/>
      <c r="G92" s="247"/>
      <c r="H92" s="247"/>
      <c r="I92" s="247"/>
      <c r="J92" s="247"/>
      <c r="K92" s="247"/>
    </row>
    <row r="93" spans="1:11" ht="16.5" x14ac:dyDescent="0.35">
      <c r="A93" s="32"/>
      <c r="B93"/>
      <c r="C93"/>
      <c r="D93" s="29"/>
      <c r="E93"/>
      <c r="F93" s="219"/>
      <c r="G93" s="219"/>
      <c r="H93" s="219"/>
      <c r="I93" s="247"/>
      <c r="J93" s="247"/>
      <c r="K93" s="247"/>
    </row>
    <row r="94" spans="1:11" ht="16.5" hidden="1" outlineLevel="1" x14ac:dyDescent="0.35">
      <c r="A94" s="248"/>
      <c r="B94" s="248"/>
      <c r="C94" s="248"/>
      <c r="D94" s="248"/>
      <c r="E94" s="248"/>
      <c r="F94" s="248"/>
      <c r="G94" s="248"/>
      <c r="H94" s="248"/>
      <c r="I94" s="248"/>
      <c r="J94" s="248"/>
      <c r="K94" s="248"/>
    </row>
    <row r="95" spans="1:11" hidden="1" outlineLevel="1" x14ac:dyDescent="0.25">
      <c r="I95" s="219"/>
      <c r="J95" s="219"/>
      <c r="K95" s="219"/>
    </row>
    <row r="96" spans="1:11" hidden="1" outlineLevel="1" x14ac:dyDescent="0.25">
      <c r="C96" s="39"/>
      <c r="E96" s="219"/>
      <c r="F96" s="219"/>
      <c r="G96" s="219"/>
      <c r="H96" s="219"/>
      <c r="I96" s="219"/>
      <c r="J96" s="219"/>
      <c r="K96" s="219"/>
    </row>
    <row r="97" spans="1:11" ht="16.5" hidden="1" outlineLevel="1" x14ac:dyDescent="0.35">
      <c r="A97" s="248"/>
      <c r="B97" s="248"/>
      <c r="C97" s="248"/>
      <c r="D97" s="248"/>
      <c r="E97" s="248"/>
      <c r="F97" s="248"/>
      <c r="G97" s="248"/>
      <c r="H97" s="248"/>
      <c r="I97" s="248"/>
      <c r="J97" s="248"/>
      <c r="K97" s="248"/>
    </row>
    <row r="98" spans="1:11" ht="16.5" collapsed="1" x14ac:dyDescent="0.35">
      <c r="A98" s="248"/>
      <c r="B98" s="248"/>
      <c r="C98" s="248"/>
      <c r="D98" s="248"/>
      <c r="E98" s="248"/>
      <c r="F98" s="248"/>
      <c r="G98" s="248"/>
      <c r="H98" s="248"/>
      <c r="I98" s="248"/>
      <c r="J98" s="248"/>
      <c r="K98" s="248"/>
    </row>
    <row r="99" spans="1:11" ht="16.5" x14ac:dyDescent="0.35">
      <c r="A99" s="248"/>
      <c r="B99" s="248"/>
      <c r="C99" s="248"/>
      <c r="D99" s="248"/>
      <c r="E99" s="248"/>
      <c r="F99" s="248"/>
      <c r="G99" s="248"/>
      <c r="H99" s="248"/>
      <c r="I99" s="248"/>
      <c r="J99" s="248"/>
      <c r="K99" s="248"/>
    </row>
    <row r="100" spans="1:11" ht="16.5" x14ac:dyDescent="0.35">
      <c r="A100" s="248"/>
      <c r="B100" s="248"/>
      <c r="C100" s="248"/>
      <c r="D100" s="248"/>
      <c r="E100" s="248"/>
      <c r="F100" s="248"/>
      <c r="G100" s="248"/>
      <c r="H100" s="248"/>
      <c r="I100" s="248"/>
      <c r="J100" s="248"/>
      <c r="K100" s="248"/>
    </row>
    <row r="101" spans="1:11" x14ac:dyDescent="0.25">
      <c r="A101" s="249"/>
      <c r="B101" s="249"/>
      <c r="C101" s="249"/>
      <c r="D101" s="249"/>
      <c r="E101" s="249"/>
      <c r="F101" s="249"/>
      <c r="G101" s="249"/>
      <c r="H101" s="249"/>
      <c r="I101" s="249"/>
      <c r="J101" s="249"/>
      <c r="K101" s="249"/>
    </row>
    <row r="102" spans="1:11" x14ac:dyDescent="0.25">
      <c r="A102" s="249"/>
      <c r="B102" s="249"/>
      <c r="C102" s="249"/>
      <c r="D102" s="249"/>
      <c r="E102" s="249"/>
      <c r="F102" s="249"/>
      <c r="G102" s="249"/>
      <c r="H102" s="249"/>
      <c r="I102" s="249"/>
      <c r="J102" s="249"/>
      <c r="K102" s="249"/>
    </row>
    <row r="103" spans="1:11" x14ac:dyDescent="0.25">
      <c r="A103" s="249"/>
      <c r="B103" s="249"/>
      <c r="C103" s="249"/>
      <c r="D103" s="249"/>
      <c r="E103" s="249"/>
      <c r="F103" s="249"/>
      <c r="G103" s="249"/>
      <c r="H103" s="249"/>
      <c r="I103" s="249"/>
      <c r="J103" s="249"/>
      <c r="K103" s="249"/>
    </row>
    <row r="104" spans="1:11" x14ac:dyDescent="0.25">
      <c r="A104" s="249"/>
      <c r="B104" s="249"/>
      <c r="C104" s="249"/>
      <c r="D104" s="249"/>
      <c r="E104" s="249"/>
      <c r="F104" s="249"/>
      <c r="G104" s="249"/>
      <c r="H104" s="249"/>
      <c r="I104" s="249"/>
      <c r="J104" s="249"/>
      <c r="K104" s="249"/>
    </row>
    <row r="105" spans="1:11" x14ac:dyDescent="0.25">
      <c r="A105" s="249"/>
      <c r="B105" s="249"/>
      <c r="C105" s="249"/>
      <c r="D105" s="249"/>
      <c r="E105" s="249"/>
      <c r="F105" s="249"/>
      <c r="G105" s="249"/>
      <c r="H105" s="249"/>
      <c r="I105" s="249"/>
      <c r="J105" s="249"/>
      <c r="K105" s="24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row r="114" spans="1:11" x14ac:dyDescent="0.25">
      <c r="A114" s="219"/>
      <c r="B114" s="219"/>
      <c r="C114" s="219"/>
      <c r="D114" s="219"/>
      <c r="E114" s="219"/>
      <c r="F114" s="219"/>
      <c r="G114" s="219"/>
      <c r="H114" s="219"/>
      <c r="I114" s="219"/>
      <c r="J114" s="219"/>
      <c r="K114" s="219"/>
    </row>
    <row r="115" spans="1:11" x14ac:dyDescent="0.25">
      <c r="A115" s="219"/>
      <c r="B115" s="219"/>
      <c r="C115" s="219"/>
      <c r="D115" s="219"/>
      <c r="E115" s="219"/>
      <c r="F115" s="219"/>
      <c r="G115" s="219"/>
      <c r="H115" s="219"/>
      <c r="I115" s="219"/>
      <c r="J115" s="219"/>
      <c r="K115" s="219"/>
    </row>
    <row r="116" spans="1:11" x14ac:dyDescent="0.25">
      <c r="A116" s="219"/>
      <c r="B116" s="219"/>
      <c r="C116" s="219"/>
      <c r="D116" s="219"/>
      <c r="E116" s="219"/>
      <c r="F116" s="219"/>
      <c r="G116" s="219"/>
      <c r="H116" s="219"/>
      <c r="I116" s="219"/>
      <c r="J116" s="219"/>
      <c r="K116" s="219"/>
    </row>
    <row r="117" spans="1:11" x14ac:dyDescent="0.25">
      <c r="A117" s="219"/>
      <c r="B117" s="219"/>
      <c r="C117" s="219"/>
      <c r="D117" s="219"/>
      <c r="E117" s="219"/>
      <c r="F117" s="219"/>
      <c r="G117" s="219"/>
      <c r="H117" s="219"/>
      <c r="I117" s="219"/>
      <c r="J117" s="219"/>
      <c r="K117" s="219"/>
    </row>
    <row r="118" spans="1:11" x14ac:dyDescent="0.25">
      <c r="A118" s="219"/>
      <c r="B118" s="219"/>
      <c r="C118" s="219"/>
      <c r="D118" s="219"/>
      <c r="E118" s="219"/>
      <c r="F118" s="219"/>
      <c r="G118" s="219"/>
      <c r="H118" s="219"/>
      <c r="I118" s="219"/>
      <c r="J118" s="219"/>
      <c r="K118"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rowBreaks count="1" manualBreakCount="1">
    <brk id="9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Zeros="0" zoomScaleNormal="100" workbookViewId="0">
      <selection sqref="A1:K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151</v>
      </c>
      <c r="B1" s="344"/>
      <c r="C1" s="344"/>
      <c r="D1" s="344"/>
      <c r="E1" s="344"/>
      <c r="F1" s="344"/>
      <c r="G1" s="344"/>
      <c r="H1" s="344"/>
      <c r="I1" s="344"/>
      <c r="J1" s="344"/>
      <c r="K1" s="344"/>
    </row>
    <row r="2" spans="1:11" ht="16.5" x14ac:dyDescent="0.35">
      <c r="A2" s="224" t="s">
        <v>126</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56</v>
      </c>
      <c r="G5" s="107" t="s">
        <v>56</v>
      </c>
      <c r="H5" s="107" t="s">
        <v>56</v>
      </c>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287.6602539999999</v>
      </c>
      <c r="F7" s="51">
        <v>299.35901699999999</v>
      </c>
      <c r="G7" s="115">
        <v>880.33106599999996</v>
      </c>
      <c r="H7" s="51">
        <v>888.20801700000004</v>
      </c>
      <c r="I7" s="51">
        <v>844.50199999999995</v>
      </c>
      <c r="J7" s="51">
        <v>837.87300000000005</v>
      </c>
      <c r="K7" s="51">
        <v>784.29499999999996</v>
      </c>
    </row>
    <row r="8" spans="1:11" ht="15" customHeight="1" x14ac:dyDescent="0.35">
      <c r="A8" s="227" t="s">
        <v>70</v>
      </c>
      <c r="B8" s="97"/>
      <c r="C8" s="97"/>
      <c r="D8" s="97"/>
      <c r="E8" s="116">
        <v>-260.25057300000003</v>
      </c>
      <c r="F8" s="55">
        <v>-264.69359299999996</v>
      </c>
      <c r="G8" s="116">
        <v>-842.17398300000002</v>
      </c>
      <c r="H8" s="55">
        <v>-849.46159299999999</v>
      </c>
      <c r="I8" s="55">
        <v>-819.9190000000001</v>
      </c>
      <c r="J8" s="55">
        <v>-804.13599999999997</v>
      </c>
      <c r="K8" s="55">
        <v>-785.62000000000012</v>
      </c>
    </row>
    <row r="9" spans="1:11" ht="15" customHeight="1" x14ac:dyDescent="0.35">
      <c r="A9" s="227" t="s">
        <v>71</v>
      </c>
      <c r="B9" s="97"/>
      <c r="C9" s="97"/>
      <c r="D9" s="97"/>
      <c r="E9" s="116">
        <v>3.1680080000000008</v>
      </c>
      <c r="F9" s="55">
        <v>5.745063</v>
      </c>
      <c r="G9" s="116">
        <v>10.104359000000001</v>
      </c>
      <c r="H9" s="55">
        <v>10.456063</v>
      </c>
      <c r="I9" s="55">
        <v>7.1820000000000004</v>
      </c>
      <c r="J9" s="55">
        <v>6.274</v>
      </c>
      <c r="K9" s="55">
        <v>7.1989999999999998</v>
      </c>
    </row>
    <row r="10" spans="1:11" ht="15" customHeight="1" x14ac:dyDescent="0.35">
      <c r="A10" s="227" t="s">
        <v>72</v>
      </c>
      <c r="B10" s="97"/>
      <c r="C10" s="97"/>
      <c r="D10" s="97"/>
      <c r="E10" s="116">
        <v>0</v>
      </c>
      <c r="F10" s="55">
        <v>0</v>
      </c>
      <c r="G10" s="116">
        <v>0</v>
      </c>
      <c r="H10" s="55">
        <v>0</v>
      </c>
      <c r="I10" s="55">
        <v>0</v>
      </c>
      <c r="J10" s="55">
        <v>0</v>
      </c>
      <c r="K10" s="55">
        <v>0</v>
      </c>
    </row>
    <row r="11" spans="1:11" ht="15" customHeight="1" x14ac:dyDescent="0.35">
      <c r="A11" s="229" t="s">
        <v>73</v>
      </c>
      <c r="B11" s="101"/>
      <c r="C11" s="101"/>
      <c r="D11" s="101"/>
      <c r="E11" s="117">
        <v>0</v>
      </c>
      <c r="F11" s="59">
        <v>0</v>
      </c>
      <c r="G11" s="117">
        <v>0</v>
      </c>
      <c r="H11" s="59">
        <v>0</v>
      </c>
      <c r="I11" s="59">
        <v>0</v>
      </c>
      <c r="J11" s="59">
        <v>0</v>
      </c>
      <c r="K11" s="59">
        <v>0</v>
      </c>
    </row>
    <row r="12" spans="1:11" ht="15" customHeight="1" x14ac:dyDescent="0.25">
      <c r="A12" s="230" t="s">
        <v>7</v>
      </c>
      <c r="B12" s="230"/>
      <c r="C12" s="230"/>
      <c r="D12" s="230"/>
      <c r="E12" s="115">
        <f t="shared" ref="E12:K12" si="0">SUM(E7:E11)</f>
        <v>30.577688999999864</v>
      </c>
      <c r="F12" s="313">
        <f t="shared" si="0"/>
        <v>40.410487000000032</v>
      </c>
      <c r="G12" s="115">
        <f t="shared" si="0"/>
        <v>48.261441999999946</v>
      </c>
      <c r="H12" s="51">
        <f t="shared" si="0"/>
        <v>49.202487000000048</v>
      </c>
      <c r="I12" s="52">
        <f t="shared" si="0"/>
        <v>31.764999999999858</v>
      </c>
      <c r="J12" s="52">
        <f t="shared" si="0"/>
        <v>40.011000000000081</v>
      </c>
      <c r="K12" s="52">
        <f t="shared" si="0"/>
        <v>5.8739999999998407</v>
      </c>
    </row>
    <row r="13" spans="1:11" ht="15" customHeight="1" x14ac:dyDescent="0.35">
      <c r="A13" s="229" t="s">
        <v>129</v>
      </c>
      <c r="B13" s="101"/>
      <c r="C13" s="101"/>
      <c r="D13" s="101"/>
      <c r="E13" s="117">
        <v>-11.541821000000004</v>
      </c>
      <c r="F13" s="314">
        <v>-13.363476999999996</v>
      </c>
      <c r="G13" s="117">
        <v>-47.883355000000002</v>
      </c>
      <c r="H13" s="59">
        <v>-49.659476999999995</v>
      </c>
      <c r="I13" s="59">
        <v>-51.984999999999999</v>
      </c>
      <c r="J13" s="59">
        <v>-53.456999999999994</v>
      </c>
      <c r="K13" s="59">
        <v>-50.316999999999993</v>
      </c>
    </row>
    <row r="14" spans="1:11" ht="15" customHeight="1" x14ac:dyDescent="0.25">
      <c r="A14" s="230" t="s">
        <v>8</v>
      </c>
      <c r="B14" s="230"/>
      <c r="C14" s="230"/>
      <c r="D14" s="230"/>
      <c r="E14" s="115">
        <f t="shared" ref="E14:K14" si="1">SUM(E12:E13)</f>
        <v>19.035867999999859</v>
      </c>
      <c r="F14" s="313">
        <f t="shared" si="1"/>
        <v>27.047010000000036</v>
      </c>
      <c r="G14" s="115">
        <f t="shared" si="1"/>
        <v>0.37808699999994388</v>
      </c>
      <c r="H14" s="51">
        <f t="shared" si="1"/>
        <v>-0.45698999999994783</v>
      </c>
      <c r="I14" s="52">
        <f t="shared" si="1"/>
        <v>-20.220000000000141</v>
      </c>
      <c r="J14" s="52">
        <f t="shared" si="1"/>
        <v>-13.445999999999913</v>
      </c>
      <c r="K14" s="52">
        <f t="shared" si="1"/>
        <v>-44.443000000000154</v>
      </c>
    </row>
    <row r="15" spans="1:11" ht="15" customHeight="1" x14ac:dyDescent="0.35">
      <c r="A15" s="227" t="s">
        <v>75</v>
      </c>
      <c r="B15" s="231"/>
      <c r="C15" s="231"/>
      <c r="D15" s="231"/>
      <c r="E15" s="116"/>
      <c r="F15" s="55"/>
      <c r="G15" s="116"/>
      <c r="H15" s="55"/>
      <c r="I15" s="55"/>
      <c r="J15" s="55"/>
      <c r="K15" s="55"/>
    </row>
    <row r="16" spans="1:11" ht="15" customHeight="1" x14ac:dyDescent="0.35">
      <c r="A16" s="229" t="s">
        <v>76</v>
      </c>
      <c r="B16" s="101"/>
      <c r="C16" s="101"/>
      <c r="D16" s="101"/>
      <c r="E16" s="117">
        <v>-30</v>
      </c>
      <c r="F16" s="59">
        <v>-75</v>
      </c>
      <c r="G16" s="117">
        <v>-30</v>
      </c>
      <c r="H16" s="59">
        <v>-75</v>
      </c>
      <c r="I16" s="59">
        <v>-100</v>
      </c>
      <c r="J16" s="59">
        <v>0</v>
      </c>
      <c r="K16" s="59">
        <v>-58</v>
      </c>
    </row>
    <row r="17" spans="1:11" ht="15" customHeight="1" x14ac:dyDescent="0.25">
      <c r="A17" s="230" t="s">
        <v>11</v>
      </c>
      <c r="B17" s="230"/>
      <c r="C17" s="230"/>
      <c r="D17" s="230"/>
      <c r="E17" s="115">
        <f t="shared" ref="E17:K17" si="2">SUM(E14:E16)</f>
        <v>-10.964132000000141</v>
      </c>
      <c r="F17" s="313">
        <f t="shared" si="2"/>
        <v>-47.952989999999964</v>
      </c>
      <c r="G17" s="115">
        <f t="shared" si="2"/>
        <v>-29.621913000000056</v>
      </c>
      <c r="H17" s="51">
        <f t="shared" si="2"/>
        <v>-75.456989999999948</v>
      </c>
      <c r="I17" s="52">
        <f t="shared" si="2"/>
        <v>-120.22000000000014</v>
      </c>
      <c r="J17" s="52">
        <f t="shared" si="2"/>
        <v>-13.445999999999913</v>
      </c>
      <c r="K17" s="52">
        <f t="shared" si="2"/>
        <v>-102.44300000000015</v>
      </c>
    </row>
    <row r="18" spans="1:11" ht="15" customHeight="1" x14ac:dyDescent="0.35">
      <c r="A18" s="227" t="s">
        <v>77</v>
      </c>
      <c r="B18" s="97"/>
      <c r="C18" s="97"/>
      <c r="D18" s="97"/>
      <c r="E18" s="116">
        <v>-9.7647310000000012</v>
      </c>
      <c r="F18" s="55">
        <v>-0.67655800000000055</v>
      </c>
      <c r="G18" s="116">
        <v>11.173785000000001</v>
      </c>
      <c r="H18" s="55">
        <v>3.8694419999999998</v>
      </c>
      <c r="I18" s="55">
        <v>0.80900000000000005</v>
      </c>
      <c r="J18" s="55">
        <v>0.94000000000000006</v>
      </c>
      <c r="K18" s="55">
        <v>8.354000000000001</v>
      </c>
    </row>
    <row r="19" spans="1:11" ht="15" customHeight="1" x14ac:dyDescent="0.35">
      <c r="A19" s="229" t="s">
        <v>78</v>
      </c>
      <c r="B19" s="101"/>
      <c r="C19" s="101"/>
      <c r="D19" s="101"/>
      <c r="E19" s="117">
        <v>-5.4350279999999973</v>
      </c>
      <c r="F19" s="59">
        <v>-11.709809999999999</v>
      </c>
      <c r="G19" s="117">
        <v>-21.345938999999998</v>
      </c>
      <c r="H19" s="59">
        <v>-41.493809999999996</v>
      </c>
      <c r="I19" s="59">
        <v>-77.623999999999995</v>
      </c>
      <c r="J19" s="59">
        <v>-67.021000000000001</v>
      </c>
      <c r="K19" s="59">
        <v>-36.622999999999998</v>
      </c>
    </row>
    <row r="20" spans="1:11" ht="15" customHeight="1" x14ac:dyDescent="0.25">
      <c r="A20" s="230" t="s">
        <v>14</v>
      </c>
      <c r="B20" s="230"/>
      <c r="C20" s="230"/>
      <c r="D20" s="230"/>
      <c r="E20" s="115">
        <f t="shared" ref="E20:K20" si="3">SUM(E17:E19)</f>
        <v>-26.163891000000142</v>
      </c>
      <c r="F20" s="313">
        <f t="shared" si="3"/>
        <v>-60.339357999999962</v>
      </c>
      <c r="G20" s="115">
        <f t="shared" si="3"/>
        <v>-39.794067000000055</v>
      </c>
      <c r="H20" s="51">
        <f t="shared" si="3"/>
        <v>-113.08135799999994</v>
      </c>
      <c r="I20" s="52">
        <f t="shared" si="3"/>
        <v>-197.03500000000014</v>
      </c>
      <c r="J20" s="52">
        <f t="shared" si="3"/>
        <v>-79.526999999999916</v>
      </c>
      <c r="K20" s="52">
        <f t="shared" si="3"/>
        <v>-130.71200000000016</v>
      </c>
    </row>
    <row r="21" spans="1:11" ht="15" customHeight="1" x14ac:dyDescent="0.35">
      <c r="A21" s="227" t="s">
        <v>79</v>
      </c>
      <c r="B21" s="97"/>
      <c r="C21" s="97"/>
      <c r="D21" s="97"/>
      <c r="E21" s="116">
        <v>-4.7124939999999995</v>
      </c>
      <c r="F21" s="55">
        <v>-3.532</v>
      </c>
      <c r="G21" s="116">
        <v>-2.4239999999999999</v>
      </c>
      <c r="H21" s="55">
        <v>-0.27700000000000014</v>
      </c>
      <c r="I21" s="55">
        <v>-3.1099999999999994</v>
      </c>
      <c r="J21" s="55">
        <v>-3.8419999999999996</v>
      </c>
      <c r="K21" s="55">
        <v>-0.4709999999999992</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-30.876385000000141</v>
      </c>
      <c r="F23" s="313">
        <f t="shared" si="4"/>
        <v>-63.871357999999958</v>
      </c>
      <c r="G23" s="115">
        <f t="shared" si="4"/>
        <v>-42.218067000000055</v>
      </c>
      <c r="H23" s="51">
        <f t="shared" si="4"/>
        <v>-113.35835799999994</v>
      </c>
      <c r="I23" s="52">
        <f t="shared" si="4"/>
        <v>-200.14500000000015</v>
      </c>
      <c r="J23" s="52">
        <f t="shared" si="4"/>
        <v>-83.368999999999915</v>
      </c>
      <c r="K23" s="52">
        <f t="shared" si="4"/>
        <v>-131.18300000000016</v>
      </c>
    </row>
    <row r="24" spans="1:11" ht="15" customHeight="1" x14ac:dyDescent="0.35">
      <c r="A24" s="227" t="s">
        <v>81</v>
      </c>
      <c r="B24" s="97"/>
      <c r="C24" s="97"/>
      <c r="D24" s="97"/>
      <c r="E24" s="116">
        <v>-30.876385000000099</v>
      </c>
      <c r="F24" s="55">
        <v>-63.871357999999965</v>
      </c>
      <c r="G24" s="116">
        <v>-42.218067000000005</v>
      </c>
      <c r="H24" s="55">
        <v>-113.35835800000002</v>
      </c>
      <c r="I24" s="55">
        <v>-200.1450000000001</v>
      </c>
      <c r="J24" s="55">
        <v>-83.368999999999886</v>
      </c>
      <c r="K24" s="55">
        <v>-131.18300000000013</v>
      </c>
    </row>
    <row r="25" spans="1:11" ht="15" customHeight="1" x14ac:dyDescent="0.35">
      <c r="A25" s="227" t="s">
        <v>140</v>
      </c>
      <c r="B25" s="97"/>
      <c r="C25" s="97"/>
      <c r="D25" s="97"/>
      <c r="E25" s="116">
        <v>0</v>
      </c>
      <c r="F25" s="55">
        <v>0</v>
      </c>
      <c r="G25" s="116">
        <v>0</v>
      </c>
      <c r="H25" s="55">
        <v>0</v>
      </c>
      <c r="I25" s="55">
        <v>0</v>
      </c>
      <c r="J25" s="55">
        <v>0</v>
      </c>
      <c r="K25" s="55">
        <v>0</v>
      </c>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-1.7400000000000002</v>
      </c>
      <c r="F27" s="55">
        <v>-0.40000000000000036</v>
      </c>
      <c r="G27" s="116">
        <v>-6.7690000000000001</v>
      </c>
      <c r="H27" s="55">
        <v>-5.82</v>
      </c>
      <c r="I27" s="55">
        <v>-4.3</v>
      </c>
      <c r="J27" s="55">
        <v>-6.5</v>
      </c>
      <c r="K27" s="55">
        <v>0</v>
      </c>
    </row>
    <row r="28" spans="1:11" ht="15" customHeight="1" x14ac:dyDescent="0.35">
      <c r="A28" s="263" t="s">
        <v>142</v>
      </c>
      <c r="B28" s="264"/>
      <c r="C28" s="264"/>
      <c r="D28" s="264"/>
      <c r="E28" s="279">
        <f t="shared" ref="E28:K28" si="5">E14-E27</f>
        <v>20.775867999999861</v>
      </c>
      <c r="F28" s="280">
        <f t="shared" si="5"/>
        <v>27.447010000000034</v>
      </c>
      <c r="G28" s="279">
        <f t="shared" si="5"/>
        <v>7.147086999999944</v>
      </c>
      <c r="H28" s="280">
        <f t="shared" si="5"/>
        <v>5.3630100000000525</v>
      </c>
      <c r="I28" s="280">
        <f t="shared" si="5"/>
        <v>-15.92000000000014</v>
      </c>
      <c r="J28" s="280">
        <f t="shared" si="5"/>
        <v>-6.9459999999999127</v>
      </c>
      <c r="K28" s="280">
        <f t="shared" si="5"/>
        <v>-44.443000000000154</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3" ht="3" customHeight="1" x14ac:dyDescent="0.35">
      <c r="A33" s="227"/>
      <c r="B33" s="100"/>
      <c r="C33" s="100"/>
      <c r="D33" s="100"/>
      <c r="E33" s="98"/>
      <c r="F33" s="98"/>
      <c r="G33" s="98"/>
      <c r="H33" s="98"/>
      <c r="I33" s="98"/>
      <c r="J33" s="98"/>
      <c r="K33" s="98"/>
    </row>
    <row r="34" spans="1:13" ht="15" customHeight="1" x14ac:dyDescent="0.35">
      <c r="A34" s="227" t="s">
        <v>17</v>
      </c>
      <c r="B34" s="235"/>
      <c r="C34" s="235"/>
      <c r="D34" s="235"/>
      <c r="E34" s="116"/>
      <c r="F34" s="55"/>
      <c r="G34" s="116">
        <v>218.41203400000001</v>
      </c>
      <c r="H34" s="55">
        <v>252.79</v>
      </c>
      <c r="I34" s="55">
        <v>323.16000000000003</v>
      </c>
      <c r="J34" s="55">
        <v>418.18799999999999</v>
      </c>
      <c r="K34" s="55">
        <v>410.19600000000003</v>
      </c>
    </row>
    <row r="35" spans="1:13" ht="15" customHeight="1" x14ac:dyDescent="0.35">
      <c r="A35" s="227" t="s">
        <v>83</v>
      </c>
      <c r="B35" s="228"/>
      <c r="C35" s="228"/>
      <c r="D35" s="228"/>
      <c r="E35" s="116"/>
      <c r="F35" s="55"/>
      <c r="G35" s="116">
        <v>214.469516</v>
      </c>
      <c r="H35" s="55">
        <v>218.04361699999998</v>
      </c>
      <c r="I35" s="55">
        <v>218.399</v>
      </c>
      <c r="J35" s="55">
        <v>214.10300000000001</v>
      </c>
      <c r="K35" s="55">
        <v>205.761</v>
      </c>
    </row>
    <row r="36" spans="1:13" ht="15" customHeight="1" x14ac:dyDescent="0.35">
      <c r="A36" s="227" t="s">
        <v>84</v>
      </c>
      <c r="B36" s="228"/>
      <c r="C36" s="228"/>
      <c r="D36" s="228"/>
      <c r="E36" s="116"/>
      <c r="F36" s="55"/>
      <c r="G36" s="116">
        <v>165.60358699999998</v>
      </c>
      <c r="H36" s="55">
        <v>184.48780299999999</v>
      </c>
      <c r="I36" s="55">
        <v>189.047</v>
      </c>
      <c r="J36" s="55">
        <v>209.71799999999999</v>
      </c>
      <c r="K36" s="55">
        <v>227.697</v>
      </c>
    </row>
    <row r="37" spans="1:13" ht="15" customHeight="1" x14ac:dyDescent="0.35">
      <c r="A37" s="227" t="s">
        <v>85</v>
      </c>
      <c r="B37" s="228"/>
      <c r="C37" s="228"/>
      <c r="D37" s="228"/>
      <c r="E37" s="116"/>
      <c r="F37" s="55"/>
      <c r="G37" s="116">
        <v>0</v>
      </c>
      <c r="H37" s="55">
        <v>0</v>
      </c>
      <c r="I37" s="55">
        <v>0</v>
      </c>
      <c r="J37" s="55">
        <v>0</v>
      </c>
      <c r="K37" s="55">
        <v>13.5</v>
      </c>
    </row>
    <row r="38" spans="1:13" ht="15" customHeight="1" x14ac:dyDescent="0.35">
      <c r="A38" s="229" t="s">
        <v>86</v>
      </c>
      <c r="B38" s="101"/>
      <c r="C38" s="101"/>
      <c r="D38" s="101"/>
      <c r="E38" s="117"/>
      <c r="F38" s="59"/>
      <c r="G38" s="117">
        <v>18.997965999999998</v>
      </c>
      <c r="H38" s="59">
        <v>20.524624000000003</v>
      </c>
      <c r="I38" s="59">
        <v>20.291</v>
      </c>
      <c r="J38" s="59">
        <v>18.917000000000002</v>
      </c>
      <c r="K38" s="59">
        <v>3.7229999999999999</v>
      </c>
    </row>
    <row r="39" spans="1:13" ht="15" customHeight="1" x14ac:dyDescent="0.35">
      <c r="A39" s="224" t="s">
        <v>87</v>
      </c>
      <c r="B39" s="230"/>
      <c r="C39" s="230"/>
      <c r="D39" s="230"/>
      <c r="E39" s="121"/>
      <c r="F39" s="313"/>
      <c r="G39" s="121">
        <f>SUM(G34:G38)</f>
        <v>617.48310300000003</v>
      </c>
      <c r="H39" s="313">
        <f>SUM(H34:H38)</f>
        <v>675.84604400000001</v>
      </c>
      <c r="I39" s="52">
        <f>SUM(I34:I38)</f>
        <v>750.89700000000005</v>
      </c>
      <c r="J39" s="52">
        <f>SUM(J34:J38)</f>
        <v>860.92599999999993</v>
      </c>
      <c r="K39" s="52">
        <f>SUM(K34:K38)</f>
        <v>860.87699999999995</v>
      </c>
    </row>
    <row r="40" spans="1:13" ht="15" customHeight="1" x14ac:dyDescent="0.35">
      <c r="A40" s="227" t="s">
        <v>88</v>
      </c>
      <c r="B40" s="97"/>
      <c r="C40" s="97"/>
      <c r="D40" s="97"/>
      <c r="E40" s="116"/>
      <c r="F40" s="55"/>
      <c r="G40" s="116">
        <v>192.224628</v>
      </c>
      <c r="H40" s="55">
        <v>185.183198</v>
      </c>
      <c r="I40" s="55">
        <v>178.95099999999999</v>
      </c>
      <c r="J40" s="55">
        <v>173.815</v>
      </c>
      <c r="K40" s="55">
        <v>158.03299999999999</v>
      </c>
    </row>
    <row r="41" spans="1:13" ht="15" customHeight="1" x14ac:dyDescent="0.35">
      <c r="A41" s="227" t="s">
        <v>89</v>
      </c>
      <c r="B41" s="97"/>
      <c r="C41" s="97"/>
      <c r="D41" s="97"/>
      <c r="E41" s="116"/>
      <c r="F41" s="55"/>
      <c r="G41" s="116">
        <v>0</v>
      </c>
      <c r="H41" s="55">
        <v>0</v>
      </c>
      <c r="I41" s="55">
        <v>0</v>
      </c>
      <c r="J41" s="55">
        <v>0</v>
      </c>
      <c r="K41" s="55">
        <v>0</v>
      </c>
    </row>
    <row r="42" spans="1:13" ht="15" customHeight="1" x14ac:dyDescent="0.35">
      <c r="A42" s="227" t="s">
        <v>90</v>
      </c>
      <c r="B42" s="97"/>
      <c r="C42" s="97"/>
      <c r="D42" s="97"/>
      <c r="E42" s="116"/>
      <c r="F42" s="55"/>
      <c r="G42" s="116">
        <v>101.757549</v>
      </c>
      <c r="H42" s="55">
        <v>100.80694400000002</v>
      </c>
      <c r="I42" s="55">
        <v>105.64099999999999</v>
      </c>
      <c r="J42" s="55">
        <v>113.992</v>
      </c>
      <c r="K42" s="55">
        <v>108.55499999999999</v>
      </c>
    </row>
    <row r="43" spans="1:13" ht="15" customHeight="1" x14ac:dyDescent="0.35">
      <c r="A43" s="227" t="s">
        <v>91</v>
      </c>
      <c r="B43" s="97"/>
      <c r="C43" s="97"/>
      <c r="D43" s="97"/>
      <c r="E43" s="116"/>
      <c r="F43" s="55"/>
      <c r="G43" s="116">
        <v>5.8928560000000001</v>
      </c>
      <c r="H43" s="55">
        <v>6.1890000000000001</v>
      </c>
      <c r="I43" s="55">
        <v>7.8479999999999999</v>
      </c>
      <c r="J43" s="55">
        <v>7.5380000000000003</v>
      </c>
      <c r="K43" s="55">
        <v>0</v>
      </c>
    </row>
    <row r="44" spans="1:13" ht="15" customHeight="1" x14ac:dyDescent="0.35">
      <c r="A44" s="229" t="s">
        <v>92</v>
      </c>
      <c r="B44" s="101"/>
      <c r="C44" s="101"/>
      <c r="D44" s="101"/>
      <c r="E44" s="117"/>
      <c r="F44" s="59"/>
      <c r="G44" s="117">
        <v>0</v>
      </c>
      <c r="H44" s="59">
        <v>0</v>
      </c>
      <c r="I44" s="59">
        <v>0</v>
      </c>
      <c r="J44" s="59">
        <v>0</v>
      </c>
      <c r="K44" s="59">
        <v>0</v>
      </c>
    </row>
    <row r="45" spans="1:13" ht="15" customHeight="1" x14ac:dyDescent="0.35">
      <c r="A45" s="236" t="s">
        <v>93</v>
      </c>
      <c r="B45" s="112"/>
      <c r="C45" s="112"/>
      <c r="D45" s="112"/>
      <c r="E45" s="122"/>
      <c r="F45" s="319"/>
      <c r="G45" s="122">
        <f>SUM(G40:G44)</f>
        <v>299.87503299999997</v>
      </c>
      <c r="H45" s="70">
        <f>SUM(H40:H44)</f>
        <v>292.17914200000001</v>
      </c>
      <c r="I45" s="71">
        <f>SUM(I40:I44)</f>
        <v>292.44</v>
      </c>
      <c r="J45" s="71">
        <f>SUM(J40:J44)</f>
        <v>295.34500000000003</v>
      </c>
      <c r="K45" s="71">
        <f>SUM(K40:K44)</f>
        <v>266.58799999999997</v>
      </c>
    </row>
    <row r="46" spans="1:13" ht="15" customHeight="1" x14ac:dyDescent="0.35">
      <c r="A46" s="224" t="s">
        <v>94</v>
      </c>
      <c r="B46" s="113"/>
      <c r="C46" s="113"/>
      <c r="D46" s="113"/>
      <c r="E46" s="121"/>
      <c r="F46" s="313"/>
      <c r="G46" s="121">
        <f>G39+G45</f>
        <v>917.35813600000006</v>
      </c>
      <c r="H46" s="313">
        <f>H39+H45</f>
        <v>968.02518600000008</v>
      </c>
      <c r="I46" s="52">
        <f>I39+I45</f>
        <v>1043.337</v>
      </c>
      <c r="J46" s="52">
        <f>J39+J45</f>
        <v>1156.271</v>
      </c>
      <c r="K46" s="52">
        <f>K39+K45</f>
        <v>1127.4649999999999</v>
      </c>
    </row>
    <row r="47" spans="1:13" ht="15" customHeight="1" x14ac:dyDescent="0.35">
      <c r="A47" s="227" t="s">
        <v>95</v>
      </c>
      <c r="B47" s="97"/>
      <c r="C47" s="97"/>
      <c r="D47" s="97" t="s">
        <v>124</v>
      </c>
      <c r="E47" s="116"/>
      <c r="F47" s="55"/>
      <c r="G47" s="116">
        <v>217.01522499999993</v>
      </c>
      <c r="H47" s="55">
        <v>269.00864200000001</v>
      </c>
      <c r="I47" s="55">
        <v>284.24900000000002</v>
      </c>
      <c r="J47" s="55">
        <v>394.28399999999999</v>
      </c>
      <c r="K47" s="55">
        <v>426.851</v>
      </c>
      <c r="M47" s="273"/>
    </row>
    <row r="48" spans="1:13" ht="15" customHeight="1" x14ac:dyDescent="0.35">
      <c r="A48" s="227" t="s">
        <v>139</v>
      </c>
      <c r="B48" s="97"/>
      <c r="C48" s="97"/>
      <c r="D48" s="97"/>
      <c r="E48" s="116"/>
      <c r="F48" s="55"/>
      <c r="G48" s="116">
        <v>0</v>
      </c>
      <c r="H48" s="55">
        <v>0</v>
      </c>
      <c r="I48" s="55">
        <v>0</v>
      </c>
      <c r="J48" s="55">
        <v>0</v>
      </c>
      <c r="K48" s="55">
        <v>0</v>
      </c>
    </row>
    <row r="49" spans="1:11" ht="15" customHeight="1" x14ac:dyDescent="0.35">
      <c r="A49" s="227" t="s">
        <v>96</v>
      </c>
      <c r="B49" s="97"/>
      <c r="C49" s="97"/>
      <c r="D49" s="97"/>
      <c r="E49" s="116"/>
      <c r="F49" s="55"/>
      <c r="G49" s="116">
        <v>0</v>
      </c>
      <c r="H49" s="55">
        <v>0</v>
      </c>
      <c r="I49" s="55">
        <v>0</v>
      </c>
      <c r="J49" s="55">
        <v>6.0860000000000003</v>
      </c>
      <c r="K49" s="55">
        <v>10.241</v>
      </c>
    </row>
    <row r="50" spans="1:11" ht="15" customHeight="1" x14ac:dyDescent="0.35">
      <c r="A50" s="227" t="s">
        <v>97</v>
      </c>
      <c r="B50" s="97"/>
      <c r="C50" s="97"/>
      <c r="D50" s="97"/>
      <c r="E50" s="116"/>
      <c r="F50" s="55"/>
      <c r="G50" s="116">
        <v>48.894598999999999</v>
      </c>
      <c r="H50" s="55">
        <v>53.513306999999998</v>
      </c>
      <c r="I50" s="55">
        <v>60.058</v>
      </c>
      <c r="J50" s="55">
        <v>62.981999999999999</v>
      </c>
      <c r="K50" s="55">
        <v>65.626999999999995</v>
      </c>
    </row>
    <row r="51" spans="1:11" ht="15" customHeight="1" x14ac:dyDescent="0.35">
      <c r="A51" s="227" t="s">
        <v>98</v>
      </c>
      <c r="B51" s="97"/>
      <c r="C51" s="97"/>
      <c r="D51" s="97"/>
      <c r="E51" s="116"/>
      <c r="F51" s="55"/>
      <c r="G51" s="116">
        <v>512.783726</v>
      </c>
      <c r="H51" s="55">
        <v>504.45248600000002</v>
      </c>
      <c r="I51" s="55">
        <v>544.93499999999995</v>
      </c>
      <c r="J51" s="55">
        <v>528.26900000000001</v>
      </c>
      <c r="K51" s="55">
        <v>502.49299999999999</v>
      </c>
    </row>
    <row r="52" spans="1:11" ht="15" customHeight="1" x14ac:dyDescent="0.35">
      <c r="A52" s="227" t="s">
        <v>99</v>
      </c>
      <c r="B52" s="97"/>
      <c r="C52" s="97"/>
      <c r="D52" s="97"/>
      <c r="E52" s="116"/>
      <c r="F52" s="55"/>
      <c r="G52" s="116">
        <v>138.664265</v>
      </c>
      <c r="H52" s="55">
        <v>140.41673200000002</v>
      </c>
      <c r="I52" s="55">
        <v>153.46099999999998</v>
      </c>
      <c r="J52" s="55">
        <v>164.01600000000002</v>
      </c>
      <c r="K52" s="55">
        <v>121.61899999999999</v>
      </c>
    </row>
    <row r="53" spans="1:11" ht="15" customHeight="1" x14ac:dyDescent="0.35">
      <c r="A53" s="227" t="s">
        <v>134</v>
      </c>
      <c r="B53" s="97"/>
      <c r="C53" s="97"/>
      <c r="D53" s="97"/>
      <c r="E53" s="116"/>
      <c r="F53" s="55"/>
      <c r="G53" s="116">
        <v>0</v>
      </c>
      <c r="H53" s="55">
        <v>0.63370399999999993</v>
      </c>
      <c r="I53" s="55">
        <v>0.63400000000000001</v>
      </c>
      <c r="J53" s="55">
        <v>0.63400000000000001</v>
      </c>
      <c r="K53" s="55">
        <v>0.63400000000000001</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21">
        <f>SUM(G47:G54)</f>
        <v>917.35781499999996</v>
      </c>
      <c r="H55" s="50">
        <f>SUM(H47:H54)</f>
        <v>968.02487100000008</v>
      </c>
      <c r="I55" s="52">
        <f>SUM(I47:I54)</f>
        <v>1043.337</v>
      </c>
      <c r="J55" s="52">
        <f>SUM(J47:J54)</f>
        <v>1156.271</v>
      </c>
      <c r="K55" s="52">
        <f>SUM(K47:K54)</f>
        <v>1127.4649999999999</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v>24.64003599999991</v>
      </c>
      <c r="F61" s="55">
        <v>30.095119000000004</v>
      </c>
      <c r="G61" s="116">
        <v>28.716579999999936</v>
      </c>
      <c r="H61" s="55">
        <v>36.541119000000108</v>
      </c>
      <c r="I61" s="55">
        <v>-6.0510000000001014</v>
      </c>
      <c r="J61" s="55">
        <v>-7.9709999999998891</v>
      </c>
      <c r="K61" s="55">
        <v>-42.33100000000023</v>
      </c>
    </row>
    <row r="62" spans="1:11" ht="15" customHeight="1" x14ac:dyDescent="0.35">
      <c r="A62" s="342" t="s">
        <v>103</v>
      </c>
      <c r="B62" s="342"/>
      <c r="C62" s="239"/>
      <c r="D62" s="239"/>
      <c r="E62" s="117">
        <v>77.819999999999993</v>
      </c>
      <c r="F62" s="59">
        <v>82.11699999999999</v>
      </c>
      <c r="G62" s="117">
        <v>-5.8739999999999997</v>
      </c>
      <c r="H62" s="59">
        <v>-7.4029999999999996</v>
      </c>
      <c r="I62" s="59">
        <v>-9.3979999999999997</v>
      </c>
      <c r="J62" s="59">
        <v>22.28</v>
      </c>
      <c r="K62" s="59">
        <v>30.973000000000003</v>
      </c>
    </row>
    <row r="63" spans="1:11" ht="15" customHeight="1" x14ac:dyDescent="0.35">
      <c r="A63" s="294" t="s">
        <v>104</v>
      </c>
      <c r="B63" s="240"/>
      <c r="C63" s="241"/>
      <c r="D63" s="241"/>
      <c r="E63" s="123">
        <f t="shared" ref="E63:K63" si="7">SUM(E61:E62)</f>
        <v>102.4600359999999</v>
      </c>
      <c r="F63" s="313">
        <f t="shared" si="7"/>
        <v>112.212119</v>
      </c>
      <c r="G63" s="115">
        <f t="shared" si="7"/>
        <v>22.842579999999938</v>
      </c>
      <c r="H63" s="51">
        <f t="shared" si="7"/>
        <v>29.13811900000011</v>
      </c>
      <c r="I63" s="52">
        <f t="shared" si="7"/>
        <v>-15.449000000000101</v>
      </c>
      <c r="J63" s="52">
        <f t="shared" si="7"/>
        <v>14.309000000000111</v>
      </c>
      <c r="K63" s="52">
        <f t="shared" si="7"/>
        <v>-11.358000000000228</v>
      </c>
    </row>
    <row r="64" spans="1:11" ht="15" customHeight="1" x14ac:dyDescent="0.35">
      <c r="A64" s="237" t="s">
        <v>105</v>
      </c>
      <c r="B64" s="237"/>
      <c r="C64" s="97"/>
      <c r="D64" s="97"/>
      <c r="E64" s="116">
        <v>-7.8230000000000022</v>
      </c>
      <c r="F64" s="55">
        <v>-14.561999999999996</v>
      </c>
      <c r="G64" s="116">
        <v>-30.914999999999999</v>
      </c>
      <c r="H64" s="55">
        <v>-42.509</v>
      </c>
      <c r="I64" s="55">
        <v>-32.285000000000004</v>
      </c>
      <c r="J64" s="55">
        <v>-35.075000000000003</v>
      </c>
      <c r="K64" s="55">
        <v>-58.378</v>
      </c>
    </row>
    <row r="65" spans="1:12" ht="15" customHeight="1" x14ac:dyDescent="0.35">
      <c r="A65" s="342" t="s">
        <v>135</v>
      </c>
      <c r="B65" s="342"/>
      <c r="C65" s="101"/>
      <c r="D65" s="101"/>
      <c r="E65" s="117">
        <v>0</v>
      </c>
      <c r="F65" s="59">
        <v>-0.5860000000000003</v>
      </c>
      <c r="G65" s="117">
        <v>0</v>
      </c>
      <c r="H65" s="59">
        <v>-5.3490000000000002</v>
      </c>
      <c r="I65" s="59">
        <v>0</v>
      </c>
      <c r="J65" s="59">
        <v>0</v>
      </c>
      <c r="K65" s="59">
        <v>7.0000000000000001E-3</v>
      </c>
    </row>
    <row r="66" spans="1:12" ht="15" customHeight="1" x14ac:dyDescent="0.35">
      <c r="A66" s="242" t="s">
        <v>106</v>
      </c>
      <c r="B66" s="242"/>
      <c r="C66" s="243"/>
      <c r="D66" s="243"/>
      <c r="E66" s="123">
        <f t="shared" ref="E66:K66" si="8">SUM(E63:E65)</f>
        <v>94.637035999999895</v>
      </c>
      <c r="F66" s="313">
        <f t="shared" si="8"/>
        <v>97.064119000000005</v>
      </c>
      <c r="G66" s="115">
        <f t="shared" si="8"/>
        <v>-8.0724200000000614</v>
      </c>
      <c r="H66" s="51">
        <f t="shared" si="8"/>
        <v>-18.719880999999891</v>
      </c>
      <c r="I66" s="52">
        <f t="shared" si="8"/>
        <v>-47.734000000000108</v>
      </c>
      <c r="J66" s="52">
        <f t="shared" si="8"/>
        <v>-20.765999999999892</v>
      </c>
      <c r="K66" s="52">
        <f t="shared" si="8"/>
        <v>-69.729000000000227</v>
      </c>
    </row>
    <row r="67" spans="1:12" ht="15" customHeight="1" x14ac:dyDescent="0.35">
      <c r="A67" s="342" t="s">
        <v>107</v>
      </c>
      <c r="B67" s="342"/>
      <c r="C67" s="244"/>
      <c r="D67" s="244"/>
      <c r="E67" s="117">
        <v>0</v>
      </c>
      <c r="F67" s="59">
        <v>0</v>
      </c>
      <c r="G67" s="117">
        <v>0</v>
      </c>
      <c r="H67" s="59">
        <v>0</v>
      </c>
      <c r="I67" s="59">
        <v>0</v>
      </c>
      <c r="J67" s="59">
        <v>0</v>
      </c>
      <c r="K67" s="59">
        <v>0</v>
      </c>
    </row>
    <row r="68" spans="1:12" ht="15" customHeight="1" x14ac:dyDescent="0.35">
      <c r="A68" s="294" t="s">
        <v>108</v>
      </c>
      <c r="B68" s="240"/>
      <c r="C68" s="113"/>
      <c r="D68" s="113"/>
      <c r="E68" s="123">
        <f t="shared" ref="E68:K68" si="9">SUM(E66:E67)</f>
        <v>94.637035999999895</v>
      </c>
      <c r="F68" s="313">
        <f t="shared" si="9"/>
        <v>97.064119000000005</v>
      </c>
      <c r="G68" s="115">
        <f t="shared" si="9"/>
        <v>-8.0724200000000614</v>
      </c>
      <c r="H68" s="51">
        <f t="shared" si="9"/>
        <v>-18.719880999999891</v>
      </c>
      <c r="I68" s="52">
        <f t="shared" si="9"/>
        <v>-47.734000000000108</v>
      </c>
      <c r="J68" s="52">
        <f t="shared" si="9"/>
        <v>-20.765999999999892</v>
      </c>
      <c r="K68" s="52">
        <f t="shared" si="9"/>
        <v>-69.729000000000227</v>
      </c>
    </row>
    <row r="69" spans="1:12" ht="15" customHeight="1" x14ac:dyDescent="0.35">
      <c r="A69" s="237" t="s">
        <v>109</v>
      </c>
      <c r="B69" s="237"/>
      <c r="C69" s="97"/>
      <c r="D69" s="97"/>
      <c r="E69" s="116">
        <v>-92.671999999999997</v>
      </c>
      <c r="F69" s="55">
        <v>-95.098000000000013</v>
      </c>
      <c r="G69" s="116">
        <v>7.7759999999999998</v>
      </c>
      <c r="H69" s="55">
        <v>-68.298999999999978</v>
      </c>
      <c r="I69" s="55">
        <v>-67.62</v>
      </c>
      <c r="J69" s="55">
        <v>-6.6960000000000015</v>
      </c>
      <c r="K69" s="55">
        <v>-20.271000000000001</v>
      </c>
    </row>
    <row r="70" spans="1:12" ht="15" customHeight="1" x14ac:dyDescent="0.35">
      <c r="A70" s="237" t="s">
        <v>110</v>
      </c>
      <c r="B70" s="237"/>
      <c r="C70" s="97"/>
      <c r="D70" s="97"/>
      <c r="E70" s="116">
        <v>0</v>
      </c>
      <c r="F70" s="55">
        <v>0</v>
      </c>
      <c r="G70" s="116">
        <v>0</v>
      </c>
      <c r="H70" s="55">
        <v>0</v>
      </c>
      <c r="I70" s="55">
        <v>115.664</v>
      </c>
      <c r="J70" s="55">
        <v>0</v>
      </c>
      <c r="K70" s="55">
        <v>90</v>
      </c>
    </row>
    <row r="71" spans="1:12" ht="15" customHeight="1" x14ac:dyDescent="0.35">
      <c r="A71" s="237" t="s">
        <v>111</v>
      </c>
      <c r="B71" s="237"/>
      <c r="C71" s="97"/>
      <c r="D71" s="97"/>
      <c r="E71" s="116">
        <v>0</v>
      </c>
      <c r="F71" s="55">
        <v>0</v>
      </c>
      <c r="G71" s="116">
        <v>0</v>
      </c>
      <c r="H71" s="55">
        <v>0</v>
      </c>
      <c r="I71" s="55">
        <v>0</v>
      </c>
      <c r="J71" s="55">
        <v>0</v>
      </c>
      <c r="K71" s="55">
        <v>0</v>
      </c>
    </row>
    <row r="72" spans="1:12" ht="15" customHeight="1" x14ac:dyDescent="0.35">
      <c r="A72" s="342" t="s">
        <v>112</v>
      </c>
      <c r="B72" s="342"/>
      <c r="C72" s="101"/>
      <c r="D72" s="101"/>
      <c r="E72" s="117">
        <v>0</v>
      </c>
      <c r="F72" s="59">
        <v>0</v>
      </c>
      <c r="G72" s="117">
        <v>0</v>
      </c>
      <c r="H72" s="59">
        <v>85.36</v>
      </c>
      <c r="I72" s="59">
        <v>0</v>
      </c>
      <c r="J72" s="59">
        <v>35</v>
      </c>
      <c r="K72" s="59">
        <v>0</v>
      </c>
    </row>
    <row r="73" spans="1:12" ht="15" customHeight="1" x14ac:dyDescent="0.35">
      <c r="A73" s="345" t="s">
        <v>113</v>
      </c>
      <c r="B73" s="346"/>
      <c r="C73" s="246"/>
      <c r="D73" s="246"/>
      <c r="E73" s="124">
        <f t="shared" ref="E73:K73" si="10">SUM(E69:E72)</f>
        <v>-92.671999999999997</v>
      </c>
      <c r="F73" s="319">
        <f t="shared" si="10"/>
        <v>-95.098000000000013</v>
      </c>
      <c r="G73" s="124">
        <f t="shared" si="10"/>
        <v>7.7759999999999998</v>
      </c>
      <c r="H73" s="70">
        <f t="shared" si="10"/>
        <v>17.061000000000021</v>
      </c>
      <c r="I73" s="284">
        <f t="shared" si="10"/>
        <v>48.043999999999997</v>
      </c>
      <c r="J73" s="284">
        <f t="shared" si="10"/>
        <v>28.303999999999998</v>
      </c>
      <c r="K73" s="284">
        <f t="shared" si="10"/>
        <v>69.728999999999999</v>
      </c>
    </row>
    <row r="74" spans="1:12" ht="15" customHeight="1" x14ac:dyDescent="0.35">
      <c r="A74" s="240" t="s">
        <v>114</v>
      </c>
      <c r="B74" s="240"/>
      <c r="C74" s="113"/>
      <c r="D74" s="113"/>
      <c r="E74" s="123">
        <f t="shared" ref="E74:K74" si="11">SUM(E73+E68)</f>
        <v>1.9650359999998983</v>
      </c>
      <c r="F74" s="313">
        <f t="shared" si="11"/>
        <v>1.966118999999992</v>
      </c>
      <c r="G74" s="115">
        <f t="shared" si="11"/>
        <v>-0.29642000000006163</v>
      </c>
      <c r="H74" s="51">
        <f t="shared" si="11"/>
        <v>-1.6588809999998695</v>
      </c>
      <c r="I74" s="52">
        <f t="shared" si="11"/>
        <v>0.30999999999988859</v>
      </c>
      <c r="J74" s="52">
        <f t="shared" si="11"/>
        <v>7.5380000000001068</v>
      </c>
      <c r="K74" s="52">
        <f t="shared" si="11"/>
        <v>-2.2737367544323206E-13</v>
      </c>
    </row>
    <row r="75" spans="1:12" ht="15" customHeight="1" x14ac:dyDescent="0.35">
      <c r="A75" s="342" t="s">
        <v>230</v>
      </c>
      <c r="B75" s="342"/>
      <c r="C75" s="101"/>
      <c r="D75" s="101"/>
      <c r="E75" s="117">
        <v>0</v>
      </c>
      <c r="F75" s="59">
        <v>0</v>
      </c>
      <c r="G75" s="117">
        <v>0</v>
      </c>
      <c r="H75" s="59">
        <v>0</v>
      </c>
      <c r="I75" s="59">
        <v>0</v>
      </c>
      <c r="J75" s="59">
        <v>0</v>
      </c>
      <c r="K75" s="59">
        <v>0</v>
      </c>
      <c r="L75" s="288"/>
    </row>
    <row r="76" spans="1:12" ht="15" customHeight="1" x14ac:dyDescent="0.35">
      <c r="A76" s="294" t="s">
        <v>231</v>
      </c>
      <c r="B76" s="243"/>
      <c r="C76" s="113"/>
      <c r="D76" s="113"/>
      <c r="E76" s="123">
        <f t="shared" ref="E76:K76" si="12">SUM(E74:E75)</f>
        <v>1.9650359999998983</v>
      </c>
      <c r="F76" s="313">
        <f t="shared" si="12"/>
        <v>1.966118999999992</v>
      </c>
      <c r="G76" s="115">
        <f t="shared" si="12"/>
        <v>-0.29642000000006163</v>
      </c>
      <c r="H76" s="51">
        <f t="shared" si="12"/>
        <v>-1.6588809999998695</v>
      </c>
      <c r="I76" s="52">
        <f t="shared" si="12"/>
        <v>0.30999999999988859</v>
      </c>
      <c r="J76" s="52">
        <f t="shared" si="12"/>
        <v>7.5380000000001068</v>
      </c>
      <c r="K76" s="52">
        <f t="shared" si="12"/>
        <v>-2.2737367544323206E-13</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6.6174828587893506</v>
      </c>
      <c r="F82" s="93">
        <v>9.0349742162602045</v>
      </c>
      <c r="G82" s="119">
        <v>4.2948274189388937E-2</v>
      </c>
      <c r="H82" s="93">
        <v>-5.1450785317560199E-2</v>
      </c>
      <c r="I82" s="93">
        <v>-2.3943104930479837</v>
      </c>
      <c r="J82" s="93">
        <v>-1.6047778123892318</v>
      </c>
      <c r="K82" s="93">
        <v>-5.6666177904997515</v>
      </c>
    </row>
    <row r="83" spans="1:11" ht="15" customHeight="1" x14ac:dyDescent="0.35">
      <c r="A83" s="227" t="s">
        <v>222</v>
      </c>
      <c r="B83" s="237"/>
      <c r="C83" s="228"/>
      <c r="D83" s="228"/>
      <c r="E83" s="119">
        <v>7.2223630866987634</v>
      </c>
      <c r="F83" s="93">
        <v>9.1685930409104657</v>
      </c>
      <c r="G83" s="119">
        <v>0.81186354498138957</v>
      </c>
      <c r="H83" s="93">
        <v>0.6038011251141433</v>
      </c>
      <c r="I83" s="93">
        <v>-1.8851346710842758</v>
      </c>
      <c r="J83" s="93">
        <v>-0.82900391825491793</v>
      </c>
      <c r="K83" s="93">
        <v>-5.6666177904997515</v>
      </c>
    </row>
    <row r="84" spans="1:11" ht="15" customHeight="1" x14ac:dyDescent="0.35">
      <c r="A84" s="227" t="s">
        <v>117</v>
      </c>
      <c r="B84" s="237"/>
      <c r="C84" s="228"/>
      <c r="D84" s="228"/>
      <c r="E84" s="119">
        <v>-9.0954139948719188</v>
      </c>
      <c r="F84" s="93">
        <v>-20.156185240279552</v>
      </c>
      <c r="G84" s="119">
        <v>-4.5203524602186409</v>
      </c>
      <c r="H84" s="93">
        <v>-12.731404787579169</v>
      </c>
      <c r="I84" s="93">
        <v>-23.331501879214056</v>
      </c>
      <c r="J84" s="93">
        <v>-9.4915339198184068</v>
      </c>
      <c r="K84" s="93">
        <v>-16.666177904997479</v>
      </c>
    </row>
    <row r="85" spans="1:11" ht="15" customHeight="1" x14ac:dyDescent="0.35">
      <c r="A85" s="227" t="s">
        <v>118</v>
      </c>
      <c r="B85" s="237"/>
      <c r="C85" s="235"/>
      <c r="D85" s="235"/>
      <c r="E85" s="126" t="s">
        <v>67</v>
      </c>
      <c r="F85" s="93" t="s">
        <v>67</v>
      </c>
      <c r="G85" s="119">
        <v>-16.439483173421525</v>
      </c>
      <c r="H85" s="93">
        <v>-40.978505995946101</v>
      </c>
      <c r="I85" s="93">
        <v>-58.99344615516128</v>
      </c>
      <c r="J85" s="93">
        <v>-20.305796245440785</v>
      </c>
      <c r="K85" s="93">
        <v>-29.102465267186151</v>
      </c>
    </row>
    <row r="86" spans="1:11" ht="15" customHeight="1" x14ac:dyDescent="0.35">
      <c r="A86" s="227" t="s">
        <v>119</v>
      </c>
      <c r="B86" s="237"/>
      <c r="C86" s="235"/>
      <c r="D86" s="235"/>
      <c r="E86" s="126" t="s">
        <v>67</v>
      </c>
      <c r="F86" s="93" t="s">
        <v>67</v>
      </c>
      <c r="G86" s="119">
        <v>-2.2821596989041213</v>
      </c>
      <c r="H86" s="93">
        <v>-8.9336743049706495</v>
      </c>
      <c r="I86" s="93">
        <v>-13.586237067099487</v>
      </c>
      <c r="J86" s="93">
        <v>-1.3388116200198723</v>
      </c>
      <c r="K86" s="93">
        <v>-9.6299309910725999</v>
      </c>
    </row>
    <row r="87" spans="1:11" ht="15" customHeight="1" x14ac:dyDescent="0.35">
      <c r="A87" s="227" t="s">
        <v>120</v>
      </c>
      <c r="B87" s="237"/>
      <c r="C87" s="228"/>
      <c r="D87" s="228"/>
      <c r="E87" s="127" t="s">
        <v>67</v>
      </c>
      <c r="F87" s="55" t="s">
        <v>67</v>
      </c>
      <c r="G87" s="116">
        <v>23.656551615031475</v>
      </c>
      <c r="H87" s="55">
        <v>27.789434967936877</v>
      </c>
      <c r="I87" s="55">
        <v>27.244217352590766</v>
      </c>
      <c r="J87" s="55">
        <v>34.099618515036674</v>
      </c>
      <c r="K87" s="55">
        <v>37.859357053212271</v>
      </c>
    </row>
    <row r="88" spans="1:11" ht="15" customHeight="1" x14ac:dyDescent="0.35">
      <c r="A88" s="227" t="s">
        <v>121</v>
      </c>
      <c r="B88" s="237"/>
      <c r="C88" s="228"/>
      <c r="D88" s="228"/>
      <c r="E88" s="128" t="s">
        <v>67</v>
      </c>
      <c r="F88" s="55" t="s">
        <v>67</v>
      </c>
      <c r="G88" s="116">
        <v>506.89087000000001</v>
      </c>
      <c r="H88" s="55">
        <v>498.263486</v>
      </c>
      <c r="I88" s="55">
        <v>537.08699999999999</v>
      </c>
      <c r="J88" s="55">
        <v>526.81700000000001</v>
      </c>
      <c r="K88" s="55">
        <v>499.23399999999998</v>
      </c>
    </row>
    <row r="89" spans="1:11" ht="15" customHeight="1" x14ac:dyDescent="0.35">
      <c r="A89" s="227" t="s">
        <v>122</v>
      </c>
      <c r="B89" s="237"/>
      <c r="C89" s="97"/>
      <c r="D89" s="97"/>
      <c r="E89" s="129" t="s">
        <v>67</v>
      </c>
      <c r="F89" s="93" t="s">
        <v>67</v>
      </c>
      <c r="G89" s="119">
        <v>2.3628928615492315</v>
      </c>
      <c r="H89" s="93">
        <v>1.8752278077371225</v>
      </c>
      <c r="I89" s="93">
        <v>1.9171043697603163</v>
      </c>
      <c r="J89" s="93">
        <v>1.3552540808148448</v>
      </c>
      <c r="K89" s="93">
        <v>1.2012013559766759</v>
      </c>
    </row>
    <row r="90" spans="1:11" ht="15" customHeight="1" x14ac:dyDescent="0.35">
      <c r="A90" s="229" t="s">
        <v>123</v>
      </c>
      <c r="B90" s="342"/>
      <c r="C90" s="101"/>
      <c r="D90" s="101"/>
      <c r="E90" s="130" t="s">
        <v>67</v>
      </c>
      <c r="F90" s="55" t="s">
        <v>67</v>
      </c>
      <c r="G90" s="131">
        <v>580</v>
      </c>
      <c r="H90" s="55">
        <v>595</v>
      </c>
      <c r="I90" s="55">
        <v>627</v>
      </c>
      <c r="J90" s="55">
        <v>635</v>
      </c>
      <c r="K90" s="55">
        <v>683</v>
      </c>
    </row>
    <row r="91" spans="1:11" ht="16.5" x14ac:dyDescent="0.35">
      <c r="A91" s="231" t="s">
        <v>245</v>
      </c>
      <c r="B91" s="99"/>
      <c r="C91" s="99"/>
      <c r="D91" s="99"/>
      <c r="E91" s="99"/>
      <c r="F91" s="99"/>
      <c r="G91" s="99"/>
      <c r="H91" s="99"/>
      <c r="I91" s="99"/>
      <c r="J91" s="99"/>
      <c r="K91" s="99"/>
    </row>
    <row r="92" spans="1:11" ht="16.5" x14ac:dyDescent="0.35">
      <c r="A92" s="231" t="s">
        <v>337</v>
      </c>
      <c r="B92" s="247"/>
      <c r="C92" s="247"/>
      <c r="D92" s="247"/>
      <c r="E92" s="247"/>
      <c r="F92" s="247"/>
      <c r="G92" s="247"/>
      <c r="H92" s="247"/>
      <c r="I92" s="247"/>
      <c r="J92" s="247"/>
      <c r="K92" s="247"/>
    </row>
    <row r="93" spans="1:11" ht="16.5" x14ac:dyDescent="0.35">
      <c r="A93" s="248"/>
      <c r="B93" s="248"/>
      <c r="C93" s="248"/>
      <c r="D93" s="248"/>
      <c r="E93" s="248"/>
      <c r="F93" s="248"/>
      <c r="G93" s="248"/>
      <c r="H93" s="248"/>
      <c r="I93" s="248"/>
      <c r="J93" s="248"/>
      <c r="K93" s="248"/>
    </row>
    <row r="94" spans="1:11" ht="16.5" x14ac:dyDescent="0.35">
      <c r="A94" s="248"/>
      <c r="B94" s="248"/>
      <c r="C94" s="248"/>
      <c r="D94" s="248"/>
      <c r="E94" s="248"/>
      <c r="F94" s="248"/>
      <c r="G94" s="248"/>
      <c r="H94" s="248"/>
      <c r="I94" s="248"/>
      <c r="J94" s="248"/>
      <c r="K94" s="248"/>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showZeros="0" zoomScaleNormal="100" workbookViewId="0">
      <selection sqref="A1:L1"/>
    </sheetView>
  </sheetViews>
  <sheetFormatPr defaultColWidth="9.140625" defaultRowHeight="15" outlineLevelRow="1"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148</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c r="F5" s="107"/>
      <c r="G5" s="107"/>
      <c r="H5" s="107"/>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85.481000000000023</v>
      </c>
      <c r="F7" s="51">
        <v>78.439999999999969</v>
      </c>
      <c r="G7" s="115">
        <v>321.30200000000002</v>
      </c>
      <c r="H7" s="51">
        <v>317.14299999999997</v>
      </c>
      <c r="I7" s="51">
        <v>315.41199999999998</v>
      </c>
      <c r="J7" s="51">
        <v>296.55700000000002</v>
      </c>
      <c r="K7" s="51">
        <v>287.35599999999999</v>
      </c>
    </row>
    <row r="8" spans="1:11" ht="15" customHeight="1" x14ac:dyDescent="0.35">
      <c r="A8" s="227" t="s">
        <v>70</v>
      </c>
      <c r="B8" s="97"/>
      <c r="C8" s="97"/>
      <c r="D8" s="97"/>
      <c r="E8" s="116">
        <v>-70.976000000000013</v>
      </c>
      <c r="F8" s="55">
        <v>-75.886000000000024</v>
      </c>
      <c r="G8" s="116">
        <v>-275.48500000000001</v>
      </c>
      <c r="H8" s="55">
        <v>-283.84899999999999</v>
      </c>
      <c r="I8" s="55">
        <v>-274.16699999999997</v>
      </c>
      <c r="J8" s="55">
        <v>-256.49199999999996</v>
      </c>
      <c r="K8" s="55">
        <v>-242.97500000000002</v>
      </c>
    </row>
    <row r="9" spans="1:11" ht="15" customHeight="1" x14ac:dyDescent="0.35">
      <c r="A9" s="227" t="s">
        <v>71</v>
      </c>
      <c r="B9" s="97"/>
      <c r="C9" s="97"/>
      <c r="D9" s="97"/>
      <c r="E9" s="116">
        <v>-5.1999999999999991E-2</v>
      </c>
      <c r="F9" s="55">
        <v>-0.312</v>
      </c>
      <c r="G9" s="116">
        <v>-0.17599999999999999</v>
      </c>
      <c r="H9" s="55">
        <v>0.752</v>
      </c>
      <c r="I9" s="55">
        <v>6.2869999999999999</v>
      </c>
      <c r="J9" s="55">
        <v>6.3710000000000004</v>
      </c>
      <c r="K9" s="55">
        <v>1.2809999999999999</v>
      </c>
    </row>
    <row r="10" spans="1:11" ht="15" customHeight="1" x14ac:dyDescent="0.35">
      <c r="A10" s="227" t="s">
        <v>72</v>
      </c>
      <c r="B10" s="97"/>
      <c r="C10" s="97"/>
      <c r="D10" s="97"/>
      <c r="E10" s="116">
        <v>0</v>
      </c>
      <c r="F10" s="55">
        <v>0</v>
      </c>
      <c r="G10" s="116">
        <v>0</v>
      </c>
      <c r="H10" s="55">
        <v>0</v>
      </c>
      <c r="I10" s="55">
        <v>0</v>
      </c>
      <c r="J10" s="55">
        <v>0</v>
      </c>
      <c r="K10" s="55">
        <v>0</v>
      </c>
    </row>
    <row r="11" spans="1:11" ht="15" customHeight="1" x14ac:dyDescent="0.35">
      <c r="A11" s="229" t="s">
        <v>73</v>
      </c>
      <c r="B11" s="101"/>
      <c r="C11" s="101"/>
      <c r="D11" s="101"/>
      <c r="E11" s="117">
        <v>0</v>
      </c>
      <c r="F11" s="59">
        <v>0</v>
      </c>
      <c r="G11" s="117">
        <v>0</v>
      </c>
      <c r="H11" s="59">
        <v>0</v>
      </c>
      <c r="I11" s="59">
        <v>0</v>
      </c>
      <c r="J11" s="59">
        <v>0</v>
      </c>
      <c r="K11" s="59">
        <v>-4.0000000000000036E-3</v>
      </c>
    </row>
    <row r="12" spans="1:11" ht="15" customHeight="1" x14ac:dyDescent="0.25">
      <c r="A12" s="230" t="s">
        <v>7</v>
      </c>
      <c r="B12" s="230"/>
      <c r="C12" s="230"/>
      <c r="D12" s="230"/>
      <c r="E12" s="115">
        <f t="shared" ref="E12:K12" si="0">SUM(E7:E11)</f>
        <v>14.45300000000001</v>
      </c>
      <c r="F12" s="313">
        <f t="shared" si="0"/>
        <v>2.2419999999999454</v>
      </c>
      <c r="G12" s="115">
        <f t="shared" si="0"/>
        <v>45.641000000000005</v>
      </c>
      <c r="H12" s="51">
        <f t="shared" si="0"/>
        <v>34.045999999999985</v>
      </c>
      <c r="I12" s="52">
        <f t="shared" si="0"/>
        <v>47.532000000000004</v>
      </c>
      <c r="J12" s="52">
        <f t="shared" si="0"/>
        <v>46.436000000000057</v>
      </c>
      <c r="K12" s="52">
        <f t="shared" si="0"/>
        <v>45.657999999999973</v>
      </c>
    </row>
    <row r="13" spans="1:11" ht="15" customHeight="1" x14ac:dyDescent="0.35">
      <c r="A13" s="229" t="s">
        <v>129</v>
      </c>
      <c r="B13" s="101"/>
      <c r="C13" s="101"/>
      <c r="D13" s="101"/>
      <c r="E13" s="117">
        <v>-1.5969999999999998</v>
      </c>
      <c r="F13" s="314">
        <v>-1.5439999999999998</v>
      </c>
      <c r="G13" s="117">
        <v>-8.4289999999999985</v>
      </c>
      <c r="H13" s="59">
        <v>-4.6909999999999998</v>
      </c>
      <c r="I13" s="59">
        <v>-3.327</v>
      </c>
      <c r="J13" s="59">
        <v>-2.4289999999999998</v>
      </c>
      <c r="K13" s="59">
        <v>-4.2439999999999998</v>
      </c>
    </row>
    <row r="14" spans="1:11" ht="15" customHeight="1" x14ac:dyDescent="0.25">
      <c r="A14" s="230" t="s">
        <v>8</v>
      </c>
      <c r="B14" s="230"/>
      <c r="C14" s="230"/>
      <c r="D14" s="230"/>
      <c r="E14" s="115">
        <f t="shared" ref="E14:K14" si="1">SUM(E12:E13)</f>
        <v>12.856000000000011</v>
      </c>
      <c r="F14" s="313">
        <f t="shared" si="1"/>
        <v>0.69799999999994555</v>
      </c>
      <c r="G14" s="115">
        <f t="shared" si="1"/>
        <v>37.212000000000003</v>
      </c>
      <c r="H14" s="51">
        <f t="shared" si="1"/>
        <v>29.354999999999986</v>
      </c>
      <c r="I14" s="52">
        <f t="shared" si="1"/>
        <v>44.205000000000005</v>
      </c>
      <c r="J14" s="52">
        <f t="shared" si="1"/>
        <v>44.007000000000055</v>
      </c>
      <c r="K14" s="52">
        <f t="shared" si="1"/>
        <v>41.413999999999973</v>
      </c>
    </row>
    <row r="15" spans="1:11" ht="15" customHeight="1" x14ac:dyDescent="0.35">
      <c r="A15" s="227" t="s">
        <v>75</v>
      </c>
      <c r="B15" s="231"/>
      <c r="C15" s="231"/>
      <c r="D15" s="231"/>
      <c r="E15" s="116">
        <v>0</v>
      </c>
      <c r="F15" s="55">
        <v>0</v>
      </c>
      <c r="G15" s="116">
        <v>0</v>
      </c>
      <c r="H15" s="55">
        <v>0</v>
      </c>
      <c r="I15" s="55">
        <v>0</v>
      </c>
      <c r="J15" s="55">
        <v>0</v>
      </c>
      <c r="K15" s="55">
        <v>0</v>
      </c>
    </row>
    <row r="16" spans="1:11" ht="15" customHeight="1" x14ac:dyDescent="0.35">
      <c r="A16" s="229" t="s">
        <v>76</v>
      </c>
      <c r="B16" s="101"/>
      <c r="C16" s="101"/>
      <c r="D16" s="101"/>
      <c r="E16" s="117">
        <v>0</v>
      </c>
      <c r="F16" s="59">
        <v>0</v>
      </c>
      <c r="G16" s="117">
        <v>0</v>
      </c>
      <c r="H16" s="59">
        <v>0</v>
      </c>
      <c r="I16" s="59">
        <v>0</v>
      </c>
      <c r="J16" s="59">
        <v>0</v>
      </c>
      <c r="K16" s="59">
        <v>0</v>
      </c>
    </row>
    <row r="17" spans="1:11" ht="15" customHeight="1" x14ac:dyDescent="0.25">
      <c r="A17" s="230" t="s">
        <v>11</v>
      </c>
      <c r="B17" s="230"/>
      <c r="C17" s="230"/>
      <c r="D17" s="230"/>
      <c r="E17" s="115">
        <f t="shared" ref="E17:K17" si="2">SUM(E14:E16)</f>
        <v>12.856000000000011</v>
      </c>
      <c r="F17" s="313">
        <f t="shared" si="2"/>
        <v>0.69799999999994555</v>
      </c>
      <c r="G17" s="115">
        <f t="shared" si="2"/>
        <v>37.212000000000003</v>
      </c>
      <c r="H17" s="51">
        <f t="shared" si="2"/>
        <v>29.354999999999986</v>
      </c>
      <c r="I17" s="52">
        <f t="shared" si="2"/>
        <v>44.205000000000005</v>
      </c>
      <c r="J17" s="52">
        <f t="shared" si="2"/>
        <v>44.007000000000055</v>
      </c>
      <c r="K17" s="52">
        <f t="shared" si="2"/>
        <v>41.413999999999973</v>
      </c>
    </row>
    <row r="18" spans="1:11" ht="15" customHeight="1" x14ac:dyDescent="0.35">
      <c r="A18" s="227" t="s">
        <v>77</v>
      </c>
      <c r="B18" s="97"/>
      <c r="C18" s="97"/>
      <c r="D18" s="97"/>
      <c r="E18" s="116">
        <v>6.0000000000000019E-3</v>
      </c>
      <c r="F18" s="55">
        <v>9.0000000000000011E-3</v>
      </c>
      <c r="G18" s="116">
        <v>2.444</v>
      </c>
      <c r="H18" s="55">
        <v>2.8000000000000001E-2</v>
      </c>
      <c r="I18" s="55">
        <v>0.20800000000000002</v>
      </c>
      <c r="J18" s="55">
        <v>0.46899999999999997</v>
      </c>
      <c r="K18" s="55">
        <v>1.014</v>
      </c>
    </row>
    <row r="19" spans="1:11" ht="15" customHeight="1" x14ac:dyDescent="0.35">
      <c r="A19" s="229" t="s">
        <v>78</v>
      </c>
      <c r="B19" s="101"/>
      <c r="C19" s="101"/>
      <c r="D19" s="101"/>
      <c r="E19" s="117">
        <v>-3.0960000000000001</v>
      </c>
      <c r="F19" s="59">
        <v>-2.0829999999999993</v>
      </c>
      <c r="G19" s="117">
        <v>-8.2390000000000008</v>
      </c>
      <c r="H19" s="59">
        <v>-8.0239999999999991</v>
      </c>
      <c r="I19" s="59">
        <v>-10.965999999999999</v>
      </c>
      <c r="J19" s="59">
        <v>-15.292</v>
      </c>
      <c r="K19" s="59">
        <v>-17.283000000000001</v>
      </c>
    </row>
    <row r="20" spans="1:11" ht="15" customHeight="1" x14ac:dyDescent="0.25">
      <c r="A20" s="230" t="s">
        <v>14</v>
      </c>
      <c r="B20" s="230"/>
      <c r="C20" s="230"/>
      <c r="D20" s="230"/>
      <c r="E20" s="115">
        <f t="shared" ref="E20:K20" si="3">SUM(E17:E19)</f>
        <v>9.7660000000000107</v>
      </c>
      <c r="F20" s="313">
        <f t="shared" si="3"/>
        <v>-1.3760000000000536</v>
      </c>
      <c r="G20" s="115">
        <f t="shared" si="3"/>
        <v>31.417000000000005</v>
      </c>
      <c r="H20" s="51">
        <f t="shared" si="3"/>
        <v>21.358999999999988</v>
      </c>
      <c r="I20" s="52">
        <f t="shared" si="3"/>
        <v>33.447000000000003</v>
      </c>
      <c r="J20" s="52">
        <f t="shared" si="3"/>
        <v>29.184000000000054</v>
      </c>
      <c r="K20" s="52">
        <f t="shared" si="3"/>
        <v>25.144999999999975</v>
      </c>
    </row>
    <row r="21" spans="1:11" ht="15" customHeight="1" x14ac:dyDescent="0.35">
      <c r="A21" s="227" t="s">
        <v>79</v>
      </c>
      <c r="B21" s="97"/>
      <c r="C21" s="97"/>
      <c r="D21" s="97"/>
      <c r="E21" s="116">
        <v>-1.83</v>
      </c>
      <c r="F21" s="55">
        <v>3.1999999999999806E-2</v>
      </c>
      <c r="G21" s="116">
        <v>-7.0350000000000001</v>
      </c>
      <c r="H21" s="55">
        <v>-7.3819999999999997</v>
      </c>
      <c r="I21" s="55">
        <v>-8.3879999999999999</v>
      </c>
      <c r="J21" s="55">
        <v>-6.73</v>
      </c>
      <c r="K21" s="55">
        <v>-9.2379999999999995</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7.9360000000000106</v>
      </c>
      <c r="F23" s="313">
        <f t="shared" si="4"/>
        <v>-1.3440000000000538</v>
      </c>
      <c r="G23" s="115">
        <f t="shared" si="4"/>
        <v>24.382000000000005</v>
      </c>
      <c r="H23" s="51">
        <f t="shared" si="4"/>
        <v>13.976999999999988</v>
      </c>
      <c r="I23" s="52">
        <f t="shared" si="4"/>
        <v>25.059000000000005</v>
      </c>
      <c r="J23" s="52">
        <f t="shared" si="4"/>
        <v>22.454000000000054</v>
      </c>
      <c r="K23" s="52">
        <f t="shared" si="4"/>
        <v>15.906999999999975</v>
      </c>
    </row>
    <row r="24" spans="1:11" ht="15" customHeight="1" x14ac:dyDescent="0.35">
      <c r="A24" s="227" t="s">
        <v>81</v>
      </c>
      <c r="B24" s="97"/>
      <c r="C24" s="97"/>
      <c r="D24" s="97"/>
      <c r="E24" s="116">
        <v>7.9360000000000115</v>
      </c>
      <c r="F24" s="55">
        <v>-1.3440000000000403</v>
      </c>
      <c r="G24" s="116">
        <v>24.382000000000051</v>
      </c>
      <c r="H24" s="55">
        <v>13.976999999999975</v>
      </c>
      <c r="I24" s="55">
        <v>25.059000000000026</v>
      </c>
      <c r="J24" s="55">
        <v>22.453999999999983</v>
      </c>
      <c r="K24" s="55">
        <v>15.907000000000043</v>
      </c>
    </row>
    <row r="25" spans="1:11" ht="15" customHeight="1" x14ac:dyDescent="0.35">
      <c r="A25" s="227" t="s">
        <v>140</v>
      </c>
      <c r="B25" s="97"/>
      <c r="C25" s="97"/>
      <c r="D25" s="97"/>
      <c r="E25" s="116">
        <v>0</v>
      </c>
      <c r="F25" s="55">
        <v>0</v>
      </c>
      <c r="G25" s="116">
        <v>0</v>
      </c>
      <c r="H25" s="55">
        <v>0</v>
      </c>
      <c r="I25" s="55">
        <v>0</v>
      </c>
      <c r="J25" s="55">
        <v>0</v>
      </c>
      <c r="K25" s="55">
        <v>0</v>
      </c>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-0.16000000000000014</v>
      </c>
      <c r="F27" s="55">
        <v>-4.8219999999999992</v>
      </c>
      <c r="G27" s="116">
        <v>-10.449</v>
      </c>
      <c r="H27" s="55">
        <v>-8.2579999999999991</v>
      </c>
      <c r="I27" s="55">
        <v>-6.2249999999999996</v>
      </c>
      <c r="J27" s="55">
        <v>0</v>
      </c>
      <c r="K27" s="55">
        <v>-2.4</v>
      </c>
    </row>
    <row r="28" spans="1:11" ht="15" customHeight="1" x14ac:dyDescent="0.35">
      <c r="A28" s="263" t="s">
        <v>142</v>
      </c>
      <c r="B28" s="264"/>
      <c r="C28" s="264"/>
      <c r="D28" s="264"/>
      <c r="E28" s="279">
        <f t="shared" ref="E28:K28" si="5">E14-E27</f>
        <v>13.016000000000011</v>
      </c>
      <c r="F28" s="280">
        <f t="shared" si="5"/>
        <v>5.5199999999999445</v>
      </c>
      <c r="G28" s="279">
        <f t="shared" si="5"/>
        <v>47.661000000000001</v>
      </c>
      <c r="H28" s="280">
        <f t="shared" si="5"/>
        <v>37.612999999999985</v>
      </c>
      <c r="I28" s="280">
        <f t="shared" si="5"/>
        <v>50.430000000000007</v>
      </c>
      <c r="J28" s="280">
        <f t="shared" si="5"/>
        <v>44.007000000000055</v>
      </c>
      <c r="K28" s="280">
        <f t="shared" si="5"/>
        <v>43.813999999999972</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510.69299999999998</v>
      </c>
      <c r="H34" s="55">
        <v>510.69299999999998</v>
      </c>
      <c r="I34" s="55">
        <v>510.69299999999998</v>
      </c>
      <c r="J34" s="55">
        <v>510.69299999999998</v>
      </c>
      <c r="K34" s="55">
        <v>510.69299999999998</v>
      </c>
    </row>
    <row r="35" spans="1:11" ht="15" customHeight="1" x14ac:dyDescent="0.35">
      <c r="A35" s="227" t="s">
        <v>83</v>
      </c>
      <c r="B35" s="228"/>
      <c r="C35" s="228"/>
      <c r="D35" s="228"/>
      <c r="E35" s="116"/>
      <c r="F35" s="55"/>
      <c r="G35" s="116">
        <v>20.765000000000001</v>
      </c>
      <c r="H35" s="55">
        <v>15.205</v>
      </c>
      <c r="I35" s="55">
        <v>9.673</v>
      </c>
      <c r="J35" s="55">
        <v>4.234</v>
      </c>
      <c r="K35" s="55">
        <v>0</v>
      </c>
    </row>
    <row r="36" spans="1:11" ht="15" customHeight="1" x14ac:dyDescent="0.35">
      <c r="A36" s="227" t="s">
        <v>84</v>
      </c>
      <c r="B36" s="228"/>
      <c r="C36" s="228"/>
      <c r="D36" s="228"/>
      <c r="E36" s="116"/>
      <c r="F36" s="55"/>
      <c r="G36" s="116">
        <v>7.0550000000000006</v>
      </c>
      <c r="H36" s="55">
        <v>5.3069999999999995</v>
      </c>
      <c r="I36" s="55">
        <v>6.4779999999999998</v>
      </c>
      <c r="J36" s="55">
        <v>6.7740000000000009</v>
      </c>
      <c r="K36" s="55">
        <v>7.7410000000000005</v>
      </c>
    </row>
    <row r="37" spans="1:11" ht="15" customHeight="1" x14ac:dyDescent="0.35">
      <c r="A37" s="227" t="s">
        <v>85</v>
      </c>
      <c r="B37" s="228"/>
      <c r="C37" s="228"/>
      <c r="D37" s="228"/>
      <c r="E37" s="116"/>
      <c r="F37" s="55"/>
      <c r="G37" s="116">
        <v>0</v>
      </c>
      <c r="H37" s="55">
        <v>0</v>
      </c>
      <c r="I37" s="55">
        <v>0</v>
      </c>
      <c r="J37" s="55">
        <v>0</v>
      </c>
      <c r="K37" s="55">
        <v>0</v>
      </c>
    </row>
    <row r="38" spans="1:11" ht="15" customHeight="1" x14ac:dyDescent="0.35">
      <c r="A38" s="229" t="s">
        <v>86</v>
      </c>
      <c r="B38" s="101"/>
      <c r="C38" s="101"/>
      <c r="D38" s="101"/>
      <c r="E38" s="117"/>
      <c r="F38" s="59"/>
      <c r="G38" s="117">
        <v>6.181</v>
      </c>
      <c r="H38" s="59">
        <v>5.6040000000000001</v>
      </c>
      <c r="I38" s="59">
        <v>6.1669999999999998</v>
      </c>
      <c r="J38" s="59">
        <v>5.0350000000000001</v>
      </c>
      <c r="K38" s="59">
        <v>0</v>
      </c>
    </row>
    <row r="39" spans="1:11" ht="15" customHeight="1" x14ac:dyDescent="0.35">
      <c r="A39" s="224" t="s">
        <v>87</v>
      </c>
      <c r="B39" s="230"/>
      <c r="C39" s="230"/>
      <c r="D39" s="230"/>
      <c r="E39" s="121"/>
      <c r="F39" s="313"/>
      <c r="G39" s="121">
        <f>SUM(G34:G38)</f>
        <v>544.69399999999996</v>
      </c>
      <c r="H39" s="313">
        <f>SUM(H34:H38)</f>
        <v>536.80900000000008</v>
      </c>
      <c r="I39" s="52">
        <f>SUM(I34:I38)</f>
        <v>533.01099999999997</v>
      </c>
      <c r="J39" s="52">
        <f>SUM(J34:J38)</f>
        <v>526.73599999999999</v>
      </c>
      <c r="K39" s="52">
        <f>SUM(K34:K38)</f>
        <v>518.43399999999997</v>
      </c>
    </row>
    <row r="40" spans="1:11" ht="15" customHeight="1" x14ac:dyDescent="0.35">
      <c r="A40" s="227" t="s">
        <v>88</v>
      </c>
      <c r="B40" s="97"/>
      <c r="C40" s="97"/>
      <c r="D40" s="97"/>
      <c r="E40" s="116"/>
      <c r="F40" s="55"/>
      <c r="G40" s="116">
        <v>5.7240000000000002</v>
      </c>
      <c r="H40" s="55">
        <v>6.4719999999999995</v>
      </c>
      <c r="I40" s="55">
        <v>4.8839999999999995</v>
      </c>
      <c r="J40" s="55">
        <v>4.8099999999999996</v>
      </c>
      <c r="K40" s="55">
        <v>6.5069999999999997</v>
      </c>
    </row>
    <row r="41" spans="1:11" ht="15" customHeight="1" x14ac:dyDescent="0.35">
      <c r="A41" s="227" t="s">
        <v>89</v>
      </c>
      <c r="B41" s="97"/>
      <c r="C41" s="97"/>
      <c r="D41" s="97"/>
      <c r="E41" s="116"/>
      <c r="F41" s="55"/>
      <c r="G41" s="116">
        <v>0</v>
      </c>
      <c r="H41" s="55">
        <v>0</v>
      </c>
      <c r="I41" s="55">
        <v>0</v>
      </c>
      <c r="J41" s="55">
        <v>0</v>
      </c>
      <c r="K41" s="55">
        <v>0</v>
      </c>
    </row>
    <row r="42" spans="1:11" ht="15" customHeight="1" x14ac:dyDescent="0.35">
      <c r="A42" s="227" t="s">
        <v>90</v>
      </c>
      <c r="B42" s="97"/>
      <c r="C42" s="97"/>
      <c r="D42" s="97"/>
      <c r="E42" s="116"/>
      <c r="F42" s="55"/>
      <c r="G42" s="116">
        <v>57.615000000000002</v>
      </c>
      <c r="H42" s="55">
        <v>79.867999999999995</v>
      </c>
      <c r="I42" s="55">
        <v>67.322999999999993</v>
      </c>
      <c r="J42" s="55">
        <v>78.552999999999997</v>
      </c>
      <c r="K42" s="55">
        <v>65.628999999999991</v>
      </c>
    </row>
    <row r="43" spans="1:11" ht="15" customHeight="1" x14ac:dyDescent="0.35">
      <c r="A43" s="227" t="s">
        <v>91</v>
      </c>
      <c r="B43" s="97"/>
      <c r="C43" s="97"/>
      <c r="D43" s="97"/>
      <c r="E43" s="116"/>
      <c r="F43" s="55"/>
      <c r="G43" s="116">
        <v>11.595000000000001</v>
      </c>
      <c r="H43" s="55">
        <v>5.1310000000000002</v>
      </c>
      <c r="I43" s="55">
        <v>8.8030000000000008</v>
      </c>
      <c r="J43" s="55">
        <v>5.3719999999999999</v>
      </c>
      <c r="K43" s="55">
        <v>14.103999999999999</v>
      </c>
    </row>
    <row r="44" spans="1:11" ht="15" customHeight="1" x14ac:dyDescent="0.35">
      <c r="A44" s="229" t="s">
        <v>92</v>
      </c>
      <c r="B44" s="101"/>
      <c r="C44" s="101"/>
      <c r="D44" s="101"/>
      <c r="E44" s="117"/>
      <c r="F44" s="59"/>
      <c r="G44" s="117">
        <v>0</v>
      </c>
      <c r="H44" s="59">
        <v>0</v>
      </c>
      <c r="I44" s="59">
        <v>0</v>
      </c>
      <c r="J44" s="59">
        <v>0</v>
      </c>
      <c r="K44" s="59">
        <v>0</v>
      </c>
    </row>
    <row r="45" spans="1:11" ht="15" customHeight="1" x14ac:dyDescent="0.35">
      <c r="A45" s="236" t="s">
        <v>93</v>
      </c>
      <c r="B45" s="112"/>
      <c r="C45" s="112"/>
      <c r="D45" s="112"/>
      <c r="E45" s="122"/>
      <c r="F45" s="319"/>
      <c r="G45" s="122">
        <f>SUM(G40:G44)</f>
        <v>74.933999999999997</v>
      </c>
      <c r="H45" s="70">
        <f>SUM(H40:H44)</f>
        <v>91.470999999999989</v>
      </c>
      <c r="I45" s="71">
        <f>SUM(I40:I44)</f>
        <v>81.009999999999991</v>
      </c>
      <c r="J45" s="71">
        <f>SUM(J40:J44)</f>
        <v>88.734999999999999</v>
      </c>
      <c r="K45" s="71">
        <f>SUM(K40:K44)</f>
        <v>86.24</v>
      </c>
    </row>
    <row r="46" spans="1:11" ht="15" customHeight="1" x14ac:dyDescent="0.35">
      <c r="A46" s="224" t="s">
        <v>94</v>
      </c>
      <c r="B46" s="113"/>
      <c r="C46" s="113"/>
      <c r="D46" s="113"/>
      <c r="E46" s="121"/>
      <c r="F46" s="313"/>
      <c r="G46" s="121">
        <f>G39+G45</f>
        <v>619.62799999999993</v>
      </c>
      <c r="H46" s="313">
        <f>H39+H45</f>
        <v>628.28000000000009</v>
      </c>
      <c r="I46" s="52">
        <f>I39+I45</f>
        <v>614.02099999999996</v>
      </c>
      <c r="J46" s="52">
        <f>J39+J45</f>
        <v>615.471</v>
      </c>
      <c r="K46" s="52">
        <f>K39+K45</f>
        <v>604.67399999999998</v>
      </c>
    </row>
    <row r="47" spans="1:11" ht="15" customHeight="1" x14ac:dyDescent="0.35">
      <c r="A47" s="227" t="s">
        <v>95</v>
      </c>
      <c r="B47" s="97"/>
      <c r="C47" s="97"/>
      <c r="D47" s="97"/>
      <c r="E47" s="116"/>
      <c r="F47" s="55"/>
      <c r="G47" s="116">
        <v>356.19700000000006</v>
      </c>
      <c r="H47" s="55">
        <v>316.24700000000013</v>
      </c>
      <c r="I47" s="55">
        <v>302.50900000000001</v>
      </c>
      <c r="J47" s="55">
        <v>276.13799999999998</v>
      </c>
      <c r="K47" s="55">
        <v>254.59200000000001</v>
      </c>
    </row>
    <row r="48" spans="1:11" ht="15" customHeight="1" x14ac:dyDescent="0.35">
      <c r="A48" s="227" t="s">
        <v>139</v>
      </c>
      <c r="B48" s="97"/>
      <c r="C48" s="97"/>
      <c r="D48" s="97"/>
      <c r="E48" s="116"/>
      <c r="F48" s="55"/>
      <c r="G48" s="116">
        <v>0</v>
      </c>
      <c r="H48" s="55">
        <v>0</v>
      </c>
      <c r="I48" s="55">
        <v>0</v>
      </c>
      <c r="J48" s="55">
        <v>0</v>
      </c>
      <c r="K48" s="55">
        <v>0</v>
      </c>
    </row>
    <row r="49" spans="1:11" ht="15" customHeight="1" x14ac:dyDescent="0.35">
      <c r="A49" s="227" t="s">
        <v>96</v>
      </c>
      <c r="B49" s="97"/>
      <c r="C49" s="97"/>
      <c r="D49" s="97"/>
      <c r="E49" s="116"/>
      <c r="F49" s="55"/>
      <c r="G49" s="116">
        <v>0</v>
      </c>
      <c r="H49" s="55">
        <v>0</v>
      </c>
      <c r="I49" s="55">
        <v>0</v>
      </c>
      <c r="J49" s="55">
        <v>0</v>
      </c>
      <c r="K49" s="55">
        <v>0</v>
      </c>
    </row>
    <row r="50" spans="1:11" ht="15" customHeight="1" x14ac:dyDescent="0.35">
      <c r="A50" s="227" t="s">
        <v>97</v>
      </c>
      <c r="B50" s="97"/>
      <c r="C50" s="97"/>
      <c r="D50" s="97"/>
      <c r="E50" s="116"/>
      <c r="F50" s="55"/>
      <c r="G50" s="116">
        <v>9.11</v>
      </c>
      <c r="H50" s="55">
        <v>8.2289999999999992</v>
      </c>
      <c r="I50" s="55">
        <v>7.3879999999999999</v>
      </c>
      <c r="J50" s="55">
        <v>3.585</v>
      </c>
      <c r="K50" s="55">
        <v>0.97899999999999998</v>
      </c>
    </row>
    <row r="51" spans="1:11" ht="15" customHeight="1" x14ac:dyDescent="0.35">
      <c r="A51" s="227" t="s">
        <v>98</v>
      </c>
      <c r="B51" s="97"/>
      <c r="C51" s="97"/>
      <c r="D51" s="97"/>
      <c r="E51" s="116"/>
      <c r="F51" s="55"/>
      <c r="G51" s="116">
        <v>154.67100000000002</v>
      </c>
      <c r="H51" s="55">
        <v>164.25900000000001</v>
      </c>
      <c r="I51" s="55">
        <v>185.04300000000001</v>
      </c>
      <c r="J51" s="55">
        <v>208.79000000000002</v>
      </c>
      <c r="K51" s="55">
        <v>233.702</v>
      </c>
    </row>
    <row r="52" spans="1:11" ht="15" customHeight="1" x14ac:dyDescent="0.35">
      <c r="A52" s="227" t="s">
        <v>99</v>
      </c>
      <c r="B52" s="97"/>
      <c r="C52" s="97"/>
      <c r="D52" s="97"/>
      <c r="E52" s="116"/>
      <c r="F52" s="55"/>
      <c r="G52" s="116">
        <v>93.669999999999987</v>
      </c>
      <c r="H52" s="55">
        <v>125.127</v>
      </c>
      <c r="I52" s="55">
        <v>103.19800000000001</v>
      </c>
      <c r="J52" s="55">
        <v>107.48599999999999</v>
      </c>
      <c r="K52" s="55">
        <v>98.552999999999997</v>
      </c>
    </row>
    <row r="53" spans="1:11" ht="15" customHeight="1" x14ac:dyDescent="0.35">
      <c r="A53" s="227" t="s">
        <v>134</v>
      </c>
      <c r="B53" s="97"/>
      <c r="C53" s="97"/>
      <c r="D53" s="97"/>
      <c r="E53" s="116"/>
      <c r="F53" s="55"/>
      <c r="G53" s="116">
        <v>5.98</v>
      </c>
      <c r="H53" s="55">
        <v>14.417999999999999</v>
      </c>
      <c r="I53" s="55">
        <v>15.882999999999999</v>
      </c>
      <c r="J53" s="55">
        <v>19.472000000000001</v>
      </c>
      <c r="K53" s="55">
        <v>16.847999999999999</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21">
        <f>SUM(G47:G54)</f>
        <v>619.62800000000004</v>
      </c>
      <c r="H55" s="50">
        <f>SUM(H47:H54)</f>
        <v>628.28000000000009</v>
      </c>
      <c r="I55" s="52">
        <f>SUM(I47:I54)</f>
        <v>614.02100000000007</v>
      </c>
      <c r="J55" s="52">
        <f>SUM(J47:J54)</f>
        <v>615.471</v>
      </c>
      <c r="K55" s="52">
        <f>SUM(K47:K54)</f>
        <v>604.67399999999998</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v>10.691000000000015</v>
      </c>
      <c r="F61" s="55">
        <v>1.0279999999999578</v>
      </c>
      <c r="G61" s="116">
        <v>36.054000000000073</v>
      </c>
      <c r="H61" s="55">
        <v>15.867999999999986</v>
      </c>
      <c r="I61" s="55">
        <v>29.297000000000025</v>
      </c>
      <c r="J61" s="55">
        <v>25.266999999999996</v>
      </c>
      <c r="K61" s="55">
        <v>25.663000000000043</v>
      </c>
    </row>
    <row r="62" spans="1:11" ht="15" customHeight="1" x14ac:dyDescent="0.35">
      <c r="A62" s="238" t="s">
        <v>103</v>
      </c>
      <c r="B62" s="238"/>
      <c r="C62" s="239"/>
      <c r="D62" s="239"/>
      <c r="E62" s="117">
        <v>-2.6370000000000005</v>
      </c>
      <c r="F62" s="59">
        <v>9.7190000000000012</v>
      </c>
      <c r="G62" s="117">
        <v>-5.4930000000000003</v>
      </c>
      <c r="H62" s="59">
        <v>10.699</v>
      </c>
      <c r="I62" s="59">
        <v>10.038999999999998</v>
      </c>
      <c r="J62" s="59">
        <v>-3.0379999999999994</v>
      </c>
      <c r="K62" s="59">
        <v>0.43800000000000061</v>
      </c>
    </row>
    <row r="63" spans="1:11" ht="15" customHeight="1" x14ac:dyDescent="0.35">
      <c r="A63" s="294" t="s">
        <v>104</v>
      </c>
      <c r="B63" s="240"/>
      <c r="C63" s="241"/>
      <c r="D63" s="241"/>
      <c r="E63" s="123">
        <f t="shared" ref="E63:K63" si="7">SUM(E61:E62)</f>
        <v>8.0540000000000145</v>
      </c>
      <c r="F63" s="313">
        <f t="shared" si="7"/>
        <v>10.746999999999959</v>
      </c>
      <c r="G63" s="115">
        <f t="shared" si="7"/>
        <v>30.561000000000071</v>
      </c>
      <c r="H63" s="51">
        <f t="shared" si="7"/>
        <v>26.566999999999986</v>
      </c>
      <c r="I63" s="52">
        <f t="shared" si="7"/>
        <v>39.336000000000027</v>
      </c>
      <c r="J63" s="52">
        <f t="shared" si="7"/>
        <v>22.228999999999996</v>
      </c>
      <c r="K63" s="52">
        <f t="shared" si="7"/>
        <v>26.101000000000042</v>
      </c>
    </row>
    <row r="64" spans="1:11" ht="15" customHeight="1" x14ac:dyDescent="0.35">
      <c r="A64" s="237" t="s">
        <v>105</v>
      </c>
      <c r="B64" s="237"/>
      <c r="C64" s="97"/>
      <c r="D64" s="97"/>
      <c r="E64" s="116">
        <v>-5.5019999999999998</v>
      </c>
      <c r="F64" s="55">
        <v>-0.37100000000000027</v>
      </c>
      <c r="G64" s="116">
        <v>-14.035</v>
      </c>
      <c r="H64" s="55">
        <v>-9.2149999999999999</v>
      </c>
      <c r="I64" s="55">
        <v>-7.2979999999999992</v>
      </c>
      <c r="J64" s="55">
        <v>-7.2419999999999991</v>
      </c>
      <c r="K64" s="55">
        <v>-3.4769999999999999</v>
      </c>
    </row>
    <row r="65" spans="1:12" ht="15" customHeight="1" x14ac:dyDescent="0.35">
      <c r="A65" s="238" t="s">
        <v>135</v>
      </c>
      <c r="B65" s="238"/>
      <c r="C65" s="101"/>
      <c r="D65" s="101"/>
      <c r="E65" s="117">
        <v>3.0000000000000027E-3</v>
      </c>
      <c r="F65" s="59">
        <v>3.5000000000000031E-2</v>
      </c>
      <c r="G65" s="117">
        <v>9.1999999999999998E-2</v>
      </c>
      <c r="H65" s="59">
        <v>0.90700000000000003</v>
      </c>
      <c r="I65" s="59">
        <v>0.20699999999999999</v>
      </c>
      <c r="J65" s="59">
        <v>3.379</v>
      </c>
      <c r="K65" s="59">
        <v>26.488</v>
      </c>
    </row>
    <row r="66" spans="1:12" ht="15" customHeight="1" x14ac:dyDescent="0.35">
      <c r="A66" s="242" t="s">
        <v>106</v>
      </c>
      <c r="B66" s="242"/>
      <c r="C66" s="243"/>
      <c r="D66" s="243"/>
      <c r="E66" s="123">
        <f t="shared" ref="E66:K66" si="8">SUM(E63:E65)</f>
        <v>2.5550000000000148</v>
      </c>
      <c r="F66" s="313">
        <f t="shared" si="8"/>
        <v>10.410999999999959</v>
      </c>
      <c r="G66" s="115">
        <f t="shared" si="8"/>
        <v>16.61800000000007</v>
      </c>
      <c r="H66" s="51">
        <f t="shared" si="8"/>
        <v>18.258999999999986</v>
      </c>
      <c r="I66" s="52">
        <f t="shared" si="8"/>
        <v>32.245000000000026</v>
      </c>
      <c r="J66" s="52">
        <f t="shared" si="8"/>
        <v>18.365999999999996</v>
      </c>
      <c r="K66" s="52">
        <f t="shared" si="8"/>
        <v>49.112000000000037</v>
      </c>
    </row>
    <row r="67" spans="1:12" ht="15" customHeight="1" x14ac:dyDescent="0.35">
      <c r="A67" s="238" t="s">
        <v>107</v>
      </c>
      <c r="B67" s="238"/>
      <c r="C67" s="244"/>
      <c r="D67" s="244"/>
      <c r="E67" s="117">
        <v>0</v>
      </c>
      <c r="F67" s="59">
        <v>0</v>
      </c>
      <c r="G67" s="117">
        <v>0</v>
      </c>
      <c r="H67" s="59">
        <v>0</v>
      </c>
      <c r="I67" s="59">
        <v>0</v>
      </c>
      <c r="J67" s="59">
        <v>0</v>
      </c>
      <c r="K67" s="59">
        <v>27.382000000000001</v>
      </c>
    </row>
    <row r="68" spans="1:12" ht="15" customHeight="1" x14ac:dyDescent="0.35">
      <c r="A68" s="294" t="s">
        <v>108</v>
      </c>
      <c r="B68" s="240"/>
      <c r="C68" s="113"/>
      <c r="D68" s="113"/>
      <c r="E68" s="123">
        <f t="shared" ref="E68:K68" si="9">SUM(E66:E67)</f>
        <v>2.5550000000000148</v>
      </c>
      <c r="F68" s="313">
        <f t="shared" si="9"/>
        <v>10.410999999999959</v>
      </c>
      <c r="G68" s="115">
        <f t="shared" si="9"/>
        <v>16.61800000000007</v>
      </c>
      <c r="H68" s="51">
        <f t="shared" si="9"/>
        <v>18.258999999999986</v>
      </c>
      <c r="I68" s="52">
        <f t="shared" si="9"/>
        <v>32.245000000000026</v>
      </c>
      <c r="J68" s="52">
        <f t="shared" si="9"/>
        <v>18.365999999999996</v>
      </c>
      <c r="K68" s="52">
        <f t="shared" si="9"/>
        <v>76.494000000000042</v>
      </c>
    </row>
    <row r="69" spans="1:12" ht="15" customHeight="1" x14ac:dyDescent="0.35">
      <c r="A69" s="237" t="s">
        <v>109</v>
      </c>
      <c r="B69" s="237"/>
      <c r="C69" s="97"/>
      <c r="D69" s="97"/>
      <c r="E69" s="116">
        <v>7.4999999999988631E-2</v>
      </c>
      <c r="F69" s="55">
        <v>-5.125</v>
      </c>
      <c r="G69" s="116">
        <v>-13.241000000000014</v>
      </c>
      <c r="H69" s="55">
        <v>-21.356999999999999</v>
      </c>
      <c r="I69" s="55">
        <v>-25.227</v>
      </c>
      <c r="J69" s="55">
        <v>-27.291</v>
      </c>
      <c r="K69" s="55">
        <v>71.066000000000003</v>
      </c>
    </row>
    <row r="70" spans="1:12" ht="15" customHeight="1" x14ac:dyDescent="0.35">
      <c r="A70" s="237" t="s">
        <v>110</v>
      </c>
      <c r="B70" s="237"/>
      <c r="C70" s="97"/>
      <c r="D70" s="97"/>
      <c r="E70" s="116">
        <v>-1E-3</v>
      </c>
      <c r="F70" s="55">
        <v>0</v>
      </c>
      <c r="G70" s="116">
        <v>-1E-3</v>
      </c>
      <c r="H70" s="55">
        <v>0</v>
      </c>
      <c r="I70" s="55">
        <v>0</v>
      </c>
      <c r="J70" s="55">
        <v>0</v>
      </c>
      <c r="K70" s="55">
        <v>0</v>
      </c>
    </row>
    <row r="71" spans="1:12" ht="15" customHeight="1" x14ac:dyDescent="0.35">
      <c r="A71" s="237" t="s">
        <v>111</v>
      </c>
      <c r="B71" s="237"/>
      <c r="C71" s="97"/>
      <c r="D71" s="97"/>
      <c r="E71" s="116">
        <v>0</v>
      </c>
      <c r="F71" s="55">
        <v>0</v>
      </c>
      <c r="G71" s="116">
        <v>-1.395</v>
      </c>
      <c r="H71" s="55">
        <v>-1.3819999999999999</v>
      </c>
      <c r="I71" s="55">
        <v>0</v>
      </c>
      <c r="J71" s="55">
        <v>0</v>
      </c>
      <c r="K71" s="55">
        <v>-153</v>
      </c>
    </row>
    <row r="72" spans="1:12" ht="15" customHeight="1" x14ac:dyDescent="0.35">
      <c r="A72" s="238" t="s">
        <v>112</v>
      </c>
      <c r="B72" s="238"/>
      <c r="C72" s="101"/>
      <c r="D72" s="101"/>
      <c r="E72" s="117">
        <v>0</v>
      </c>
      <c r="F72" s="59">
        <v>-1.466</v>
      </c>
      <c r="G72" s="117">
        <v>4.6129999999999995</v>
      </c>
      <c r="H72" s="59">
        <v>0.47700000000000009</v>
      </c>
      <c r="I72" s="59">
        <v>-3.5889999999999995</v>
      </c>
      <c r="J72" s="59">
        <v>0.70900000000000007</v>
      </c>
      <c r="K72" s="59">
        <v>1.196</v>
      </c>
    </row>
    <row r="73" spans="1:12" ht="15" customHeight="1" x14ac:dyDescent="0.35">
      <c r="A73" s="345" t="s">
        <v>113</v>
      </c>
      <c r="B73" s="346"/>
      <c r="C73" s="246"/>
      <c r="D73" s="246"/>
      <c r="E73" s="124">
        <f t="shared" ref="E73:K73" si="10">SUM(E69:E72)</f>
        <v>7.399999999998863E-2</v>
      </c>
      <c r="F73" s="319">
        <f t="shared" si="10"/>
        <v>-6.5910000000000002</v>
      </c>
      <c r="G73" s="124">
        <f t="shared" si="10"/>
        <v>-10.024000000000013</v>
      </c>
      <c r="H73" s="70">
        <f t="shared" si="10"/>
        <v>-22.262</v>
      </c>
      <c r="I73" s="284">
        <f t="shared" si="10"/>
        <v>-28.815999999999999</v>
      </c>
      <c r="J73" s="284">
        <f t="shared" si="10"/>
        <v>-26.582000000000001</v>
      </c>
      <c r="K73" s="284">
        <f t="shared" si="10"/>
        <v>-80.738</v>
      </c>
    </row>
    <row r="74" spans="1:12" ht="15" customHeight="1" x14ac:dyDescent="0.35">
      <c r="A74" s="240" t="s">
        <v>114</v>
      </c>
      <c r="B74" s="240"/>
      <c r="C74" s="113"/>
      <c r="D74" s="113"/>
      <c r="E74" s="123">
        <f t="shared" ref="E74:K74" si="11">SUM(E73+E68)</f>
        <v>2.6290000000000036</v>
      </c>
      <c r="F74" s="313">
        <f t="shared" si="11"/>
        <v>3.8199999999999585</v>
      </c>
      <c r="G74" s="115">
        <f t="shared" si="11"/>
        <v>6.5940000000000563</v>
      </c>
      <c r="H74" s="51">
        <f t="shared" si="11"/>
        <v>-4.0030000000000143</v>
      </c>
      <c r="I74" s="52">
        <f t="shared" si="11"/>
        <v>3.4290000000000269</v>
      </c>
      <c r="J74" s="52">
        <f t="shared" si="11"/>
        <v>-8.2160000000000046</v>
      </c>
      <c r="K74" s="52">
        <f t="shared" si="11"/>
        <v>-4.2439999999999571</v>
      </c>
    </row>
    <row r="75" spans="1:12" ht="15" customHeight="1" x14ac:dyDescent="0.35">
      <c r="A75" s="238" t="s">
        <v>230</v>
      </c>
      <c r="B75" s="238"/>
      <c r="C75" s="101"/>
      <c r="D75" s="101"/>
      <c r="E75" s="117">
        <v>0</v>
      </c>
      <c r="F75" s="59">
        <v>0</v>
      </c>
      <c r="G75" s="117">
        <v>0</v>
      </c>
      <c r="H75" s="59">
        <v>0</v>
      </c>
      <c r="I75" s="59">
        <v>0</v>
      </c>
      <c r="J75" s="59">
        <v>0</v>
      </c>
      <c r="K75" s="59">
        <v>0</v>
      </c>
      <c r="L75" s="288"/>
    </row>
    <row r="76" spans="1:12" ht="15" customHeight="1" x14ac:dyDescent="0.35">
      <c r="A76" s="294" t="s">
        <v>231</v>
      </c>
      <c r="B76" s="243"/>
      <c r="C76" s="113"/>
      <c r="D76" s="113"/>
      <c r="E76" s="123">
        <f t="shared" ref="E76:K76" si="12">SUM(E74:E75)</f>
        <v>2.6290000000000036</v>
      </c>
      <c r="F76" s="313">
        <f t="shared" si="12"/>
        <v>3.8199999999999585</v>
      </c>
      <c r="G76" s="115">
        <f t="shared" si="12"/>
        <v>6.5940000000000563</v>
      </c>
      <c r="H76" s="51">
        <f t="shared" si="12"/>
        <v>-4.0030000000000143</v>
      </c>
      <c r="I76" s="52">
        <f t="shared" si="12"/>
        <v>3.4290000000000269</v>
      </c>
      <c r="J76" s="52">
        <f t="shared" si="12"/>
        <v>-8.2160000000000046</v>
      </c>
      <c r="K76" s="52">
        <f t="shared" si="12"/>
        <v>-4.2439999999999571</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15.039599443151126</v>
      </c>
      <c r="F82" s="93">
        <v>0.88985211626715721</v>
      </c>
      <c r="G82" s="119">
        <v>11.581627254109842</v>
      </c>
      <c r="H82" s="93">
        <v>9.2560769116770611</v>
      </c>
      <c r="I82" s="93">
        <v>14.015002599774256</v>
      </c>
      <c r="J82" s="93">
        <v>14.839305765839281</v>
      </c>
      <c r="K82" s="93">
        <v>14.412088141538728</v>
      </c>
    </row>
    <row r="83" spans="1:11" ht="15" customHeight="1" x14ac:dyDescent="0.35">
      <c r="A83" s="227" t="s">
        <v>222</v>
      </c>
      <c r="B83" s="237"/>
      <c r="C83" s="228"/>
      <c r="D83" s="228"/>
      <c r="E83" s="119">
        <v>15.226775540763459</v>
      </c>
      <c r="F83" s="93">
        <v>7.0372259051503763</v>
      </c>
      <c r="G83" s="119">
        <v>14.833707851180503</v>
      </c>
      <c r="H83" s="93">
        <v>11.859949612635317</v>
      </c>
      <c r="I83" s="93">
        <v>15.988611720543283</v>
      </c>
      <c r="J83" s="93">
        <v>14.839305765839281</v>
      </c>
      <c r="K83" s="93">
        <v>15.247289076963769</v>
      </c>
    </row>
    <row r="84" spans="1:11" ht="15" customHeight="1" x14ac:dyDescent="0.35">
      <c r="A84" s="227" t="s">
        <v>117</v>
      </c>
      <c r="B84" s="237"/>
      <c r="C84" s="228"/>
      <c r="D84" s="228"/>
      <c r="E84" s="119">
        <v>11.424761058012907</v>
      </c>
      <c r="F84" s="93">
        <v>-1.7542070372259573</v>
      </c>
      <c r="G84" s="119">
        <v>9.7780281479729254</v>
      </c>
      <c r="H84" s="93">
        <v>6.7348167861185662</v>
      </c>
      <c r="I84" s="93">
        <v>10.604225584315108</v>
      </c>
      <c r="J84" s="93">
        <v>9.8409412018600211</v>
      </c>
      <c r="K84" s="93">
        <v>8.7504698005261865</v>
      </c>
    </row>
    <row r="85" spans="1:11" ht="15" customHeight="1" x14ac:dyDescent="0.35">
      <c r="A85" s="227" t="s">
        <v>118</v>
      </c>
      <c r="B85" s="237"/>
      <c r="C85" s="235"/>
      <c r="D85" s="235"/>
      <c r="E85" s="126" t="s">
        <v>67</v>
      </c>
      <c r="F85" s="93" t="s">
        <v>67</v>
      </c>
      <c r="G85" s="119">
        <v>7.3561623170915578</v>
      </c>
      <c r="H85" s="93">
        <v>4.5177743730969864</v>
      </c>
      <c r="I85" s="93">
        <v>8.661239062848324</v>
      </c>
      <c r="J85" s="93">
        <v>8.4615529553633699</v>
      </c>
      <c r="K85" s="93">
        <v>4.9228550516749774</v>
      </c>
    </row>
    <row r="86" spans="1:11" ht="15" customHeight="1" x14ac:dyDescent="0.35">
      <c r="A86" s="227" t="s">
        <v>119</v>
      </c>
      <c r="B86" s="237"/>
      <c r="C86" s="235"/>
      <c r="D86" s="235"/>
      <c r="E86" s="126" t="s">
        <v>67</v>
      </c>
      <c r="F86" s="93" t="s">
        <v>67</v>
      </c>
      <c r="G86" s="119">
        <v>8.0990446002965371</v>
      </c>
      <c r="H86" s="93">
        <v>6.0705040400471875</v>
      </c>
      <c r="I86" s="93">
        <v>9.1339667653833452</v>
      </c>
      <c r="J86" s="93">
        <v>9.139949569574064</v>
      </c>
      <c r="K86" s="93">
        <v>8.1389694309071032</v>
      </c>
    </row>
    <row r="87" spans="1:11" ht="15" customHeight="1" x14ac:dyDescent="0.35">
      <c r="A87" s="227" t="s">
        <v>120</v>
      </c>
      <c r="B87" s="237"/>
      <c r="C87" s="228"/>
      <c r="D87" s="228"/>
      <c r="E87" s="127" t="s">
        <v>67</v>
      </c>
      <c r="F87" s="55" t="s">
        <v>67</v>
      </c>
      <c r="G87" s="116">
        <v>57.485620404500793</v>
      </c>
      <c r="H87" s="55">
        <v>50.33536003055962</v>
      </c>
      <c r="I87" s="55">
        <v>49.266881751601325</v>
      </c>
      <c r="J87" s="55">
        <v>44.866126917433959</v>
      </c>
      <c r="K87" s="55">
        <v>42.104009763938919</v>
      </c>
    </row>
    <row r="88" spans="1:11" ht="15" customHeight="1" x14ac:dyDescent="0.35">
      <c r="A88" s="227" t="s">
        <v>121</v>
      </c>
      <c r="B88" s="237"/>
      <c r="C88" s="228"/>
      <c r="D88" s="228"/>
      <c r="E88" s="128" t="s">
        <v>67</v>
      </c>
      <c r="F88" s="55" t="s">
        <v>67</v>
      </c>
      <c r="G88" s="116">
        <v>143.07600000000002</v>
      </c>
      <c r="H88" s="55">
        <v>159.12800000000001</v>
      </c>
      <c r="I88" s="55">
        <v>176.24</v>
      </c>
      <c r="J88" s="55">
        <v>203.41800000000003</v>
      </c>
      <c r="K88" s="55">
        <v>219.59800000000001</v>
      </c>
    </row>
    <row r="89" spans="1:11" ht="15" customHeight="1" x14ac:dyDescent="0.35">
      <c r="A89" s="227" t="s">
        <v>122</v>
      </c>
      <c r="B89" s="237"/>
      <c r="C89" s="97"/>
      <c r="D89" s="97"/>
      <c r="E89" s="129" t="s">
        <v>67</v>
      </c>
      <c r="F89" s="93" t="s">
        <v>67</v>
      </c>
      <c r="G89" s="119">
        <v>0.43422881158460058</v>
      </c>
      <c r="H89" s="93">
        <v>0.51940097455469936</v>
      </c>
      <c r="I89" s="93">
        <v>0.61169419752800747</v>
      </c>
      <c r="J89" s="93">
        <v>0.75610745351961695</v>
      </c>
      <c r="K89" s="93">
        <v>0.91794714680744072</v>
      </c>
    </row>
    <row r="90" spans="1:11" ht="15" customHeight="1" x14ac:dyDescent="0.35">
      <c r="A90" s="229" t="s">
        <v>123</v>
      </c>
      <c r="B90" s="238"/>
      <c r="C90" s="101"/>
      <c r="D90" s="101"/>
      <c r="E90" s="130" t="s">
        <v>67</v>
      </c>
      <c r="F90" s="55" t="s">
        <v>67</v>
      </c>
      <c r="G90" s="131">
        <v>162</v>
      </c>
      <c r="H90" s="87">
        <v>168</v>
      </c>
      <c r="I90" s="55">
        <v>176</v>
      </c>
      <c r="J90" s="55">
        <v>186</v>
      </c>
      <c r="K90" s="55">
        <v>184</v>
      </c>
    </row>
    <row r="91" spans="1:11" ht="16.5" x14ac:dyDescent="0.35">
      <c r="A91" s="231">
        <v>0</v>
      </c>
      <c r="B91" s="99"/>
      <c r="C91" s="99"/>
      <c r="D91" s="99"/>
      <c r="E91" s="99"/>
      <c r="F91" s="99"/>
      <c r="G91" s="99"/>
      <c r="H91" s="99"/>
      <c r="I91" s="99"/>
      <c r="J91" s="99"/>
      <c r="K91" s="99"/>
    </row>
    <row r="92" spans="1:11" ht="16.5" x14ac:dyDescent="0.35">
      <c r="A92" s="231">
        <v>0</v>
      </c>
      <c r="B92" s="247"/>
      <c r="C92" s="247"/>
      <c r="D92" s="247"/>
      <c r="E92" s="247"/>
      <c r="F92" s="247"/>
      <c r="G92" s="247"/>
      <c r="H92" s="247"/>
      <c r="I92" s="247"/>
      <c r="J92" s="247"/>
      <c r="K92" s="247"/>
    </row>
    <row r="93" spans="1:11" ht="16.5" x14ac:dyDescent="0.35">
      <c r="A93" s="231"/>
      <c r="B93" s="247"/>
      <c r="C93" s="247"/>
      <c r="D93" s="247"/>
      <c r="E93" s="247"/>
      <c r="F93" s="247"/>
      <c r="G93" s="247"/>
      <c r="H93" s="247"/>
      <c r="I93" s="247"/>
      <c r="J93" s="247"/>
      <c r="K93" s="247"/>
    </row>
    <row r="94" spans="1:11" ht="16.5" x14ac:dyDescent="0.35">
      <c r="A94" s="248"/>
      <c r="B94" s="248"/>
      <c r="C94" s="248"/>
      <c r="D94" s="248"/>
      <c r="E94" s="248"/>
      <c r="F94" s="248"/>
      <c r="G94" s="248"/>
      <c r="H94" s="248"/>
      <c r="I94" s="248"/>
      <c r="J94" s="248"/>
      <c r="K94" s="248"/>
    </row>
    <row r="95" spans="1:11" hidden="1" outlineLevel="1" x14ac:dyDescent="0.25">
      <c r="A95"/>
      <c r="B95"/>
      <c r="C95" s="29"/>
      <c r="D95"/>
      <c r="E95"/>
      <c r="F95" s="219"/>
      <c r="G95" s="219"/>
      <c r="H95" s="219"/>
      <c r="I95" s="219"/>
      <c r="J95" s="219"/>
      <c r="K95" s="219"/>
    </row>
    <row r="96" spans="1:11" hidden="1" outlineLevel="1" x14ac:dyDescent="0.25">
      <c r="A96"/>
      <c r="B96"/>
      <c r="C96" s="30"/>
      <c r="D96"/>
      <c r="E96"/>
      <c r="F96" s="219"/>
      <c r="G96" s="219"/>
      <c r="H96" s="219"/>
      <c r="I96" s="219"/>
      <c r="J96" s="219"/>
      <c r="K96" s="219"/>
    </row>
    <row r="97" spans="1:11" ht="16.5" hidden="1" outlineLevel="1" x14ac:dyDescent="0.35">
      <c r="A97" s="248"/>
      <c r="B97" s="248"/>
      <c r="C97" s="248"/>
      <c r="D97" s="248"/>
      <c r="E97" s="248"/>
      <c r="F97" s="248"/>
      <c r="G97" s="248"/>
      <c r="H97" s="248"/>
      <c r="I97" s="248"/>
      <c r="J97" s="248"/>
      <c r="K97" s="248"/>
    </row>
    <row r="98" spans="1:11" ht="16.5" hidden="1" outlineLevel="1" x14ac:dyDescent="0.35">
      <c r="A98" s="248"/>
      <c r="B98" s="248"/>
      <c r="C98" s="248"/>
      <c r="D98" s="248"/>
      <c r="E98" s="248"/>
      <c r="F98" s="248"/>
      <c r="G98" s="248"/>
      <c r="H98" s="248"/>
      <c r="I98" s="248"/>
      <c r="J98" s="248"/>
      <c r="K98" s="248"/>
    </row>
    <row r="99" spans="1:11" ht="16.5" collapsed="1" x14ac:dyDescent="0.35">
      <c r="A99" s="248"/>
      <c r="B99" s="248"/>
      <c r="C99" s="248"/>
      <c r="D99" s="248"/>
      <c r="E99" s="248"/>
      <c r="F99" s="248"/>
      <c r="G99" s="248"/>
      <c r="H99" s="248"/>
      <c r="I99" s="248"/>
      <c r="J99" s="248"/>
      <c r="K99" s="248"/>
    </row>
    <row r="100" spans="1:11" ht="16.5" x14ac:dyDescent="0.35">
      <c r="A100" s="248"/>
      <c r="B100" s="248"/>
      <c r="C100" s="248"/>
      <c r="D100" s="248"/>
      <c r="E100" s="248"/>
      <c r="F100" s="248"/>
      <c r="G100" s="248"/>
      <c r="H100" s="248"/>
      <c r="I100" s="248"/>
      <c r="J100" s="248"/>
      <c r="K100" s="248"/>
    </row>
    <row r="101" spans="1:11" x14ac:dyDescent="0.25">
      <c r="A101" s="249"/>
      <c r="B101" s="249"/>
      <c r="C101" s="249"/>
      <c r="D101" s="249"/>
      <c r="E101" s="249"/>
      <c r="F101" s="249"/>
      <c r="G101" s="249"/>
      <c r="H101" s="249"/>
      <c r="I101" s="249"/>
      <c r="J101" s="249"/>
      <c r="K101" s="249"/>
    </row>
    <row r="102" spans="1:11" x14ac:dyDescent="0.25">
      <c r="A102" s="249"/>
      <c r="B102" s="249"/>
      <c r="C102" s="249"/>
      <c r="D102" s="249"/>
      <c r="E102" s="249"/>
      <c r="F102" s="249"/>
      <c r="G102" s="249"/>
      <c r="H102" s="249"/>
      <c r="I102" s="249"/>
      <c r="J102" s="249"/>
      <c r="K102" s="249"/>
    </row>
    <row r="103" spans="1:11" x14ac:dyDescent="0.25">
      <c r="A103" s="249"/>
      <c r="B103" s="249"/>
      <c r="C103" s="249"/>
      <c r="D103" s="249"/>
      <c r="E103" s="249"/>
      <c r="F103" s="249"/>
      <c r="G103" s="249"/>
      <c r="H103" s="249"/>
      <c r="I103" s="249"/>
      <c r="J103" s="249"/>
      <c r="K103" s="249"/>
    </row>
    <row r="104" spans="1:11" x14ac:dyDescent="0.25">
      <c r="A104" s="249"/>
      <c r="B104" s="249"/>
      <c r="C104" s="249"/>
      <c r="D104" s="249"/>
      <c r="E104" s="249"/>
      <c r="F104" s="249"/>
      <c r="G104" s="249"/>
      <c r="H104" s="249"/>
      <c r="I104" s="249"/>
      <c r="J104" s="249"/>
      <c r="K104" s="249"/>
    </row>
    <row r="105" spans="1:11" x14ac:dyDescent="0.25">
      <c r="A105" s="249"/>
      <c r="B105" s="249"/>
      <c r="C105" s="249"/>
      <c r="D105" s="249"/>
      <c r="E105" s="249"/>
      <c r="F105" s="249"/>
      <c r="G105" s="249"/>
      <c r="H105" s="249"/>
      <c r="I105" s="249"/>
      <c r="J105" s="249"/>
      <c r="K105" s="24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row r="114" spans="1:11" x14ac:dyDescent="0.25">
      <c r="A114" s="219"/>
      <c r="B114" s="219"/>
      <c r="C114" s="219"/>
      <c r="D114" s="219"/>
      <c r="E114" s="219"/>
      <c r="F114" s="219"/>
      <c r="G114" s="219"/>
      <c r="H114" s="219"/>
      <c r="I114" s="219"/>
      <c r="J114" s="219"/>
      <c r="K114" s="219"/>
    </row>
    <row r="115" spans="1:11" x14ac:dyDescent="0.25">
      <c r="A115" s="219"/>
      <c r="B115" s="219"/>
      <c r="C115" s="219"/>
      <c r="D115" s="219"/>
      <c r="E115" s="219"/>
      <c r="F115" s="219"/>
      <c r="G115" s="219"/>
      <c r="H115" s="219"/>
      <c r="I115" s="219"/>
      <c r="J115" s="219"/>
      <c r="K115" s="219"/>
    </row>
    <row r="116" spans="1:11" x14ac:dyDescent="0.25">
      <c r="A116" s="219"/>
      <c r="B116" s="219"/>
      <c r="C116" s="219"/>
      <c r="D116" s="219"/>
      <c r="E116" s="219"/>
      <c r="F116" s="219"/>
      <c r="G116" s="219"/>
      <c r="H116" s="219"/>
      <c r="I116" s="219"/>
      <c r="J116" s="219"/>
      <c r="K116" s="219"/>
    </row>
    <row r="117" spans="1:11" x14ac:dyDescent="0.25">
      <c r="A117" s="219"/>
      <c r="B117" s="219"/>
      <c r="C117" s="219"/>
      <c r="D117" s="219"/>
      <c r="E117" s="219"/>
      <c r="F117" s="219"/>
      <c r="G117" s="219"/>
      <c r="H117" s="219"/>
      <c r="I117" s="219"/>
      <c r="J117" s="219"/>
      <c r="K117" s="219"/>
    </row>
    <row r="118" spans="1:11" x14ac:dyDescent="0.25">
      <c r="A118" s="219"/>
      <c r="B118" s="219"/>
      <c r="C118" s="219"/>
      <c r="D118" s="219"/>
      <c r="E118" s="219"/>
      <c r="F118" s="219"/>
      <c r="G118" s="219"/>
      <c r="H118" s="219"/>
      <c r="I118" s="219"/>
      <c r="J118" s="219"/>
      <c r="K118"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rowBreaks count="1" manualBreakCount="1">
    <brk id="9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Zeros="0" zoomScaleNormal="100" workbookViewId="0">
      <selection sqref="A1:K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221</v>
      </c>
      <c r="B1" s="344"/>
      <c r="C1" s="344"/>
      <c r="D1" s="344"/>
      <c r="E1" s="344"/>
      <c r="F1" s="344"/>
      <c r="G1" s="344"/>
      <c r="H1" s="344"/>
      <c r="I1" s="344"/>
      <c r="J1" s="344"/>
      <c r="K1" s="344"/>
    </row>
    <row r="2" spans="1:11" ht="16.5" x14ac:dyDescent="0.35">
      <c r="A2" s="224" t="s">
        <v>127</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283" t="s">
        <v>225</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c r="F5" s="107"/>
      <c r="G5" s="107"/>
      <c r="H5" s="107"/>
      <c r="I5" s="107" t="s">
        <v>56</v>
      </c>
      <c r="J5" s="107" t="s">
        <v>56</v>
      </c>
      <c r="K5" s="107" t="s">
        <v>124</v>
      </c>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8">
        <v>9.2270021999999976</v>
      </c>
      <c r="F7" s="92">
        <v>7.7418779000000004</v>
      </c>
      <c r="G7" s="118">
        <v>38.560576399999995</v>
      </c>
      <c r="H7" s="92">
        <v>31.747800000000002</v>
      </c>
      <c r="I7" s="92">
        <v>26.751000000000001</v>
      </c>
      <c r="J7" s="92">
        <v>19.719000000000001</v>
      </c>
      <c r="K7" s="92">
        <v>18.241999999999997</v>
      </c>
    </row>
    <row r="8" spans="1:11" ht="15" customHeight="1" x14ac:dyDescent="0.35">
      <c r="A8" s="227" t="s">
        <v>70</v>
      </c>
      <c r="B8" s="97"/>
      <c r="C8" s="97"/>
      <c r="D8" s="97"/>
      <c r="E8" s="119">
        <v>-7.4431615999999998</v>
      </c>
      <c r="F8" s="93">
        <v>-8.0768915999999997</v>
      </c>
      <c r="G8" s="119">
        <v>-27.310488200000002</v>
      </c>
      <c r="H8" s="93">
        <v>-21.593077699999995</v>
      </c>
      <c r="I8" s="93">
        <v>-20.081</v>
      </c>
      <c r="J8" s="93">
        <v>-14.321999999999999</v>
      </c>
      <c r="K8" s="93">
        <v>-13.434000000000001</v>
      </c>
    </row>
    <row r="9" spans="1:11" ht="15" customHeight="1" x14ac:dyDescent="0.35">
      <c r="A9" s="227" t="s">
        <v>71</v>
      </c>
      <c r="B9" s="97"/>
      <c r="C9" s="97"/>
      <c r="D9" s="97"/>
      <c r="E9" s="119">
        <v>-3.6739700000000007E-2</v>
      </c>
      <c r="F9" s="93">
        <v>2.2557896999999998</v>
      </c>
      <c r="G9" s="119">
        <v>1.2286699999999999E-2</v>
      </c>
      <c r="H9" s="93">
        <v>0.12866330000000001</v>
      </c>
      <c r="I9" s="93">
        <v>0.193</v>
      </c>
      <c r="J9" s="93">
        <v>-7.3000000000000009E-2</v>
      </c>
      <c r="K9" s="93">
        <v>-2.6999999999999996E-2</v>
      </c>
    </row>
    <row r="10" spans="1:11" ht="15" customHeight="1" x14ac:dyDescent="0.35">
      <c r="A10" s="227" t="s">
        <v>72</v>
      </c>
      <c r="B10" s="97"/>
      <c r="C10" s="97"/>
      <c r="D10" s="97"/>
      <c r="E10" s="119">
        <v>0</v>
      </c>
      <c r="F10" s="93">
        <v>0</v>
      </c>
      <c r="G10" s="119">
        <v>0</v>
      </c>
      <c r="H10" s="93">
        <v>0</v>
      </c>
      <c r="I10" s="93">
        <v>0</v>
      </c>
      <c r="J10" s="93">
        <v>0</v>
      </c>
      <c r="K10" s="93">
        <v>0</v>
      </c>
    </row>
    <row r="11" spans="1:11" ht="15" customHeight="1" x14ac:dyDescent="0.35">
      <c r="A11" s="229" t="s">
        <v>73</v>
      </c>
      <c r="B11" s="101"/>
      <c r="C11" s="101"/>
      <c r="D11" s="101"/>
      <c r="E11" s="120">
        <v>0</v>
      </c>
      <c r="F11" s="94">
        <v>0</v>
      </c>
      <c r="G11" s="120">
        <v>0</v>
      </c>
      <c r="H11" s="94">
        <v>0</v>
      </c>
      <c r="I11" s="94">
        <v>0</v>
      </c>
      <c r="J11" s="94">
        <v>0</v>
      </c>
      <c r="K11" s="94">
        <v>0</v>
      </c>
    </row>
    <row r="12" spans="1:11" ht="15" customHeight="1" x14ac:dyDescent="0.25">
      <c r="A12" s="230" t="s">
        <v>7</v>
      </c>
      <c r="B12" s="230"/>
      <c r="C12" s="230"/>
      <c r="D12" s="230"/>
      <c r="E12" s="118">
        <f t="shared" ref="E12:K12" si="0">SUM(E7:E11)</f>
        <v>1.7471008999999977</v>
      </c>
      <c r="F12" s="317">
        <f t="shared" si="0"/>
        <v>1.9207760000000005</v>
      </c>
      <c r="G12" s="118">
        <f t="shared" si="0"/>
        <v>11.262374899999994</v>
      </c>
      <c r="H12" s="92">
        <f t="shared" si="0"/>
        <v>10.283385600000006</v>
      </c>
      <c r="I12" s="96">
        <f t="shared" si="0"/>
        <v>6.8630000000000013</v>
      </c>
      <c r="J12" s="96">
        <f t="shared" si="0"/>
        <v>5.3240000000000016</v>
      </c>
      <c r="K12" s="96">
        <f t="shared" si="0"/>
        <v>4.7809999999999961</v>
      </c>
    </row>
    <row r="13" spans="1:11" ht="15" customHeight="1" x14ac:dyDescent="0.35">
      <c r="A13" s="229" t="s">
        <v>129</v>
      </c>
      <c r="B13" s="101"/>
      <c r="C13" s="101"/>
      <c r="D13" s="101"/>
      <c r="E13" s="120">
        <v>-6.8056099999999994E-2</v>
      </c>
      <c r="F13" s="316">
        <v>-2.5318499999999994E-2</v>
      </c>
      <c r="G13" s="120">
        <v>-0.1302161</v>
      </c>
      <c r="H13" s="94">
        <v>-9.8344999999999988E-2</v>
      </c>
      <c r="I13" s="94">
        <v>-0.10300000000000001</v>
      </c>
      <c r="J13" s="94">
        <v>-0.104</v>
      </c>
      <c r="K13" s="94">
        <v>-9.9000000000000005E-2</v>
      </c>
    </row>
    <row r="14" spans="1:11" ht="15" customHeight="1" x14ac:dyDescent="0.25">
      <c r="A14" s="230" t="s">
        <v>8</v>
      </c>
      <c r="B14" s="230"/>
      <c r="C14" s="230"/>
      <c r="D14" s="230"/>
      <c r="E14" s="118">
        <f t="shared" ref="E14:K14" si="1">SUM(E12:E13)</f>
        <v>1.6790447999999978</v>
      </c>
      <c r="F14" s="317">
        <f t="shared" si="1"/>
        <v>1.8954575000000005</v>
      </c>
      <c r="G14" s="118">
        <f t="shared" si="1"/>
        <v>11.132158799999994</v>
      </c>
      <c r="H14" s="92">
        <f t="shared" si="1"/>
        <v>10.185040600000006</v>
      </c>
      <c r="I14" s="96">
        <f t="shared" si="1"/>
        <v>6.7600000000000016</v>
      </c>
      <c r="J14" s="96">
        <f t="shared" si="1"/>
        <v>5.2200000000000015</v>
      </c>
      <c r="K14" s="96">
        <f t="shared" si="1"/>
        <v>4.6819999999999959</v>
      </c>
    </row>
    <row r="15" spans="1:11" ht="15" customHeight="1" x14ac:dyDescent="0.35">
      <c r="A15" s="227" t="s">
        <v>75</v>
      </c>
      <c r="B15" s="231"/>
      <c r="C15" s="231"/>
      <c r="D15" s="231"/>
      <c r="E15" s="119">
        <v>0</v>
      </c>
      <c r="F15" s="93">
        <v>0</v>
      </c>
      <c r="G15" s="119">
        <v>0</v>
      </c>
      <c r="H15" s="93">
        <v>0</v>
      </c>
      <c r="I15" s="93">
        <v>0</v>
      </c>
      <c r="J15" s="93">
        <v>0</v>
      </c>
      <c r="K15" s="93">
        <v>0</v>
      </c>
    </row>
    <row r="16" spans="1:11" ht="15" customHeight="1" x14ac:dyDescent="0.35">
      <c r="A16" s="229" t="s">
        <v>76</v>
      </c>
      <c r="B16" s="101"/>
      <c r="C16" s="101"/>
      <c r="D16" s="101"/>
      <c r="E16" s="120">
        <v>0</v>
      </c>
      <c r="F16" s="94">
        <v>0</v>
      </c>
      <c r="G16" s="120">
        <v>0</v>
      </c>
      <c r="H16" s="94">
        <v>0</v>
      </c>
      <c r="I16" s="94">
        <v>0</v>
      </c>
      <c r="J16" s="94">
        <v>0</v>
      </c>
      <c r="K16" s="94">
        <v>0</v>
      </c>
    </row>
    <row r="17" spans="1:11" ht="15" customHeight="1" x14ac:dyDescent="0.25">
      <c r="A17" s="230" t="s">
        <v>11</v>
      </c>
      <c r="B17" s="230"/>
      <c r="C17" s="230"/>
      <c r="D17" s="230"/>
      <c r="E17" s="118">
        <f t="shared" ref="E17:K17" si="2">SUM(E14:E16)</f>
        <v>1.6790447999999978</v>
      </c>
      <c r="F17" s="317">
        <f t="shared" si="2"/>
        <v>1.8954575000000005</v>
      </c>
      <c r="G17" s="118">
        <f t="shared" si="2"/>
        <v>11.132158799999994</v>
      </c>
      <c r="H17" s="92">
        <f t="shared" si="2"/>
        <v>10.185040600000006</v>
      </c>
      <c r="I17" s="96">
        <f t="shared" si="2"/>
        <v>6.7600000000000016</v>
      </c>
      <c r="J17" s="96">
        <f t="shared" si="2"/>
        <v>5.2200000000000015</v>
      </c>
      <c r="K17" s="96">
        <f t="shared" si="2"/>
        <v>4.6819999999999959</v>
      </c>
    </row>
    <row r="18" spans="1:11" ht="15" customHeight="1" x14ac:dyDescent="0.35">
      <c r="A18" s="227" t="s">
        <v>77</v>
      </c>
      <c r="B18" s="97"/>
      <c r="C18" s="97"/>
      <c r="D18" s="97"/>
      <c r="E18" s="119">
        <v>-0.19661550000000003</v>
      </c>
      <c r="F18" s="93">
        <v>3.4009999999999986E-4</v>
      </c>
      <c r="G18" s="119">
        <v>3.6595E-3</v>
      </c>
      <c r="H18" s="93">
        <v>2.3121999999999999E-3</v>
      </c>
      <c r="I18" s="93">
        <v>0.107</v>
      </c>
      <c r="J18" s="93">
        <v>6.5000000000000002E-2</v>
      </c>
      <c r="K18" s="93">
        <v>6.6000000000000003E-2</v>
      </c>
    </row>
    <row r="19" spans="1:11" ht="15" customHeight="1" x14ac:dyDescent="0.35">
      <c r="A19" s="229" t="s">
        <v>78</v>
      </c>
      <c r="B19" s="101"/>
      <c r="C19" s="101"/>
      <c r="D19" s="101"/>
      <c r="E19" s="120">
        <v>-0.68351079999999986</v>
      </c>
      <c r="F19" s="94">
        <v>-0.55608259999999998</v>
      </c>
      <c r="G19" s="120">
        <v>-1.5047816999999999</v>
      </c>
      <c r="H19" s="94">
        <v>-2.1934225999999999</v>
      </c>
      <c r="I19" s="94">
        <v>-1.2970000000000002</v>
      </c>
      <c r="J19" s="94">
        <v>-1.3850000000000002</v>
      </c>
      <c r="K19" s="94">
        <v>-6.2E-2</v>
      </c>
    </row>
    <row r="20" spans="1:11" ht="15" customHeight="1" x14ac:dyDescent="0.25">
      <c r="A20" s="230" t="s">
        <v>14</v>
      </c>
      <c r="B20" s="230"/>
      <c r="C20" s="230"/>
      <c r="D20" s="230"/>
      <c r="E20" s="118">
        <f t="shared" ref="E20:K20" si="3">SUM(E17:E19)</f>
        <v>0.79891849999999787</v>
      </c>
      <c r="F20" s="317">
        <f t="shared" si="3"/>
        <v>1.3397150000000004</v>
      </c>
      <c r="G20" s="118">
        <f t="shared" si="3"/>
        <v>9.6310365999999927</v>
      </c>
      <c r="H20" s="92">
        <f t="shared" si="3"/>
        <v>7.9939302000000065</v>
      </c>
      <c r="I20" s="96">
        <f t="shared" si="3"/>
        <v>5.5700000000000021</v>
      </c>
      <c r="J20" s="96">
        <f t="shared" si="3"/>
        <v>3.9000000000000017</v>
      </c>
      <c r="K20" s="96">
        <f t="shared" si="3"/>
        <v>4.6859999999999955</v>
      </c>
    </row>
    <row r="21" spans="1:11" ht="15" customHeight="1" x14ac:dyDescent="0.35">
      <c r="A21" s="227" t="s">
        <v>79</v>
      </c>
      <c r="B21" s="97"/>
      <c r="C21" s="97"/>
      <c r="D21" s="97"/>
      <c r="E21" s="119">
        <v>-0.39732200000000001</v>
      </c>
      <c r="F21" s="93">
        <v>-0.4008365000000001</v>
      </c>
      <c r="G21" s="119">
        <v>-2.2760455999999998</v>
      </c>
      <c r="H21" s="93">
        <v>-2.0396980999999998</v>
      </c>
      <c r="I21" s="93">
        <v>-1.583</v>
      </c>
      <c r="J21" s="93">
        <v>-1.2030000000000001</v>
      </c>
      <c r="K21" s="93">
        <v>-1.0449999999999999</v>
      </c>
    </row>
    <row r="22" spans="1:11" ht="15" customHeight="1" x14ac:dyDescent="0.35">
      <c r="A22" s="229" t="s">
        <v>138</v>
      </c>
      <c r="B22" s="232"/>
      <c r="C22" s="232"/>
      <c r="D22" s="232"/>
      <c r="E22" s="120">
        <v>0</v>
      </c>
      <c r="F22" s="94">
        <v>0</v>
      </c>
      <c r="G22" s="120">
        <v>0</v>
      </c>
      <c r="H22" s="94">
        <v>0</v>
      </c>
      <c r="I22" s="94">
        <v>0</v>
      </c>
      <c r="J22" s="94">
        <v>0</v>
      </c>
      <c r="K22" s="94">
        <v>0</v>
      </c>
    </row>
    <row r="23" spans="1:11" ht="15" customHeight="1" x14ac:dyDescent="0.35">
      <c r="A23" s="233" t="s">
        <v>80</v>
      </c>
      <c r="B23" s="234"/>
      <c r="C23" s="234"/>
      <c r="D23" s="234"/>
      <c r="E23" s="118">
        <f t="shared" ref="E23:K23" si="4">SUM(E20:E22)</f>
        <v>0.40159649999999786</v>
      </c>
      <c r="F23" s="317">
        <f t="shared" si="4"/>
        <v>0.93887850000000039</v>
      </c>
      <c r="G23" s="118">
        <f t="shared" si="4"/>
        <v>7.354990999999993</v>
      </c>
      <c r="H23" s="92">
        <f t="shared" si="4"/>
        <v>5.9542321000000067</v>
      </c>
      <c r="I23" s="96">
        <f t="shared" si="4"/>
        <v>3.9870000000000019</v>
      </c>
      <c r="J23" s="96">
        <f t="shared" si="4"/>
        <v>2.6970000000000018</v>
      </c>
      <c r="K23" s="96">
        <f t="shared" si="4"/>
        <v>3.6409999999999956</v>
      </c>
    </row>
    <row r="24" spans="1:11" ht="15" customHeight="1" x14ac:dyDescent="0.35">
      <c r="A24" s="227" t="s">
        <v>81</v>
      </c>
      <c r="B24" s="97"/>
      <c r="C24" s="97"/>
      <c r="D24" s="97"/>
      <c r="E24" s="119">
        <v>0.40159649999999725</v>
      </c>
      <c r="F24" s="93">
        <v>0.93887850000000039</v>
      </c>
      <c r="G24" s="119">
        <v>7.3549910000000072</v>
      </c>
      <c r="H24" s="93">
        <v>5.9542321000000058</v>
      </c>
      <c r="I24" s="93">
        <v>3.9870000000000019</v>
      </c>
      <c r="J24" s="93">
        <v>2.6969999999999983</v>
      </c>
      <c r="K24" s="93">
        <v>3.6409999999999987</v>
      </c>
    </row>
    <row r="25" spans="1:11" ht="15" customHeight="1" x14ac:dyDescent="0.35">
      <c r="A25" s="227" t="s">
        <v>140</v>
      </c>
      <c r="B25" s="97"/>
      <c r="C25" s="97"/>
      <c r="D25" s="97"/>
      <c r="E25" s="119">
        <v>0</v>
      </c>
      <c r="F25" s="93">
        <v>0</v>
      </c>
      <c r="G25" s="119">
        <v>0</v>
      </c>
      <c r="H25" s="93">
        <v>0</v>
      </c>
      <c r="I25" s="93">
        <v>0</v>
      </c>
      <c r="J25" s="93">
        <v>0</v>
      </c>
      <c r="K25" s="93">
        <v>0</v>
      </c>
    </row>
    <row r="26" spans="1:11" ht="15" customHeight="1" x14ac:dyDescent="0.35">
      <c r="A26" s="264"/>
      <c r="B26" s="264"/>
      <c r="C26" s="264"/>
      <c r="D26" s="264"/>
      <c r="E26" s="300"/>
      <c r="F26" s="301"/>
      <c r="G26" s="300"/>
      <c r="H26" s="301"/>
      <c r="I26" s="301"/>
      <c r="J26" s="301"/>
      <c r="K26" s="301"/>
    </row>
    <row r="27" spans="1:11" ht="15" customHeight="1" x14ac:dyDescent="0.35">
      <c r="A27" s="262" t="s">
        <v>141</v>
      </c>
      <c r="B27" s="97"/>
      <c r="C27" s="97"/>
      <c r="D27" s="97"/>
      <c r="E27" s="119">
        <v>0</v>
      </c>
      <c r="F27" s="93">
        <v>0</v>
      </c>
      <c r="G27" s="119">
        <v>0</v>
      </c>
      <c r="H27" s="93">
        <v>0</v>
      </c>
      <c r="I27" s="93">
        <v>-1.405</v>
      </c>
      <c r="J27" s="93">
        <v>0</v>
      </c>
      <c r="K27" s="93">
        <v>0</v>
      </c>
    </row>
    <row r="28" spans="1:11" ht="15" customHeight="1" x14ac:dyDescent="0.35">
      <c r="A28" s="263" t="s">
        <v>142</v>
      </c>
      <c r="B28" s="264"/>
      <c r="C28" s="264"/>
      <c r="D28" s="264"/>
      <c r="E28" s="298">
        <f t="shared" ref="E28:K28" si="5">E14-E27</f>
        <v>1.6790447999999978</v>
      </c>
      <c r="F28" s="299">
        <f t="shared" si="5"/>
        <v>1.8954575000000005</v>
      </c>
      <c r="G28" s="298">
        <f t="shared" si="5"/>
        <v>11.132158799999994</v>
      </c>
      <c r="H28" s="299">
        <f t="shared" si="5"/>
        <v>10.185040600000006</v>
      </c>
      <c r="I28" s="299">
        <f t="shared" si="5"/>
        <v>8.1650000000000009</v>
      </c>
      <c r="J28" s="299">
        <f t="shared" si="5"/>
        <v>5.2200000000000015</v>
      </c>
      <c r="K28" s="299">
        <f t="shared" si="5"/>
        <v>4.6819999999999959</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t="str">
        <f t="shared" si="6"/>
        <v>2012/2013</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9">
        <v>95.34618309999999</v>
      </c>
      <c r="H34" s="93">
        <v>95.346000000000004</v>
      </c>
      <c r="I34" s="93">
        <v>94.427000000000007</v>
      </c>
      <c r="J34" s="93">
        <v>0</v>
      </c>
      <c r="K34" s="93">
        <v>0</v>
      </c>
    </row>
    <row r="35" spans="1:11" ht="15" customHeight="1" x14ac:dyDescent="0.35">
      <c r="A35" s="227" t="s">
        <v>83</v>
      </c>
      <c r="B35" s="228"/>
      <c r="C35" s="228"/>
      <c r="D35" s="228"/>
      <c r="E35" s="116"/>
      <c r="F35" s="55"/>
      <c r="G35" s="119">
        <v>8.5559099999999999E-2</v>
      </c>
      <c r="H35" s="93">
        <v>2.9918299999999998E-2</v>
      </c>
      <c r="I35" s="93">
        <v>8.2000000000000003E-2</v>
      </c>
      <c r="J35" s="93">
        <v>0</v>
      </c>
      <c r="K35" s="93">
        <v>7.4999999999999997E-2</v>
      </c>
    </row>
    <row r="36" spans="1:11" ht="15" customHeight="1" x14ac:dyDescent="0.35">
      <c r="A36" s="227" t="s">
        <v>84</v>
      </c>
      <c r="B36" s="228"/>
      <c r="C36" s="228"/>
      <c r="D36" s="228"/>
      <c r="E36" s="116"/>
      <c r="F36" s="55"/>
      <c r="G36" s="119">
        <v>0.24925989999999998</v>
      </c>
      <c r="H36" s="93">
        <v>0.11894550000000001</v>
      </c>
      <c r="I36" s="93">
        <v>0.13500000000000001</v>
      </c>
      <c r="J36" s="93">
        <v>0</v>
      </c>
      <c r="K36" s="93">
        <v>0.129</v>
      </c>
    </row>
    <row r="37" spans="1:11" ht="15" customHeight="1" x14ac:dyDescent="0.35">
      <c r="A37" s="227" t="s">
        <v>85</v>
      </c>
      <c r="B37" s="228"/>
      <c r="C37" s="228"/>
      <c r="D37" s="228"/>
      <c r="E37" s="116"/>
      <c r="F37" s="55"/>
      <c r="G37" s="119">
        <v>0</v>
      </c>
      <c r="H37" s="93">
        <v>0</v>
      </c>
      <c r="I37" s="93">
        <v>0</v>
      </c>
      <c r="J37" s="93">
        <v>0</v>
      </c>
      <c r="K37" s="93">
        <v>0</v>
      </c>
    </row>
    <row r="38" spans="1:11" ht="15" customHeight="1" x14ac:dyDescent="0.35">
      <c r="A38" s="229" t="s">
        <v>86</v>
      </c>
      <c r="B38" s="101"/>
      <c r="C38" s="101"/>
      <c r="D38" s="101"/>
      <c r="E38" s="117"/>
      <c r="F38" s="59"/>
      <c r="G38" s="120">
        <v>1.4999999999999999E-4</v>
      </c>
      <c r="H38" s="94">
        <v>1.4999999999999999E-4</v>
      </c>
      <c r="I38" s="94">
        <v>0</v>
      </c>
      <c r="J38" s="94">
        <v>0</v>
      </c>
      <c r="K38" s="94">
        <v>0</v>
      </c>
    </row>
    <row r="39" spans="1:11" ht="15" customHeight="1" x14ac:dyDescent="0.35">
      <c r="A39" s="224" t="s">
        <v>87</v>
      </c>
      <c r="B39" s="230"/>
      <c r="C39" s="230"/>
      <c r="D39" s="230"/>
      <c r="E39" s="121"/>
      <c r="F39" s="317"/>
      <c r="G39" s="118">
        <f>SUM(G34:G38)</f>
        <v>95.681152099999991</v>
      </c>
      <c r="H39" s="92">
        <f>SUM(H34:H38)</f>
        <v>95.495013800000009</v>
      </c>
      <c r="I39" s="92">
        <f>SUM(I34:I38)</f>
        <v>94.644000000000005</v>
      </c>
      <c r="J39" s="96" t="s">
        <v>67</v>
      </c>
      <c r="K39" s="96">
        <f>SUM(K34:K38)</f>
        <v>0.20400000000000001</v>
      </c>
    </row>
    <row r="40" spans="1:11" ht="15" customHeight="1" x14ac:dyDescent="0.35">
      <c r="A40" s="227" t="s">
        <v>88</v>
      </c>
      <c r="B40" s="97"/>
      <c r="C40" s="97"/>
      <c r="D40" s="97"/>
      <c r="E40" s="116"/>
      <c r="F40" s="55"/>
      <c r="G40" s="119">
        <v>1.9619374000000001</v>
      </c>
      <c r="H40" s="93">
        <v>1.4217417000000001</v>
      </c>
      <c r="I40" s="93">
        <v>1.3480000000000001</v>
      </c>
      <c r="J40" s="93">
        <v>0</v>
      </c>
      <c r="K40" s="93">
        <v>0.94399999999999995</v>
      </c>
    </row>
    <row r="41" spans="1:11" ht="15" customHeight="1" x14ac:dyDescent="0.35">
      <c r="A41" s="227" t="s">
        <v>89</v>
      </c>
      <c r="B41" s="97"/>
      <c r="C41" s="97"/>
      <c r="D41" s="97"/>
      <c r="E41" s="116"/>
      <c r="F41" s="55"/>
      <c r="G41" s="119">
        <v>0</v>
      </c>
      <c r="H41" s="93">
        <v>3.3013100000000004E-2</v>
      </c>
      <c r="I41" s="93">
        <v>8.5000000000000006E-2</v>
      </c>
      <c r="J41" s="93">
        <v>0</v>
      </c>
      <c r="K41" s="93">
        <v>0</v>
      </c>
    </row>
    <row r="42" spans="1:11" ht="15" customHeight="1" x14ac:dyDescent="0.35">
      <c r="A42" s="227" t="s">
        <v>90</v>
      </c>
      <c r="B42" s="97"/>
      <c r="C42" s="97"/>
      <c r="D42" s="97"/>
      <c r="E42" s="116"/>
      <c r="F42" s="55"/>
      <c r="G42" s="119">
        <v>4.1079213000000001</v>
      </c>
      <c r="H42" s="93">
        <v>3.1443063999999996</v>
      </c>
      <c r="I42" s="93">
        <v>2.855</v>
      </c>
      <c r="J42" s="93">
        <v>0</v>
      </c>
      <c r="K42" s="93">
        <v>2.415</v>
      </c>
    </row>
    <row r="43" spans="1:11" ht="15" customHeight="1" x14ac:dyDescent="0.35">
      <c r="A43" s="227" t="s">
        <v>91</v>
      </c>
      <c r="B43" s="97"/>
      <c r="C43" s="97"/>
      <c r="D43" s="97"/>
      <c r="E43" s="116"/>
      <c r="F43" s="55"/>
      <c r="G43" s="119">
        <v>1.8353994</v>
      </c>
      <c r="H43" s="93">
        <v>6.9232079999999998</v>
      </c>
      <c r="I43" s="93">
        <v>7.3639999999999999</v>
      </c>
      <c r="J43" s="93">
        <v>0</v>
      </c>
      <c r="K43" s="93">
        <v>2.7429999999999999</v>
      </c>
    </row>
    <row r="44" spans="1:11" ht="15" customHeight="1" x14ac:dyDescent="0.35">
      <c r="A44" s="229" t="s">
        <v>92</v>
      </c>
      <c r="B44" s="101"/>
      <c r="C44" s="101"/>
      <c r="D44" s="101"/>
      <c r="E44" s="117"/>
      <c r="F44" s="59"/>
      <c r="G44" s="120">
        <v>0</v>
      </c>
      <c r="H44" s="94">
        <v>0</v>
      </c>
      <c r="I44" s="94">
        <v>0</v>
      </c>
      <c r="J44" s="94">
        <v>0</v>
      </c>
      <c r="K44" s="94">
        <v>0</v>
      </c>
    </row>
    <row r="45" spans="1:11" ht="15" customHeight="1" x14ac:dyDescent="0.35">
      <c r="A45" s="236" t="s">
        <v>93</v>
      </c>
      <c r="B45" s="112"/>
      <c r="C45" s="112"/>
      <c r="D45" s="112"/>
      <c r="E45" s="122"/>
      <c r="F45" s="320"/>
      <c r="G45" s="125">
        <f>SUM(G40:G44)</f>
        <v>7.9052581000000002</v>
      </c>
      <c r="H45" s="308">
        <f>SUM(H40:H44)</f>
        <v>11.5222692</v>
      </c>
      <c r="I45" s="308">
        <f>SUM(I40:I44)</f>
        <v>11.652000000000001</v>
      </c>
      <c r="J45" s="254" t="s">
        <v>67</v>
      </c>
      <c r="K45" s="254">
        <f>SUM(K40:K44)</f>
        <v>6.1020000000000003</v>
      </c>
    </row>
    <row r="46" spans="1:11" ht="15" customHeight="1" x14ac:dyDescent="0.35">
      <c r="A46" s="224" t="s">
        <v>94</v>
      </c>
      <c r="B46" s="113"/>
      <c r="C46" s="113"/>
      <c r="D46" s="113"/>
      <c r="E46" s="121"/>
      <c r="F46" s="317"/>
      <c r="G46" s="118">
        <f>G39+G45</f>
        <v>103.58641019999999</v>
      </c>
      <c r="H46" s="92">
        <f>H39+H45</f>
        <v>107.01728300000001</v>
      </c>
      <c r="I46" s="92">
        <f>I39+I45</f>
        <v>106.29600000000001</v>
      </c>
      <c r="J46" s="96" t="s">
        <v>67</v>
      </c>
      <c r="K46" s="96">
        <f>K39+K45</f>
        <v>6.306</v>
      </c>
    </row>
    <row r="47" spans="1:11" ht="15" customHeight="1" x14ac:dyDescent="0.35">
      <c r="A47" s="227" t="s">
        <v>95</v>
      </c>
      <c r="B47" s="97"/>
      <c r="C47" s="97"/>
      <c r="D47" s="97"/>
      <c r="E47" s="116"/>
      <c r="F47" s="55"/>
      <c r="G47" s="119">
        <v>83.3341104</v>
      </c>
      <c r="H47" s="93">
        <v>75.979232100000004</v>
      </c>
      <c r="I47" s="93">
        <v>72.706999999999994</v>
      </c>
      <c r="J47" s="93">
        <v>0</v>
      </c>
      <c r="K47" s="93">
        <v>3.8650000000000002</v>
      </c>
    </row>
    <row r="48" spans="1:11" ht="15" customHeight="1" x14ac:dyDescent="0.35">
      <c r="A48" s="227" t="s">
        <v>139</v>
      </c>
      <c r="B48" s="97"/>
      <c r="C48" s="97"/>
      <c r="D48" s="97"/>
      <c r="E48" s="116"/>
      <c r="F48" s="55"/>
      <c r="G48" s="119">
        <v>0</v>
      </c>
      <c r="H48" s="93">
        <v>0</v>
      </c>
      <c r="I48" s="93">
        <v>0</v>
      </c>
      <c r="J48" s="93">
        <v>0</v>
      </c>
      <c r="K48" s="93">
        <v>0</v>
      </c>
    </row>
    <row r="49" spans="1:11" ht="15" customHeight="1" x14ac:dyDescent="0.35">
      <c r="A49" s="227" t="s">
        <v>96</v>
      </c>
      <c r="B49" s="97"/>
      <c r="C49" s="97"/>
      <c r="D49" s="97"/>
      <c r="E49" s="116"/>
      <c r="F49" s="55"/>
      <c r="G49" s="119">
        <v>0</v>
      </c>
      <c r="H49" s="93">
        <v>0</v>
      </c>
      <c r="I49" s="93">
        <v>0</v>
      </c>
      <c r="J49" s="93">
        <v>0</v>
      </c>
      <c r="K49" s="93">
        <v>0</v>
      </c>
    </row>
    <row r="50" spans="1:11" ht="15" customHeight="1" x14ac:dyDescent="0.35">
      <c r="A50" s="227" t="s">
        <v>97</v>
      </c>
      <c r="B50" s="97"/>
      <c r="C50" s="97"/>
      <c r="D50" s="97"/>
      <c r="E50" s="116"/>
      <c r="F50" s="55"/>
      <c r="G50" s="119">
        <v>7.23718E-2</v>
      </c>
      <c r="H50" s="93">
        <v>9.9511799999999997E-2</v>
      </c>
      <c r="I50" s="93">
        <v>0.127</v>
      </c>
      <c r="J50" s="93">
        <v>0</v>
      </c>
      <c r="K50" s="93">
        <v>0</v>
      </c>
    </row>
    <row r="51" spans="1:11" ht="15" customHeight="1" x14ac:dyDescent="0.35">
      <c r="A51" s="227" t="s">
        <v>98</v>
      </c>
      <c r="B51" s="97"/>
      <c r="C51" s="97"/>
      <c r="D51" s="97"/>
      <c r="E51" s="116"/>
      <c r="F51" s="55"/>
      <c r="G51" s="119">
        <v>14.646259499999999</v>
      </c>
      <c r="H51" s="93">
        <v>26.824909399999999</v>
      </c>
      <c r="I51" s="93">
        <v>27.367000000000001</v>
      </c>
      <c r="J51" s="93">
        <v>0</v>
      </c>
      <c r="K51" s="93">
        <v>0</v>
      </c>
    </row>
    <row r="52" spans="1:11" ht="15" customHeight="1" x14ac:dyDescent="0.35">
      <c r="A52" s="227" t="s">
        <v>99</v>
      </c>
      <c r="B52" s="97"/>
      <c r="C52" s="97"/>
      <c r="D52" s="97"/>
      <c r="E52" s="116"/>
      <c r="F52" s="55"/>
      <c r="G52" s="119">
        <v>5.3836352999999999</v>
      </c>
      <c r="H52" s="93">
        <v>4.1141224000000003</v>
      </c>
      <c r="I52" s="93">
        <v>6.0949999999999998</v>
      </c>
      <c r="J52" s="93">
        <v>0</v>
      </c>
      <c r="K52" s="93">
        <v>2.4409999999999998</v>
      </c>
    </row>
    <row r="53" spans="1:11" ht="15" customHeight="1" x14ac:dyDescent="0.35">
      <c r="A53" s="227" t="s">
        <v>134</v>
      </c>
      <c r="B53" s="97"/>
      <c r="C53" s="97"/>
      <c r="D53" s="97"/>
      <c r="E53" s="116"/>
      <c r="F53" s="55"/>
      <c r="G53" s="119">
        <v>0.150033</v>
      </c>
      <c r="H53" s="93">
        <v>0</v>
      </c>
      <c r="I53" s="93">
        <v>0</v>
      </c>
      <c r="J53" s="93">
        <v>0</v>
      </c>
      <c r="K53" s="93">
        <v>0</v>
      </c>
    </row>
    <row r="54" spans="1:11" ht="15" customHeight="1" x14ac:dyDescent="0.35">
      <c r="A54" s="229" t="s">
        <v>100</v>
      </c>
      <c r="B54" s="101"/>
      <c r="C54" s="101"/>
      <c r="D54" s="101"/>
      <c r="E54" s="117"/>
      <c r="F54" s="59"/>
      <c r="G54" s="120">
        <v>0</v>
      </c>
      <c r="H54" s="94">
        <v>0</v>
      </c>
      <c r="I54" s="94">
        <v>0</v>
      </c>
      <c r="J54" s="94">
        <v>0</v>
      </c>
      <c r="K54" s="94">
        <v>0</v>
      </c>
    </row>
    <row r="55" spans="1:11" ht="15" customHeight="1" x14ac:dyDescent="0.35">
      <c r="A55" s="224" t="s">
        <v>101</v>
      </c>
      <c r="B55" s="113"/>
      <c r="C55" s="113"/>
      <c r="D55" s="113"/>
      <c r="E55" s="121"/>
      <c r="F55" s="50"/>
      <c r="G55" s="118">
        <f>SUM(G47:G54)</f>
        <v>103.58640999999999</v>
      </c>
      <c r="H55" s="92">
        <f>SUM(H47:H54)</f>
        <v>107.0177757</v>
      </c>
      <c r="I55" s="92">
        <f>SUM(I47:I54)</f>
        <v>106.29599999999999</v>
      </c>
      <c r="J55" s="96" t="s">
        <v>67</v>
      </c>
      <c r="K55" s="96">
        <f>SUM(K47:K54)</f>
        <v>6.306</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t="str">
        <f>K30</f>
        <v>2012/2013</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9">
        <v>1.3653831999999984</v>
      </c>
      <c r="F61" s="93">
        <v>1.0812809000000003</v>
      </c>
      <c r="G61" s="119">
        <v>9.0564891000000038</v>
      </c>
      <c r="H61" s="93">
        <v>7.9681846000000016</v>
      </c>
      <c r="I61" s="93"/>
      <c r="J61" s="93"/>
      <c r="K61" s="93">
        <v>3.8669999999999987</v>
      </c>
    </row>
    <row r="62" spans="1:11" ht="15" customHeight="1" x14ac:dyDescent="0.35">
      <c r="A62" s="238" t="s">
        <v>103</v>
      </c>
      <c r="B62" s="238"/>
      <c r="C62" s="239"/>
      <c r="D62" s="239"/>
      <c r="E62" s="120">
        <v>0.23404960000000052</v>
      </c>
      <c r="F62" s="94">
        <v>0.2142035000000001</v>
      </c>
      <c r="G62" s="120">
        <v>-1.1593722999999998</v>
      </c>
      <c r="H62" s="94">
        <v>-3.0229036000000002</v>
      </c>
      <c r="I62" s="94">
        <v>0</v>
      </c>
      <c r="J62" s="94">
        <v>0</v>
      </c>
      <c r="K62" s="94">
        <v>-1.119</v>
      </c>
    </row>
    <row r="63" spans="1:11" ht="15" customHeight="1" x14ac:dyDescent="0.35">
      <c r="A63" s="294" t="s">
        <v>104</v>
      </c>
      <c r="B63" s="240"/>
      <c r="C63" s="241"/>
      <c r="D63" s="241"/>
      <c r="E63" s="255">
        <f>SUM(E61:E62)</f>
        <v>1.5994327999999989</v>
      </c>
      <c r="F63" s="96">
        <f>SUM(F61:F62)</f>
        <v>1.2954844000000003</v>
      </c>
      <c r="G63" s="255">
        <f>SUM(G61:G62)</f>
        <v>7.8971168000000045</v>
      </c>
      <c r="H63" s="96">
        <f>SUM(H61:H62)</f>
        <v>4.9452810000000014</v>
      </c>
      <c r="I63" s="96" t="s">
        <v>67</v>
      </c>
      <c r="J63" s="96" t="s">
        <v>67</v>
      </c>
      <c r="K63" s="96">
        <f>SUM(K61:K62)</f>
        <v>2.7479999999999984</v>
      </c>
    </row>
    <row r="64" spans="1:11" ht="15" customHeight="1" x14ac:dyDescent="0.35">
      <c r="A64" s="237" t="s">
        <v>105</v>
      </c>
      <c r="B64" s="237"/>
      <c r="C64" s="97"/>
      <c r="D64" s="97"/>
      <c r="E64" s="119">
        <v>-0.21944710000000001</v>
      </c>
      <c r="F64" s="93">
        <v>-7.499999999999998E-3</v>
      </c>
      <c r="G64" s="119">
        <v>-0.31597209999999998</v>
      </c>
      <c r="H64" s="93">
        <v>-4.1500999999999996E-2</v>
      </c>
      <c r="I64" s="93">
        <v>0</v>
      </c>
      <c r="J64" s="93">
        <v>0</v>
      </c>
      <c r="K64" s="93">
        <v>-5.7999999999999996E-2</v>
      </c>
    </row>
    <row r="65" spans="1:12" ht="15" customHeight="1" x14ac:dyDescent="0.35">
      <c r="A65" s="238" t="s">
        <v>135</v>
      </c>
      <c r="B65" s="238"/>
      <c r="C65" s="101"/>
      <c r="D65" s="101"/>
      <c r="E65" s="120">
        <v>0</v>
      </c>
      <c r="F65" s="94">
        <v>0</v>
      </c>
      <c r="G65" s="120">
        <v>0</v>
      </c>
      <c r="H65" s="94">
        <v>1.9577600000000001E-2</v>
      </c>
      <c r="I65" s="94">
        <v>0</v>
      </c>
      <c r="J65" s="94">
        <v>0</v>
      </c>
      <c r="K65" s="94">
        <v>0.25</v>
      </c>
    </row>
    <row r="66" spans="1:12" ht="15" customHeight="1" x14ac:dyDescent="0.35">
      <c r="A66" s="242" t="s">
        <v>106</v>
      </c>
      <c r="B66" s="242"/>
      <c r="C66" s="243"/>
      <c r="D66" s="243"/>
      <c r="E66" s="255">
        <f>SUM(E63:E65)</f>
        <v>1.3799856999999989</v>
      </c>
      <c r="F66" s="96">
        <f>SUM(F63:F65)</f>
        <v>1.2879844000000003</v>
      </c>
      <c r="G66" s="255">
        <f>SUM(G63:G65)</f>
        <v>7.5811447000000047</v>
      </c>
      <c r="H66" s="96">
        <f>SUM(H63:H65)</f>
        <v>4.923357600000001</v>
      </c>
      <c r="I66" s="96" t="s">
        <v>67</v>
      </c>
      <c r="J66" s="96" t="s">
        <v>67</v>
      </c>
      <c r="K66" s="96">
        <f>SUM(K63:K65)</f>
        <v>2.9399999999999986</v>
      </c>
    </row>
    <row r="67" spans="1:12" ht="15" customHeight="1" x14ac:dyDescent="0.35">
      <c r="A67" s="238" t="s">
        <v>107</v>
      </c>
      <c r="B67" s="238"/>
      <c r="C67" s="244"/>
      <c r="D67" s="244"/>
      <c r="E67" s="120">
        <v>0</v>
      </c>
      <c r="F67" s="94">
        <v>0</v>
      </c>
      <c r="G67" s="120">
        <v>0</v>
      </c>
      <c r="H67" s="94">
        <v>-0.91900000000000004</v>
      </c>
      <c r="I67" s="94">
        <v>0</v>
      </c>
      <c r="J67" s="94">
        <v>0</v>
      </c>
      <c r="K67" s="94">
        <v>0</v>
      </c>
    </row>
    <row r="68" spans="1:12" ht="15" customHeight="1" x14ac:dyDescent="0.35">
      <c r="A68" s="294" t="s">
        <v>108</v>
      </c>
      <c r="B68" s="240"/>
      <c r="C68" s="113"/>
      <c r="D68" s="113"/>
      <c r="E68" s="255">
        <f>SUM(E66:E67)</f>
        <v>1.3799856999999989</v>
      </c>
      <c r="F68" s="96">
        <f>SUM(F66:F67)</f>
        <v>1.2879844000000003</v>
      </c>
      <c r="G68" s="255">
        <f>SUM(G66:G67)</f>
        <v>7.5811447000000047</v>
      </c>
      <c r="H68" s="96">
        <f>SUM(H66:H67)</f>
        <v>4.0043576000000005</v>
      </c>
      <c r="I68" s="96" t="s">
        <v>67</v>
      </c>
      <c r="J68" s="96" t="s">
        <v>67</v>
      </c>
      <c r="K68" s="96">
        <f>SUM(K66:K67)</f>
        <v>2.9399999999999986</v>
      </c>
    </row>
    <row r="69" spans="1:12" ht="15" customHeight="1" x14ac:dyDescent="0.35">
      <c r="A69" s="237" t="s">
        <v>109</v>
      </c>
      <c r="B69" s="237"/>
      <c r="C69" s="97"/>
      <c r="D69" s="97"/>
      <c r="E69" s="119">
        <v>-10.595123299999999</v>
      </c>
      <c r="F69" s="93">
        <v>-1.2487167000000001</v>
      </c>
      <c r="G69" s="119">
        <v>-12.818986199999999</v>
      </c>
      <c r="H69" s="93">
        <v>-1.7629980000000001</v>
      </c>
      <c r="I69" s="93">
        <v>0</v>
      </c>
      <c r="J69" s="93">
        <v>0</v>
      </c>
      <c r="K69" s="93">
        <v>0</v>
      </c>
    </row>
    <row r="70" spans="1:12" ht="15" customHeight="1" x14ac:dyDescent="0.35">
      <c r="A70" s="237" t="s">
        <v>110</v>
      </c>
      <c r="B70" s="237"/>
      <c r="C70" s="97"/>
      <c r="D70" s="97"/>
      <c r="E70" s="119">
        <v>0</v>
      </c>
      <c r="F70" s="93">
        <v>0</v>
      </c>
      <c r="G70" s="119">
        <v>0</v>
      </c>
      <c r="H70" s="93">
        <v>0.17998210000000001</v>
      </c>
      <c r="I70" s="93">
        <v>0</v>
      </c>
      <c r="J70" s="93">
        <v>0</v>
      </c>
      <c r="K70" s="93">
        <v>0</v>
      </c>
    </row>
    <row r="71" spans="1:12" ht="15" customHeight="1" x14ac:dyDescent="0.35">
      <c r="A71" s="237" t="s">
        <v>111</v>
      </c>
      <c r="B71" s="237"/>
      <c r="C71" s="97"/>
      <c r="D71" s="97"/>
      <c r="E71" s="119">
        <v>0</v>
      </c>
      <c r="F71" s="93">
        <v>0</v>
      </c>
      <c r="G71" s="119">
        <v>0</v>
      </c>
      <c r="H71" s="93">
        <v>0</v>
      </c>
      <c r="I71" s="93">
        <v>0</v>
      </c>
      <c r="J71" s="93">
        <v>0</v>
      </c>
      <c r="K71" s="93">
        <v>-2.8039999999999998</v>
      </c>
    </row>
    <row r="72" spans="1:12" ht="15" customHeight="1" x14ac:dyDescent="0.35">
      <c r="A72" s="238" t="s">
        <v>112</v>
      </c>
      <c r="B72" s="238"/>
      <c r="C72" s="101"/>
      <c r="D72" s="101"/>
      <c r="E72" s="120">
        <v>0</v>
      </c>
      <c r="F72" s="94">
        <v>0</v>
      </c>
      <c r="G72" s="120">
        <v>0.150033</v>
      </c>
      <c r="H72" s="94">
        <v>-2.8620000000000001</v>
      </c>
      <c r="I72" s="94">
        <v>0</v>
      </c>
      <c r="J72" s="94">
        <v>0</v>
      </c>
      <c r="K72" s="94">
        <v>0</v>
      </c>
    </row>
    <row r="73" spans="1:12" ht="15" customHeight="1" x14ac:dyDescent="0.35">
      <c r="A73" s="345" t="s">
        <v>113</v>
      </c>
      <c r="B73" s="346"/>
      <c r="C73" s="246"/>
      <c r="D73" s="246"/>
      <c r="E73" s="322">
        <f>SUM(E69:E72)</f>
        <v>-10.595123299999999</v>
      </c>
      <c r="F73" s="285">
        <f>SUM(F69:F72)</f>
        <v>-1.2487167000000001</v>
      </c>
      <c r="G73" s="322">
        <f>SUM(G69:G72)</f>
        <v>-12.668953199999999</v>
      </c>
      <c r="H73" s="285">
        <f>SUM(H69:H72)</f>
        <v>-4.4450159000000005</v>
      </c>
      <c r="I73" s="285" t="s">
        <v>67</v>
      </c>
      <c r="J73" s="285" t="s">
        <v>67</v>
      </c>
      <c r="K73" s="285">
        <f>SUM(K69:K72)</f>
        <v>-2.8039999999999998</v>
      </c>
    </row>
    <row r="74" spans="1:12" ht="15" customHeight="1" x14ac:dyDescent="0.35">
      <c r="A74" s="240" t="s">
        <v>114</v>
      </c>
      <c r="B74" s="240"/>
      <c r="C74" s="113"/>
      <c r="D74" s="113"/>
      <c r="E74" s="255">
        <f>SUM(E73+E68)</f>
        <v>-9.2151376000000003</v>
      </c>
      <c r="F74" s="96">
        <f>SUM(F73+F68)</f>
        <v>3.9267700000000128E-2</v>
      </c>
      <c r="G74" s="255">
        <f>SUM(G73+G68)</f>
        <v>-5.0878084999999942</v>
      </c>
      <c r="H74" s="96">
        <f>SUM(H73+H68)</f>
        <v>-0.44065829999999995</v>
      </c>
      <c r="I74" s="96" t="s">
        <v>67</v>
      </c>
      <c r="J74" s="96" t="s">
        <v>67</v>
      </c>
      <c r="K74" s="96">
        <f>SUM(K73+K68)</f>
        <v>0.13599999999999879</v>
      </c>
    </row>
    <row r="75" spans="1:12" ht="15" customHeight="1" x14ac:dyDescent="0.35">
      <c r="A75" s="238" t="s">
        <v>230</v>
      </c>
      <c r="B75" s="238"/>
      <c r="C75" s="101"/>
      <c r="D75" s="101"/>
      <c r="E75" s="120">
        <v>0</v>
      </c>
      <c r="F75" s="94">
        <v>0</v>
      </c>
      <c r="G75" s="120">
        <v>0</v>
      </c>
      <c r="H75" s="94">
        <v>0</v>
      </c>
      <c r="I75" s="94">
        <v>0</v>
      </c>
      <c r="J75" s="94">
        <v>0</v>
      </c>
      <c r="K75" s="94">
        <v>0</v>
      </c>
      <c r="L75" s="288"/>
    </row>
    <row r="76" spans="1:12" ht="15" customHeight="1" x14ac:dyDescent="0.35">
      <c r="A76" s="294" t="s">
        <v>231</v>
      </c>
      <c r="B76" s="243"/>
      <c r="C76" s="113"/>
      <c r="D76" s="113"/>
      <c r="E76" s="255">
        <f>SUM(E74:E75)</f>
        <v>-9.2151376000000003</v>
      </c>
      <c r="F76" s="96">
        <f>SUM(F74:F75)</f>
        <v>3.9267700000000128E-2</v>
      </c>
      <c r="G76" s="255">
        <f>SUM(G74:G75)</f>
        <v>-5.0878084999999942</v>
      </c>
      <c r="H76" s="96">
        <f>SUM(H74:H75)</f>
        <v>-0.44065829999999995</v>
      </c>
      <c r="I76" s="96" t="s">
        <v>67</v>
      </c>
      <c r="J76" s="96" t="s">
        <v>67</v>
      </c>
      <c r="K76" s="96">
        <f>SUM(K74:K75)</f>
        <v>0.13599999999999879</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t="str">
        <f>K57</f>
        <v>2012/2013</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18.197078136602133</v>
      </c>
      <c r="F82" s="93">
        <v>24.483174812147322</v>
      </c>
      <c r="G82" s="119">
        <v>28.869274889780964</v>
      </c>
      <c r="H82" s="93">
        <v>32.081090973232783</v>
      </c>
      <c r="I82" s="93">
        <v>25.270083361369664</v>
      </c>
      <c r="J82" s="93">
        <v>26.47193062528525</v>
      </c>
      <c r="K82" s="93">
        <v>25.666045389759901</v>
      </c>
    </row>
    <row r="83" spans="1:11" ht="15" customHeight="1" x14ac:dyDescent="0.35">
      <c r="A83" s="227" t="s">
        <v>222</v>
      </c>
      <c r="B83" s="237"/>
      <c r="C83" s="228"/>
      <c r="D83" s="228"/>
      <c r="E83" s="119">
        <v>18.197078136602133</v>
      </c>
      <c r="F83" s="93">
        <v>24.483174812147322</v>
      </c>
      <c r="G83" s="119">
        <v>28.869274889780964</v>
      </c>
      <c r="H83" s="93">
        <v>32.081090973232783</v>
      </c>
      <c r="I83" s="93">
        <v>30.522223468281563</v>
      </c>
      <c r="J83" s="93">
        <v>26.47193062528525</v>
      </c>
      <c r="K83" s="93">
        <v>25.666045389759901</v>
      </c>
    </row>
    <row r="84" spans="1:11" ht="15" customHeight="1" x14ac:dyDescent="0.35">
      <c r="A84" s="227" t="s">
        <v>117</v>
      </c>
      <c r="B84" s="237"/>
      <c r="C84" s="228"/>
      <c r="D84" s="228"/>
      <c r="E84" s="119">
        <v>8.6584839006540832</v>
      </c>
      <c r="F84" s="93">
        <v>17.304780794850831</v>
      </c>
      <c r="G84" s="119">
        <v>24.976381317785503</v>
      </c>
      <c r="H84" s="93">
        <v>25.179477633095836</v>
      </c>
      <c r="I84" s="93">
        <v>20.821651527045713</v>
      </c>
      <c r="J84" s="93">
        <v>19.777879202799316</v>
      </c>
      <c r="K84" s="93">
        <v>25.687972809998904</v>
      </c>
    </row>
    <row r="85" spans="1:11" ht="15" customHeight="1" x14ac:dyDescent="0.35">
      <c r="A85" s="227" t="s">
        <v>118</v>
      </c>
      <c r="B85" s="237"/>
      <c r="C85" s="235"/>
      <c r="D85" s="235"/>
      <c r="E85" s="126" t="s">
        <v>67</v>
      </c>
      <c r="F85" s="93" t="s">
        <v>67</v>
      </c>
      <c r="G85" s="119">
        <v>9.256698998197411</v>
      </c>
      <c r="H85" s="93">
        <v>8.0091236638445942</v>
      </c>
      <c r="I85" s="93">
        <v>10.96730713686439</v>
      </c>
      <c r="J85" s="93" t="s">
        <v>67</v>
      </c>
      <c r="K85" s="93">
        <v>105.64340635427247</v>
      </c>
    </row>
    <row r="86" spans="1:11" ht="15" customHeight="1" x14ac:dyDescent="0.35">
      <c r="A86" s="227" t="s">
        <v>119</v>
      </c>
      <c r="B86" s="237"/>
      <c r="C86" s="235"/>
      <c r="D86" s="235"/>
      <c r="E86" s="126" t="s">
        <v>67</v>
      </c>
      <c r="F86" s="93" t="s">
        <v>67</v>
      </c>
      <c r="G86" s="119">
        <v>10.598310076738468</v>
      </c>
      <c r="H86" s="93">
        <v>10.042829379921146</v>
      </c>
      <c r="I86" s="93">
        <v>13.723844355177164</v>
      </c>
      <c r="J86" s="93" t="s">
        <v>67</v>
      </c>
      <c r="K86" s="93">
        <v>137.7629479181779</v>
      </c>
    </row>
    <row r="87" spans="1:11" ht="15" customHeight="1" x14ac:dyDescent="0.35">
      <c r="A87" s="227" t="s">
        <v>120</v>
      </c>
      <c r="B87" s="237"/>
      <c r="C87" s="228"/>
      <c r="D87" s="228"/>
      <c r="E87" s="127" t="s">
        <v>67</v>
      </c>
      <c r="F87" s="55" t="s">
        <v>67</v>
      </c>
      <c r="G87" s="116">
        <v>80.448883593900007</v>
      </c>
      <c r="H87" s="55">
        <v>70.996833566220346</v>
      </c>
      <c r="I87" s="55">
        <v>68.400504252276662</v>
      </c>
      <c r="J87" s="55" t="s">
        <v>67</v>
      </c>
      <c r="K87" s="55">
        <v>61.290834126229001</v>
      </c>
    </row>
    <row r="88" spans="1:11" ht="15" customHeight="1" x14ac:dyDescent="0.35">
      <c r="A88" s="227" t="s">
        <v>121</v>
      </c>
      <c r="B88" s="237"/>
      <c r="C88" s="228"/>
      <c r="D88" s="228"/>
      <c r="E88" s="128" t="s">
        <v>67</v>
      </c>
      <c r="F88" s="93" t="s">
        <v>67</v>
      </c>
      <c r="G88" s="119">
        <v>12.810860099999999</v>
      </c>
      <c r="H88" s="93">
        <v>19.868688299999999</v>
      </c>
      <c r="I88" s="93">
        <v>19.917999999999999</v>
      </c>
      <c r="J88" s="93" t="s">
        <v>67</v>
      </c>
      <c r="K88" s="93">
        <v>-2.7429999999999999</v>
      </c>
    </row>
    <row r="89" spans="1:11" ht="15" customHeight="1" x14ac:dyDescent="0.35">
      <c r="A89" s="227" t="s">
        <v>122</v>
      </c>
      <c r="B89" s="237"/>
      <c r="C89" s="97"/>
      <c r="D89" s="97"/>
      <c r="E89" s="129" t="s">
        <v>67</v>
      </c>
      <c r="F89" s="93" t="s">
        <v>67</v>
      </c>
      <c r="G89" s="119">
        <v>0.17575347513399503</v>
      </c>
      <c r="H89" s="93">
        <v>0.35305581089177657</v>
      </c>
      <c r="I89" s="93">
        <v>0.37640117182664667</v>
      </c>
      <c r="J89" s="296" t="s">
        <v>67</v>
      </c>
      <c r="K89" s="296" t="s">
        <v>233</v>
      </c>
    </row>
    <row r="90" spans="1:11" ht="15" customHeight="1" x14ac:dyDescent="0.35">
      <c r="A90" s="229" t="s">
        <v>123</v>
      </c>
      <c r="B90" s="238"/>
      <c r="C90" s="101"/>
      <c r="D90" s="101"/>
      <c r="E90" s="130" t="s">
        <v>67</v>
      </c>
      <c r="F90" s="55" t="s">
        <v>67</v>
      </c>
      <c r="G90" s="131">
        <v>95</v>
      </c>
      <c r="H90" s="87">
        <v>74</v>
      </c>
      <c r="I90" s="55">
        <v>70</v>
      </c>
      <c r="J90" s="55" t="s">
        <v>67</v>
      </c>
      <c r="K90" s="55">
        <v>52</v>
      </c>
    </row>
    <row r="91" spans="1:11" ht="16.5" x14ac:dyDescent="0.35">
      <c r="A91" s="231" t="s">
        <v>234</v>
      </c>
      <c r="B91" s="99"/>
      <c r="C91" s="99"/>
      <c r="D91" s="99"/>
      <c r="E91" s="99"/>
      <c r="F91" s="99"/>
      <c r="G91" s="99"/>
      <c r="H91" s="99"/>
      <c r="I91" s="99"/>
      <c r="J91" s="99"/>
      <c r="K91" s="99"/>
    </row>
    <row r="92" spans="1:11" ht="16.5" x14ac:dyDescent="0.35">
      <c r="A92" s="231" t="s">
        <v>289</v>
      </c>
      <c r="B92" s="247"/>
      <c r="C92" s="247"/>
      <c r="D92" s="247"/>
      <c r="E92" s="247"/>
      <c r="F92" s="247"/>
      <c r="G92" s="247"/>
      <c r="H92" s="247"/>
      <c r="I92" s="247"/>
      <c r="J92" s="247"/>
      <c r="K92" s="247"/>
    </row>
    <row r="93" spans="1:11" ht="16.5" x14ac:dyDescent="0.35">
      <c r="A93" s="231">
        <v>0</v>
      </c>
      <c r="B93" s="247"/>
      <c r="C93" s="247"/>
      <c r="D93" s="247"/>
      <c r="E93" s="247"/>
      <c r="F93" s="247"/>
      <c r="G93" s="247"/>
      <c r="H93" s="247"/>
      <c r="I93" s="247"/>
      <c r="J93" s="247"/>
      <c r="K93" s="247"/>
    </row>
    <row r="94" spans="1:11" ht="16.5" x14ac:dyDescent="0.35">
      <c r="A94" s="248"/>
      <c r="B94" s="248"/>
      <c r="C94" s="248"/>
      <c r="D94" s="248"/>
      <c r="E94" s="248"/>
      <c r="F94" s="248"/>
      <c r="G94" s="219"/>
      <c r="H94" s="219"/>
      <c r="I94" s="219"/>
      <c r="J94" s="248"/>
      <c r="K94" s="248"/>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Zeros="0" zoomScaleNormal="100" workbookViewId="0">
      <selection sqref="A1:L1"/>
    </sheetView>
  </sheetViews>
  <sheetFormatPr defaultColWidth="9.140625" defaultRowHeight="15" outlineLevelRow="1" x14ac:dyDescent="0.25"/>
  <cols>
    <col min="1" max="1" width="26" style="212" customWidth="1"/>
    <col min="2" max="2" width="16" style="212" customWidth="1"/>
    <col min="3" max="3" width="8.28515625" style="212" customWidth="1"/>
    <col min="4" max="4" width="4.85546875" style="212" customWidth="1"/>
    <col min="5" max="12" width="9.7109375" style="212" customWidth="1"/>
    <col min="13" max="16384" width="9.140625" style="212"/>
  </cols>
  <sheetData>
    <row r="1" spans="1:14" ht="21.75" x14ac:dyDescent="0.25">
      <c r="A1" s="344" t="s">
        <v>145</v>
      </c>
      <c r="B1" s="344"/>
      <c r="C1" s="344"/>
      <c r="D1" s="344"/>
      <c r="E1" s="344"/>
      <c r="F1" s="344"/>
      <c r="G1" s="344"/>
      <c r="H1" s="344"/>
      <c r="I1" s="344"/>
      <c r="J1" s="344"/>
      <c r="K1" s="344"/>
      <c r="L1" s="344"/>
    </row>
    <row r="2" spans="1:14" ht="16.5" x14ac:dyDescent="0.35">
      <c r="A2" s="224" t="s">
        <v>127</v>
      </c>
      <c r="B2" s="225"/>
      <c r="C2" s="225"/>
      <c r="D2" s="225"/>
      <c r="E2" s="219"/>
      <c r="F2" s="219"/>
      <c r="G2" s="219"/>
      <c r="H2" s="219"/>
      <c r="I2" s="219"/>
      <c r="J2" s="219"/>
      <c r="K2" s="219"/>
      <c r="L2" s="219"/>
    </row>
    <row r="3" spans="1:14" ht="16.5" x14ac:dyDescent="0.35">
      <c r="A3" s="102"/>
      <c r="B3" s="102"/>
      <c r="C3" s="103"/>
      <c r="D3" s="104"/>
      <c r="E3" s="105">
        <v>2016</v>
      </c>
      <c r="F3" s="105">
        <v>2015</v>
      </c>
      <c r="G3" s="105">
        <v>2016</v>
      </c>
      <c r="H3" s="105">
        <v>2015</v>
      </c>
      <c r="I3" s="105">
        <v>2014</v>
      </c>
      <c r="J3" s="105">
        <v>2013</v>
      </c>
      <c r="K3" s="105">
        <v>2012</v>
      </c>
      <c r="L3" s="105">
        <v>2012</v>
      </c>
      <c r="N3" s="272"/>
    </row>
    <row r="4" spans="1:14" ht="16.5" x14ac:dyDescent="0.35">
      <c r="A4" s="106"/>
      <c r="B4" s="106"/>
      <c r="C4" s="103"/>
      <c r="D4" s="104"/>
      <c r="E4" s="105" t="s">
        <v>340</v>
      </c>
      <c r="F4" s="105" t="s">
        <v>340</v>
      </c>
      <c r="G4" s="105">
        <v>0</v>
      </c>
      <c r="H4" s="105">
        <v>0</v>
      </c>
      <c r="I4" s="105"/>
      <c r="J4" s="105"/>
      <c r="K4" s="105"/>
      <c r="L4" s="105"/>
      <c r="N4" s="213"/>
    </row>
    <row r="5" spans="1:14" ht="16.5" x14ac:dyDescent="0.35">
      <c r="A5" s="103" t="s">
        <v>68</v>
      </c>
      <c r="B5" s="106"/>
      <c r="C5" s="103"/>
      <c r="D5" s="103" t="s">
        <v>199</v>
      </c>
      <c r="E5" s="107"/>
      <c r="F5" s="107"/>
      <c r="G5" s="107"/>
      <c r="H5" s="107">
        <v>0</v>
      </c>
      <c r="I5" s="107"/>
      <c r="J5" s="107" t="s">
        <v>56</v>
      </c>
      <c r="K5" s="107" t="s">
        <v>56</v>
      </c>
      <c r="L5" s="107"/>
      <c r="N5" s="213"/>
    </row>
    <row r="6" spans="1:14" ht="3.75" customHeight="1" x14ac:dyDescent="0.35">
      <c r="A6" s="100"/>
      <c r="B6" s="100"/>
      <c r="C6" s="100"/>
      <c r="D6" s="100"/>
      <c r="E6" s="100"/>
      <c r="F6" s="100"/>
      <c r="G6" s="100"/>
      <c r="H6" s="100"/>
      <c r="I6" s="100"/>
      <c r="J6" s="100"/>
      <c r="K6" s="100"/>
      <c r="L6" s="100"/>
      <c r="N6" s="213"/>
    </row>
    <row r="7" spans="1:14" ht="15" customHeight="1" x14ac:dyDescent="0.35">
      <c r="A7" s="227" t="s">
        <v>69</v>
      </c>
      <c r="B7" s="228"/>
      <c r="C7" s="228"/>
      <c r="D7" s="228"/>
      <c r="E7" s="118">
        <v>8.9962399999999931</v>
      </c>
      <c r="F7" s="92">
        <v>8.7097820000000006</v>
      </c>
      <c r="G7" s="118">
        <v>35.077760999999995</v>
      </c>
      <c r="H7" s="92">
        <v>31.933782000000001</v>
      </c>
      <c r="I7" s="92">
        <v>28.645</v>
      </c>
      <c r="J7" s="92">
        <v>26.402000000000001</v>
      </c>
      <c r="K7" s="92">
        <v>24.245000000000001</v>
      </c>
      <c r="L7" s="92">
        <v>24.245000000000001</v>
      </c>
      <c r="N7" s="213"/>
    </row>
    <row r="8" spans="1:14" ht="15" customHeight="1" x14ac:dyDescent="0.35">
      <c r="A8" s="227" t="s">
        <v>70</v>
      </c>
      <c r="B8" s="97"/>
      <c r="C8" s="97"/>
      <c r="D8" s="97"/>
      <c r="E8" s="119">
        <v>-6.1332710000000006</v>
      </c>
      <c r="F8" s="93">
        <v>-5.956677</v>
      </c>
      <c r="G8" s="119">
        <v>-22.360737999999998</v>
      </c>
      <c r="H8" s="93">
        <v>-20.574677000000001</v>
      </c>
      <c r="I8" s="93">
        <v>-17.256</v>
      </c>
      <c r="J8" s="93">
        <v>-15.535</v>
      </c>
      <c r="K8" s="93">
        <v>-14.519</v>
      </c>
      <c r="L8" s="93">
        <v>-14.519</v>
      </c>
    </row>
    <row r="9" spans="1:14" ht="15" customHeight="1" x14ac:dyDescent="0.35">
      <c r="A9" s="227" t="s">
        <v>71</v>
      </c>
      <c r="B9" s="97"/>
      <c r="C9" s="97"/>
      <c r="D9" s="97"/>
      <c r="E9" s="119">
        <v>3.656100000000001E-2</v>
      </c>
      <c r="F9" s="93">
        <v>2.3613000000000009E-2</v>
      </c>
      <c r="G9" s="119">
        <v>0.12392300000000001</v>
      </c>
      <c r="H9" s="93">
        <v>9.7613000000000005E-2</v>
      </c>
      <c r="I9" s="93">
        <v>4.3999999999999997E-2</v>
      </c>
      <c r="J9" s="93">
        <v>1.2440000000000002</v>
      </c>
      <c r="K9" s="93">
        <v>3.5999999999999997E-2</v>
      </c>
      <c r="L9" s="93">
        <v>3.5999999999999997E-2</v>
      </c>
    </row>
    <row r="10" spans="1:14" ht="15" customHeight="1" x14ac:dyDescent="0.35">
      <c r="A10" s="227" t="s">
        <v>72</v>
      </c>
      <c r="B10" s="97"/>
      <c r="C10" s="97"/>
      <c r="D10" s="97"/>
      <c r="E10" s="119">
        <v>0</v>
      </c>
      <c r="F10" s="93">
        <v>0</v>
      </c>
      <c r="G10" s="119">
        <v>0</v>
      </c>
      <c r="H10" s="93">
        <v>0</v>
      </c>
      <c r="I10" s="93">
        <v>0</v>
      </c>
      <c r="J10" s="93">
        <v>0</v>
      </c>
      <c r="K10" s="93">
        <v>0</v>
      </c>
      <c r="L10" s="93">
        <v>0</v>
      </c>
    </row>
    <row r="11" spans="1:14" ht="15" customHeight="1" x14ac:dyDescent="0.35">
      <c r="A11" s="229" t="s">
        <v>73</v>
      </c>
      <c r="B11" s="101"/>
      <c r="C11" s="101"/>
      <c r="D11" s="101"/>
      <c r="E11" s="120">
        <v>0</v>
      </c>
      <c r="F11" s="94">
        <v>0</v>
      </c>
      <c r="G11" s="120">
        <v>0</v>
      </c>
      <c r="H11" s="94">
        <v>0</v>
      </c>
      <c r="I11" s="94">
        <v>0</v>
      </c>
      <c r="J11" s="94">
        <v>0</v>
      </c>
      <c r="K11" s="94">
        <v>0</v>
      </c>
      <c r="L11" s="94">
        <v>0</v>
      </c>
    </row>
    <row r="12" spans="1:14" ht="15" customHeight="1" x14ac:dyDescent="0.25">
      <c r="A12" s="230" t="s">
        <v>7</v>
      </c>
      <c r="B12" s="230"/>
      <c r="C12" s="230"/>
      <c r="D12" s="230"/>
      <c r="E12" s="118">
        <f t="shared" ref="E12:L12" si="0">SUM(E7:E11)</f>
        <v>2.8995299999999924</v>
      </c>
      <c r="F12" s="317">
        <f t="shared" si="0"/>
        <v>2.7767180000000007</v>
      </c>
      <c r="G12" s="118">
        <f t="shared" si="0"/>
        <v>12.840945999999997</v>
      </c>
      <c r="H12" s="92">
        <f t="shared" si="0"/>
        <v>11.456718</v>
      </c>
      <c r="I12" s="96">
        <f t="shared" si="0"/>
        <v>11.433</v>
      </c>
      <c r="J12" s="96">
        <f t="shared" si="0"/>
        <v>12.111000000000001</v>
      </c>
      <c r="K12" s="96">
        <f t="shared" si="0"/>
        <v>9.7620000000000005</v>
      </c>
      <c r="L12" s="96">
        <f t="shared" si="0"/>
        <v>9.7620000000000005</v>
      </c>
    </row>
    <row r="13" spans="1:14" ht="15" customHeight="1" x14ac:dyDescent="0.35">
      <c r="A13" s="229" t="s">
        <v>129</v>
      </c>
      <c r="B13" s="101"/>
      <c r="C13" s="101"/>
      <c r="D13" s="101"/>
      <c r="E13" s="120">
        <v>-0.55216199999999982</v>
      </c>
      <c r="F13" s="316">
        <v>-0.60427299999999995</v>
      </c>
      <c r="G13" s="120">
        <v>-2.1816010000000001</v>
      </c>
      <c r="H13" s="94">
        <v>-2.1272730000000002</v>
      </c>
      <c r="I13" s="94">
        <v>-2.0369999999999999</v>
      </c>
      <c r="J13" s="94">
        <v>-2.0619999999999998</v>
      </c>
      <c r="K13" s="94">
        <v>-1.7629999999999999</v>
      </c>
      <c r="L13" s="94">
        <v>-1.7629999999999999</v>
      </c>
    </row>
    <row r="14" spans="1:14" ht="15" customHeight="1" x14ac:dyDescent="0.25">
      <c r="A14" s="230" t="s">
        <v>8</v>
      </c>
      <c r="B14" s="230"/>
      <c r="C14" s="230"/>
      <c r="D14" s="230"/>
      <c r="E14" s="118">
        <f t="shared" ref="E14:L14" si="1">SUM(E12:E13)</f>
        <v>2.3473679999999923</v>
      </c>
      <c r="F14" s="317">
        <f t="shared" si="1"/>
        <v>2.1724450000000006</v>
      </c>
      <c r="G14" s="118">
        <f t="shared" si="1"/>
        <v>10.659344999999997</v>
      </c>
      <c r="H14" s="92">
        <f t="shared" si="1"/>
        <v>9.3294449999999998</v>
      </c>
      <c r="I14" s="96">
        <f t="shared" si="1"/>
        <v>9.3960000000000008</v>
      </c>
      <c r="J14" s="96">
        <f t="shared" si="1"/>
        <v>10.049000000000001</v>
      </c>
      <c r="K14" s="96">
        <f t="shared" si="1"/>
        <v>7.9990000000000006</v>
      </c>
      <c r="L14" s="96">
        <f t="shared" si="1"/>
        <v>7.9990000000000006</v>
      </c>
    </row>
    <row r="15" spans="1:14" ht="15" customHeight="1" x14ac:dyDescent="0.35">
      <c r="A15" s="227" t="s">
        <v>75</v>
      </c>
      <c r="B15" s="231"/>
      <c r="C15" s="231"/>
      <c r="D15" s="231"/>
      <c r="E15" s="119">
        <v>-0.15732200000000007</v>
      </c>
      <c r="F15" s="93">
        <v>-0.15923100000000001</v>
      </c>
      <c r="G15" s="119">
        <v>-0.63024500000000006</v>
      </c>
      <c r="H15" s="93">
        <v>-0.267231</v>
      </c>
      <c r="I15" s="93">
        <v>-0.17299999999999999</v>
      </c>
      <c r="J15" s="93">
        <v>-0.54100000000000004</v>
      </c>
      <c r="K15" s="93">
        <v>-0.55400000000000005</v>
      </c>
      <c r="L15" s="93">
        <v>-1.873</v>
      </c>
    </row>
    <row r="16" spans="1:14" ht="15" customHeight="1" x14ac:dyDescent="0.35">
      <c r="A16" s="229" t="s">
        <v>76</v>
      </c>
      <c r="B16" s="101"/>
      <c r="C16" s="101"/>
      <c r="D16" s="101"/>
      <c r="E16" s="120">
        <v>0</v>
      </c>
      <c r="F16" s="94">
        <v>0</v>
      </c>
      <c r="G16" s="120">
        <v>0</v>
      </c>
      <c r="H16" s="94">
        <v>0</v>
      </c>
      <c r="I16" s="94">
        <v>0</v>
      </c>
      <c r="J16" s="94">
        <v>0</v>
      </c>
      <c r="K16" s="94">
        <v>0</v>
      </c>
      <c r="L16" s="94">
        <v>0</v>
      </c>
    </row>
    <row r="17" spans="1:12" ht="15" customHeight="1" x14ac:dyDescent="0.25">
      <c r="A17" s="230" t="s">
        <v>11</v>
      </c>
      <c r="B17" s="230"/>
      <c r="C17" s="230"/>
      <c r="D17" s="230"/>
      <c r="E17" s="118">
        <f t="shared" ref="E17:L17" si="2">SUM(E14:E16)</f>
        <v>2.1900459999999922</v>
      </c>
      <c r="F17" s="317">
        <f t="shared" si="2"/>
        <v>2.0132140000000005</v>
      </c>
      <c r="G17" s="118">
        <f t="shared" si="2"/>
        <v>10.029099999999996</v>
      </c>
      <c r="H17" s="92">
        <f t="shared" si="2"/>
        <v>9.0622139999999991</v>
      </c>
      <c r="I17" s="96">
        <f t="shared" si="2"/>
        <v>9.2230000000000008</v>
      </c>
      <c r="J17" s="96">
        <f t="shared" si="2"/>
        <v>9.5080000000000009</v>
      </c>
      <c r="K17" s="96">
        <f t="shared" si="2"/>
        <v>7.4450000000000003</v>
      </c>
      <c r="L17" s="96">
        <f t="shared" si="2"/>
        <v>6.1260000000000003</v>
      </c>
    </row>
    <row r="18" spans="1:12" ht="15" customHeight="1" x14ac:dyDescent="0.35">
      <c r="A18" s="227" t="s">
        <v>77</v>
      </c>
      <c r="B18" s="97"/>
      <c r="C18" s="97"/>
      <c r="D18" s="97"/>
      <c r="E18" s="119">
        <v>8.5800000000000004E-4</v>
      </c>
      <c r="F18" s="93">
        <v>2.667000000000001E-3</v>
      </c>
      <c r="G18" s="119">
        <v>8.5800000000000004E-4</v>
      </c>
      <c r="H18" s="93">
        <v>1.3667E-2</v>
      </c>
      <c r="I18" s="93">
        <v>1.0999999999999999E-2</v>
      </c>
      <c r="J18" s="93">
        <v>0.01</v>
      </c>
      <c r="K18" s="93">
        <v>0</v>
      </c>
      <c r="L18" s="93">
        <v>2.5000000000000001E-2</v>
      </c>
    </row>
    <row r="19" spans="1:12" ht="15" customHeight="1" x14ac:dyDescent="0.35">
      <c r="A19" s="229" t="s">
        <v>78</v>
      </c>
      <c r="B19" s="101"/>
      <c r="C19" s="101"/>
      <c r="D19" s="101"/>
      <c r="E19" s="120">
        <v>-0.63510699999999987</v>
      </c>
      <c r="F19" s="94">
        <v>-0.24952900000000011</v>
      </c>
      <c r="G19" s="120">
        <v>-2.5817439999999996</v>
      </c>
      <c r="H19" s="94">
        <v>-1.4395290000000001</v>
      </c>
      <c r="I19" s="94">
        <v>-1.8220000000000001</v>
      </c>
      <c r="J19" s="94">
        <v>-2.859</v>
      </c>
      <c r="K19" s="94">
        <v>-2</v>
      </c>
      <c r="L19" s="94">
        <v>-1.3380000000000001</v>
      </c>
    </row>
    <row r="20" spans="1:12" ht="15" customHeight="1" x14ac:dyDescent="0.25">
      <c r="A20" s="230" t="s">
        <v>14</v>
      </c>
      <c r="B20" s="230"/>
      <c r="C20" s="230"/>
      <c r="D20" s="230"/>
      <c r="E20" s="118">
        <f t="shared" ref="E20:L20" si="3">SUM(E17:E19)</f>
        <v>1.5557969999999923</v>
      </c>
      <c r="F20" s="317">
        <f t="shared" si="3"/>
        <v>1.7663520000000006</v>
      </c>
      <c r="G20" s="118">
        <f t="shared" si="3"/>
        <v>7.4482139999999957</v>
      </c>
      <c r="H20" s="92">
        <f t="shared" si="3"/>
        <v>7.6363519999999987</v>
      </c>
      <c r="I20" s="96">
        <f t="shared" si="3"/>
        <v>7.4119999999999999</v>
      </c>
      <c r="J20" s="96">
        <f t="shared" si="3"/>
        <v>6.6590000000000007</v>
      </c>
      <c r="K20" s="96">
        <f t="shared" si="3"/>
        <v>5.4450000000000003</v>
      </c>
      <c r="L20" s="96">
        <f t="shared" si="3"/>
        <v>4.8130000000000006</v>
      </c>
    </row>
    <row r="21" spans="1:12" ht="15" customHeight="1" x14ac:dyDescent="0.35">
      <c r="A21" s="227" t="s">
        <v>79</v>
      </c>
      <c r="B21" s="97"/>
      <c r="C21" s="97"/>
      <c r="D21" s="97"/>
      <c r="E21" s="119">
        <v>2.2485000000000074E-2</v>
      </c>
      <c r="F21" s="93">
        <v>-5.1879000000000092E-2</v>
      </c>
      <c r="G21" s="119">
        <v>-1.3848199999999999</v>
      </c>
      <c r="H21" s="93">
        <v>-1.368879</v>
      </c>
      <c r="I21" s="93">
        <v>-1.206</v>
      </c>
      <c r="J21" s="93">
        <v>-1.6520000000000001</v>
      </c>
      <c r="K21" s="93">
        <v>0</v>
      </c>
      <c r="L21" s="93">
        <v>-1.294</v>
      </c>
    </row>
    <row r="22" spans="1:12" ht="15" customHeight="1" x14ac:dyDescent="0.35">
      <c r="A22" s="229" t="s">
        <v>138</v>
      </c>
      <c r="B22" s="232"/>
      <c r="C22" s="232"/>
      <c r="D22" s="232"/>
      <c r="E22" s="120">
        <v>0</v>
      </c>
      <c r="F22" s="94">
        <v>0</v>
      </c>
      <c r="G22" s="120">
        <v>0</v>
      </c>
      <c r="H22" s="94">
        <v>0</v>
      </c>
      <c r="I22" s="94">
        <v>0</v>
      </c>
      <c r="J22" s="94">
        <v>0</v>
      </c>
      <c r="K22" s="94">
        <v>0</v>
      </c>
      <c r="L22" s="94">
        <v>0</v>
      </c>
    </row>
    <row r="23" spans="1:12" ht="15" customHeight="1" x14ac:dyDescent="0.35">
      <c r="A23" s="233" t="s">
        <v>80</v>
      </c>
      <c r="B23" s="234"/>
      <c r="C23" s="234"/>
      <c r="D23" s="234"/>
      <c r="E23" s="118">
        <f t="shared" ref="E23:L23" si="4">SUM(E20:E22)</f>
        <v>1.5782819999999924</v>
      </c>
      <c r="F23" s="317">
        <f t="shared" si="4"/>
        <v>1.7144730000000006</v>
      </c>
      <c r="G23" s="118">
        <f t="shared" si="4"/>
        <v>6.0633939999999953</v>
      </c>
      <c r="H23" s="92">
        <f t="shared" si="4"/>
        <v>6.267472999999999</v>
      </c>
      <c r="I23" s="96">
        <f t="shared" si="4"/>
        <v>6.2059999999999995</v>
      </c>
      <c r="J23" s="96">
        <f t="shared" si="4"/>
        <v>5.0070000000000006</v>
      </c>
      <c r="K23" s="96">
        <f t="shared" si="4"/>
        <v>5.4450000000000003</v>
      </c>
      <c r="L23" s="96">
        <f t="shared" si="4"/>
        <v>3.5190000000000006</v>
      </c>
    </row>
    <row r="24" spans="1:12" ht="15" customHeight="1" x14ac:dyDescent="0.35">
      <c r="A24" s="227" t="s">
        <v>81</v>
      </c>
      <c r="B24" s="97"/>
      <c r="C24" s="97"/>
      <c r="D24" s="97"/>
      <c r="E24" s="119">
        <v>1.5782819999999909</v>
      </c>
      <c r="F24" s="93">
        <v>1.714472999999999</v>
      </c>
      <c r="G24" s="119">
        <v>6.063393999999998</v>
      </c>
      <c r="H24" s="93">
        <v>6.2674730000000043</v>
      </c>
      <c r="I24" s="93">
        <v>6.2059999999999995</v>
      </c>
      <c r="J24" s="93">
        <v>5.0070000000000014</v>
      </c>
      <c r="K24" s="93">
        <v>5.4450000000000029</v>
      </c>
      <c r="L24" s="93">
        <v>3.5189999999999984</v>
      </c>
    </row>
    <row r="25" spans="1:12" ht="15" customHeight="1" x14ac:dyDescent="0.35">
      <c r="A25" s="227" t="s">
        <v>140</v>
      </c>
      <c r="B25" s="97"/>
      <c r="C25" s="97"/>
      <c r="D25" s="97"/>
      <c r="E25" s="119">
        <v>0</v>
      </c>
      <c r="F25" s="93">
        <v>0</v>
      </c>
      <c r="G25" s="119">
        <v>0</v>
      </c>
      <c r="H25" s="93">
        <v>0</v>
      </c>
      <c r="I25" s="93">
        <v>0</v>
      </c>
      <c r="J25" s="93">
        <v>0</v>
      </c>
      <c r="K25" s="93">
        <v>0</v>
      </c>
      <c r="L25" s="93">
        <v>0</v>
      </c>
    </row>
    <row r="26" spans="1:12" ht="15" customHeight="1" x14ac:dyDescent="0.35">
      <c r="A26" s="264"/>
      <c r="B26" s="264"/>
      <c r="C26" s="264"/>
      <c r="D26" s="264"/>
      <c r="E26" s="265"/>
      <c r="F26" s="266"/>
      <c r="G26" s="265"/>
      <c r="H26" s="266"/>
      <c r="I26" s="266"/>
      <c r="J26" s="266"/>
      <c r="K26" s="266"/>
      <c r="L26" s="266"/>
    </row>
    <row r="27" spans="1:12" ht="15" customHeight="1" x14ac:dyDescent="0.35">
      <c r="A27" s="262" t="s">
        <v>141</v>
      </c>
      <c r="B27" s="97"/>
      <c r="C27" s="97"/>
      <c r="D27" s="97"/>
      <c r="E27" s="119">
        <v>-8.27770000000001E-2</v>
      </c>
      <c r="F27" s="93">
        <v>-0.11000000000000001</v>
      </c>
      <c r="G27" s="119">
        <v>-0.64600000000000002</v>
      </c>
      <c r="H27" s="93">
        <v>-0.33550000000000002</v>
      </c>
      <c r="I27" s="93">
        <v>-0.20399999999999999</v>
      </c>
      <c r="J27" s="93">
        <v>1.3740000000000001</v>
      </c>
      <c r="K27" s="93">
        <v>0</v>
      </c>
      <c r="L27" s="93">
        <v>0</v>
      </c>
    </row>
    <row r="28" spans="1:12" ht="15" customHeight="1" x14ac:dyDescent="0.35">
      <c r="A28" s="263" t="s">
        <v>142</v>
      </c>
      <c r="B28" s="264"/>
      <c r="C28" s="264"/>
      <c r="D28" s="264"/>
      <c r="E28" s="298">
        <f t="shared" ref="E28:L28" si="5">E14-E27</f>
        <v>2.4301449999999925</v>
      </c>
      <c r="F28" s="299">
        <f t="shared" si="5"/>
        <v>2.2824450000000005</v>
      </c>
      <c r="G28" s="298">
        <f t="shared" si="5"/>
        <v>11.305344999999997</v>
      </c>
      <c r="H28" s="299">
        <f t="shared" si="5"/>
        <v>9.6649449999999995</v>
      </c>
      <c r="I28" s="299">
        <f t="shared" si="5"/>
        <v>9.6000000000000014</v>
      </c>
      <c r="J28" s="299">
        <f t="shared" si="5"/>
        <v>8.6750000000000007</v>
      </c>
      <c r="K28" s="299">
        <f t="shared" si="5"/>
        <v>7.9990000000000006</v>
      </c>
      <c r="L28" s="299">
        <f t="shared" si="5"/>
        <v>7.9990000000000006</v>
      </c>
    </row>
    <row r="29" spans="1:12" ht="16.5" x14ac:dyDescent="0.35">
      <c r="A29" s="227"/>
      <c r="B29" s="97"/>
      <c r="C29" s="97"/>
      <c r="D29" s="97"/>
      <c r="E29" s="56"/>
      <c r="F29" s="56"/>
      <c r="G29" s="56"/>
      <c r="H29" s="56"/>
      <c r="I29" s="56"/>
      <c r="J29" s="56"/>
      <c r="K29" s="56"/>
      <c r="L29" s="56"/>
    </row>
    <row r="30" spans="1:12" ht="16.5" x14ac:dyDescent="0.35">
      <c r="A30" s="102"/>
      <c r="B30" s="102"/>
      <c r="C30" s="103"/>
      <c r="D30" s="104"/>
      <c r="E30" s="105">
        <f t="shared" ref="E30:L30" si="6">E$3</f>
        <v>2016</v>
      </c>
      <c r="F30" s="105">
        <f t="shared" si="6"/>
        <v>2015</v>
      </c>
      <c r="G30" s="105">
        <f t="shared" si="6"/>
        <v>2016</v>
      </c>
      <c r="H30" s="105">
        <f t="shared" si="6"/>
        <v>2015</v>
      </c>
      <c r="I30" s="105">
        <f t="shared" si="6"/>
        <v>2014</v>
      </c>
      <c r="J30" s="105">
        <f t="shared" si="6"/>
        <v>2013</v>
      </c>
      <c r="K30" s="105">
        <f t="shared" si="6"/>
        <v>2012</v>
      </c>
      <c r="L30" s="105">
        <f t="shared" si="6"/>
        <v>2012</v>
      </c>
    </row>
    <row r="31" spans="1:12" ht="16.5" x14ac:dyDescent="0.35">
      <c r="A31" s="106"/>
      <c r="B31" s="106"/>
      <c r="C31" s="103"/>
      <c r="D31" s="104"/>
      <c r="E31" s="108" t="str">
        <f>E$4</f>
        <v>kv 4</v>
      </c>
      <c r="F31" s="108" t="str">
        <f>F$4</f>
        <v>kv 4</v>
      </c>
      <c r="G31" s="108">
        <f>G$4</f>
        <v>0</v>
      </c>
      <c r="H31" s="108">
        <f>H$4</f>
        <v>0</v>
      </c>
      <c r="I31" s="108"/>
      <c r="J31" s="108"/>
      <c r="K31" s="108"/>
      <c r="L31" s="108"/>
    </row>
    <row r="32" spans="1:12" ht="16.5" x14ac:dyDescent="0.35">
      <c r="A32" s="103" t="s">
        <v>137</v>
      </c>
      <c r="B32" s="109"/>
      <c r="C32" s="103"/>
      <c r="D32" s="103"/>
      <c r="E32" s="110"/>
      <c r="F32" s="110"/>
      <c r="G32" s="110"/>
      <c r="H32" s="110"/>
      <c r="I32" s="110"/>
      <c r="J32" s="110"/>
      <c r="K32" s="110"/>
      <c r="L32" s="110"/>
    </row>
    <row r="33" spans="1:12" ht="3" customHeight="1" x14ac:dyDescent="0.35">
      <c r="A33" s="227"/>
      <c r="B33" s="100"/>
      <c r="C33" s="100"/>
      <c r="D33" s="100"/>
      <c r="E33" s="98"/>
      <c r="F33" s="98"/>
      <c r="G33" s="98"/>
      <c r="H33" s="98"/>
      <c r="I33" s="98"/>
      <c r="J33" s="98"/>
      <c r="K33" s="98"/>
      <c r="L33" s="98"/>
    </row>
    <row r="34" spans="1:12" ht="15" customHeight="1" x14ac:dyDescent="0.35">
      <c r="A34" s="227" t="s">
        <v>17</v>
      </c>
      <c r="B34" s="235"/>
      <c r="C34" s="235"/>
      <c r="D34" s="235"/>
      <c r="E34" s="119"/>
      <c r="F34" s="93"/>
      <c r="G34" s="119">
        <v>83.834999999999994</v>
      </c>
      <c r="H34" s="93">
        <v>83.834999999999994</v>
      </c>
      <c r="I34" s="93">
        <v>82.881</v>
      </c>
      <c r="J34" s="93">
        <v>82.881</v>
      </c>
      <c r="K34" s="93">
        <v>0</v>
      </c>
      <c r="L34" s="93">
        <v>23.390999999999998</v>
      </c>
    </row>
    <row r="35" spans="1:12" ht="15" customHeight="1" x14ac:dyDescent="0.35">
      <c r="A35" s="227" t="s">
        <v>83</v>
      </c>
      <c r="B35" s="228"/>
      <c r="C35" s="228"/>
      <c r="D35" s="228"/>
      <c r="E35" s="119"/>
      <c r="F35" s="93"/>
      <c r="G35" s="119">
        <v>1.3240499999999999</v>
      </c>
      <c r="H35" s="93">
        <v>1.875589</v>
      </c>
      <c r="I35" s="93">
        <v>0.14000000000000001</v>
      </c>
      <c r="J35" s="93">
        <v>0.40400000000000003</v>
      </c>
      <c r="K35" s="93">
        <v>0</v>
      </c>
      <c r="L35" s="93">
        <v>11.701000000000001</v>
      </c>
    </row>
    <row r="36" spans="1:12" ht="15" customHeight="1" x14ac:dyDescent="0.35">
      <c r="A36" s="227" t="s">
        <v>84</v>
      </c>
      <c r="B36" s="228"/>
      <c r="C36" s="228"/>
      <c r="D36" s="228"/>
      <c r="E36" s="119"/>
      <c r="F36" s="93"/>
      <c r="G36" s="119">
        <v>5.9940219999999993</v>
      </c>
      <c r="H36" s="93">
        <v>5.9779799999999996</v>
      </c>
      <c r="I36" s="93">
        <v>5.6180000000000003</v>
      </c>
      <c r="J36" s="93">
        <v>5.476</v>
      </c>
      <c r="K36" s="93">
        <v>0</v>
      </c>
      <c r="L36" s="93">
        <v>6.0949999999999998</v>
      </c>
    </row>
    <row r="37" spans="1:12" ht="15" customHeight="1" x14ac:dyDescent="0.35">
      <c r="A37" s="227" t="s">
        <v>85</v>
      </c>
      <c r="B37" s="228"/>
      <c r="C37" s="228"/>
      <c r="D37" s="228"/>
      <c r="E37" s="119"/>
      <c r="F37" s="93"/>
      <c r="G37" s="119">
        <v>0</v>
      </c>
      <c r="H37" s="93">
        <v>0</v>
      </c>
      <c r="I37" s="93">
        <v>0</v>
      </c>
      <c r="J37" s="93">
        <v>0</v>
      </c>
      <c r="K37" s="93">
        <v>0</v>
      </c>
      <c r="L37" s="93">
        <v>0</v>
      </c>
    </row>
    <row r="38" spans="1:12" ht="15" customHeight="1" x14ac:dyDescent="0.35">
      <c r="A38" s="229" t="s">
        <v>86</v>
      </c>
      <c r="B38" s="101"/>
      <c r="C38" s="101"/>
      <c r="D38" s="101"/>
      <c r="E38" s="120"/>
      <c r="F38" s="94"/>
      <c r="G38" s="120">
        <v>1.007309</v>
      </c>
      <c r="H38" s="94">
        <v>1.5265</v>
      </c>
      <c r="I38" s="94">
        <v>0</v>
      </c>
      <c r="J38" s="94">
        <v>5.0000000000000001E-3</v>
      </c>
      <c r="K38" s="94">
        <v>0</v>
      </c>
      <c r="L38" s="94">
        <v>5.0000000000000001E-3</v>
      </c>
    </row>
    <row r="39" spans="1:12" ht="15" customHeight="1" x14ac:dyDescent="0.35">
      <c r="A39" s="224" t="s">
        <v>87</v>
      </c>
      <c r="B39" s="230"/>
      <c r="C39" s="230"/>
      <c r="D39" s="230"/>
      <c r="E39" s="118"/>
      <c r="F39" s="317"/>
      <c r="G39" s="118">
        <f>SUM(G34:G38)</f>
        <v>92.160381000000001</v>
      </c>
      <c r="H39" s="317">
        <f>SUM(H34:H38)</f>
        <v>93.215069</v>
      </c>
      <c r="I39" s="96">
        <f>SUM(I34:I38)</f>
        <v>88.638999999999996</v>
      </c>
      <c r="J39" s="96">
        <f>SUM(J34:J38)</f>
        <v>88.765999999999991</v>
      </c>
      <c r="K39" s="96" t="s">
        <v>67</v>
      </c>
      <c r="L39" s="96">
        <f>SUM(L34:L38)</f>
        <v>41.192</v>
      </c>
    </row>
    <row r="40" spans="1:12" ht="15" customHeight="1" x14ac:dyDescent="0.35">
      <c r="A40" s="227" t="s">
        <v>88</v>
      </c>
      <c r="B40" s="97"/>
      <c r="C40" s="97"/>
      <c r="D40" s="97"/>
      <c r="E40" s="119"/>
      <c r="F40" s="93"/>
      <c r="G40" s="119">
        <v>0</v>
      </c>
      <c r="H40" s="93">
        <v>0</v>
      </c>
      <c r="I40" s="93">
        <v>2.1000000000000001E-2</v>
      </c>
      <c r="J40" s="93">
        <v>2.4E-2</v>
      </c>
      <c r="K40" s="93">
        <v>0</v>
      </c>
      <c r="L40" s="93">
        <v>3.5000000000000003E-2</v>
      </c>
    </row>
    <row r="41" spans="1:12" ht="15" customHeight="1" x14ac:dyDescent="0.35">
      <c r="A41" s="227" t="s">
        <v>89</v>
      </c>
      <c r="B41" s="97"/>
      <c r="C41" s="97"/>
      <c r="D41" s="97"/>
      <c r="E41" s="119"/>
      <c r="F41" s="93"/>
      <c r="G41" s="119">
        <v>0</v>
      </c>
      <c r="H41" s="93">
        <v>0</v>
      </c>
      <c r="I41" s="93">
        <v>0</v>
      </c>
      <c r="J41" s="93">
        <v>0</v>
      </c>
      <c r="K41" s="93">
        <v>0</v>
      </c>
      <c r="L41" s="93">
        <v>0</v>
      </c>
    </row>
    <row r="42" spans="1:12" ht="15" customHeight="1" x14ac:dyDescent="0.35">
      <c r="A42" s="227" t="s">
        <v>90</v>
      </c>
      <c r="B42" s="97"/>
      <c r="C42" s="97"/>
      <c r="D42" s="97"/>
      <c r="E42" s="119"/>
      <c r="F42" s="93"/>
      <c r="G42" s="119">
        <v>2.3492219999999997</v>
      </c>
      <c r="H42" s="93">
        <v>1.8818169999999999</v>
      </c>
      <c r="I42" s="93">
        <v>3.6220000000000003</v>
      </c>
      <c r="J42" s="93">
        <v>2.8929999999999998</v>
      </c>
      <c r="K42" s="93">
        <v>0</v>
      </c>
      <c r="L42" s="93">
        <v>2.3639999999999999</v>
      </c>
    </row>
    <row r="43" spans="1:12" ht="15" customHeight="1" x14ac:dyDescent="0.35">
      <c r="A43" s="227" t="s">
        <v>91</v>
      </c>
      <c r="B43" s="97"/>
      <c r="C43" s="97"/>
      <c r="D43" s="97"/>
      <c r="E43" s="119"/>
      <c r="F43" s="93"/>
      <c r="G43" s="119">
        <v>6.3734350000000006</v>
      </c>
      <c r="H43" s="93">
        <v>2.6605449999999999</v>
      </c>
      <c r="I43" s="93">
        <v>5.8940000000000001</v>
      </c>
      <c r="J43" s="93">
        <v>3.7269999999999999</v>
      </c>
      <c r="K43" s="93">
        <v>0</v>
      </c>
      <c r="L43" s="93">
        <v>3.3410000000000002</v>
      </c>
    </row>
    <row r="44" spans="1:12" ht="15" customHeight="1" x14ac:dyDescent="0.35">
      <c r="A44" s="229" t="s">
        <v>92</v>
      </c>
      <c r="B44" s="101"/>
      <c r="C44" s="101"/>
      <c r="D44" s="101"/>
      <c r="E44" s="120"/>
      <c r="F44" s="94"/>
      <c r="G44" s="120">
        <v>0</v>
      </c>
      <c r="H44" s="94">
        <v>0</v>
      </c>
      <c r="I44" s="94">
        <v>0</v>
      </c>
      <c r="J44" s="94">
        <v>0</v>
      </c>
      <c r="K44" s="94">
        <v>0</v>
      </c>
      <c r="L44" s="94">
        <v>0</v>
      </c>
    </row>
    <row r="45" spans="1:12" ht="15" customHeight="1" x14ac:dyDescent="0.35">
      <c r="A45" s="236" t="s">
        <v>93</v>
      </c>
      <c r="B45" s="112"/>
      <c r="C45" s="112"/>
      <c r="D45" s="112"/>
      <c r="E45" s="125"/>
      <c r="F45" s="320"/>
      <c r="G45" s="125">
        <f>SUM(G40:G44)</f>
        <v>8.7226569999999999</v>
      </c>
      <c r="H45" s="95">
        <f>SUM(H40:H44)</f>
        <v>4.5423619999999998</v>
      </c>
      <c r="I45" s="254">
        <f>SUM(I40:I44)</f>
        <v>9.5370000000000008</v>
      </c>
      <c r="J45" s="254">
        <f>SUM(J40:J44)</f>
        <v>6.6440000000000001</v>
      </c>
      <c r="K45" s="254" t="s">
        <v>67</v>
      </c>
      <c r="L45" s="254">
        <f>SUM(L40:L44)</f>
        <v>5.74</v>
      </c>
    </row>
    <row r="46" spans="1:12" ht="15" customHeight="1" x14ac:dyDescent="0.35">
      <c r="A46" s="224" t="s">
        <v>94</v>
      </c>
      <c r="B46" s="113"/>
      <c r="C46" s="113"/>
      <c r="D46" s="113"/>
      <c r="E46" s="118"/>
      <c r="F46" s="317"/>
      <c r="G46" s="118">
        <f>G39+G45</f>
        <v>100.883038</v>
      </c>
      <c r="H46" s="317">
        <f>H39+H45</f>
        <v>97.757430999999997</v>
      </c>
      <c r="I46" s="96">
        <f>I39+I45</f>
        <v>98.176000000000002</v>
      </c>
      <c r="J46" s="96">
        <f>J39+J45</f>
        <v>95.41</v>
      </c>
      <c r="K46" s="96" t="s">
        <v>67</v>
      </c>
      <c r="L46" s="96">
        <f>L39+L45</f>
        <v>46.932000000000002</v>
      </c>
    </row>
    <row r="47" spans="1:12" ht="15" customHeight="1" x14ac:dyDescent="0.35">
      <c r="A47" s="227" t="s">
        <v>95</v>
      </c>
      <c r="B47" s="97"/>
      <c r="C47" s="97"/>
      <c r="D47" s="97"/>
      <c r="E47" s="119"/>
      <c r="F47" s="93"/>
      <c r="G47" s="119">
        <v>40.968410000000006</v>
      </c>
      <c r="H47" s="93">
        <v>35.084203999999993</v>
      </c>
      <c r="I47" s="93">
        <v>56.497999999999998</v>
      </c>
      <c r="J47" s="93">
        <v>50.292000000000002</v>
      </c>
      <c r="K47" s="93">
        <v>0</v>
      </c>
      <c r="L47" s="278">
        <v>15.757999999999999</v>
      </c>
    </row>
    <row r="48" spans="1:12" ht="15" customHeight="1" x14ac:dyDescent="0.35">
      <c r="A48" s="227" t="s">
        <v>139</v>
      </c>
      <c r="B48" s="97"/>
      <c r="C48" s="97"/>
      <c r="D48" s="97"/>
      <c r="E48" s="119"/>
      <c r="F48" s="93"/>
      <c r="G48" s="119">
        <v>0</v>
      </c>
      <c r="H48" s="93">
        <v>0</v>
      </c>
      <c r="I48" s="93">
        <v>0</v>
      </c>
      <c r="J48" s="93">
        <v>0</v>
      </c>
      <c r="K48" s="93">
        <v>0</v>
      </c>
      <c r="L48" s="93">
        <v>0</v>
      </c>
    </row>
    <row r="49" spans="1:12" ht="15" customHeight="1" x14ac:dyDescent="0.35">
      <c r="A49" s="227" t="s">
        <v>96</v>
      </c>
      <c r="B49" s="97"/>
      <c r="C49" s="97"/>
      <c r="D49" s="97"/>
      <c r="E49" s="119"/>
      <c r="F49" s="93"/>
      <c r="G49" s="119">
        <v>0</v>
      </c>
      <c r="H49" s="93">
        <v>0</v>
      </c>
      <c r="I49" s="93">
        <v>0</v>
      </c>
      <c r="J49" s="93">
        <v>0</v>
      </c>
      <c r="K49" s="93">
        <v>0</v>
      </c>
      <c r="L49" s="93">
        <v>0</v>
      </c>
    </row>
    <row r="50" spans="1:12" ht="15" customHeight="1" x14ac:dyDescent="0.35">
      <c r="A50" s="227" t="s">
        <v>97</v>
      </c>
      <c r="B50" s="97"/>
      <c r="C50" s="97"/>
      <c r="D50" s="97"/>
      <c r="E50" s="119"/>
      <c r="F50" s="93"/>
      <c r="G50" s="119">
        <v>0.446322</v>
      </c>
      <c r="H50" s="93">
        <v>0.54050500000000001</v>
      </c>
      <c r="I50" s="93">
        <v>0.27</v>
      </c>
      <c r="J50" s="93">
        <v>0.248</v>
      </c>
      <c r="K50" s="93">
        <v>0</v>
      </c>
      <c r="L50" s="93">
        <v>3.1549999999999998</v>
      </c>
    </row>
    <row r="51" spans="1:12" ht="15" customHeight="1" x14ac:dyDescent="0.35">
      <c r="A51" s="227" t="s">
        <v>98</v>
      </c>
      <c r="B51" s="97"/>
      <c r="C51" s="97"/>
      <c r="D51" s="97"/>
      <c r="E51" s="119"/>
      <c r="F51" s="93"/>
      <c r="G51" s="119">
        <v>52.410993000000005</v>
      </c>
      <c r="H51" s="93">
        <v>56.266940999999996</v>
      </c>
      <c r="I51" s="93">
        <v>36.655000000000001</v>
      </c>
      <c r="J51" s="93">
        <v>39.466999999999999</v>
      </c>
      <c r="K51" s="93">
        <v>0</v>
      </c>
      <c r="L51" s="93">
        <v>19.622999999999998</v>
      </c>
    </row>
    <row r="52" spans="1:12" ht="15" customHeight="1" x14ac:dyDescent="0.35">
      <c r="A52" s="227" t="s">
        <v>99</v>
      </c>
      <c r="B52" s="97"/>
      <c r="C52" s="97"/>
      <c r="D52" s="97"/>
      <c r="E52" s="119"/>
      <c r="F52" s="93"/>
      <c r="G52" s="119">
        <v>7.0569030000000001</v>
      </c>
      <c r="H52" s="93">
        <v>5.8654619999999991</v>
      </c>
      <c r="I52" s="93">
        <v>4.7529999999999992</v>
      </c>
      <c r="J52" s="93">
        <v>5.4029999999999996</v>
      </c>
      <c r="K52" s="93">
        <v>0</v>
      </c>
      <c r="L52" s="93">
        <v>8.3960000000000008</v>
      </c>
    </row>
    <row r="53" spans="1:12" ht="15" customHeight="1" x14ac:dyDescent="0.35">
      <c r="A53" s="227" t="s">
        <v>134</v>
      </c>
      <c r="B53" s="97"/>
      <c r="C53" s="97"/>
      <c r="D53" s="97"/>
      <c r="E53" s="119"/>
      <c r="F53" s="93"/>
      <c r="G53" s="119">
        <v>0</v>
      </c>
      <c r="H53" s="93">
        <v>0</v>
      </c>
      <c r="I53" s="93">
        <v>0</v>
      </c>
      <c r="J53" s="93">
        <v>0</v>
      </c>
      <c r="K53" s="93">
        <v>0</v>
      </c>
      <c r="L53" s="93">
        <v>0</v>
      </c>
    </row>
    <row r="54" spans="1:12" ht="15" customHeight="1" x14ac:dyDescent="0.35">
      <c r="A54" s="229" t="s">
        <v>100</v>
      </c>
      <c r="B54" s="101"/>
      <c r="C54" s="101"/>
      <c r="D54" s="101"/>
      <c r="E54" s="120"/>
      <c r="F54" s="94"/>
      <c r="G54" s="120">
        <v>0</v>
      </c>
      <c r="H54" s="94">
        <v>0</v>
      </c>
      <c r="I54" s="94">
        <v>0</v>
      </c>
      <c r="J54" s="94">
        <v>0</v>
      </c>
      <c r="K54" s="94">
        <v>0</v>
      </c>
      <c r="L54" s="94">
        <v>0</v>
      </c>
    </row>
    <row r="55" spans="1:12" ht="15" customHeight="1" x14ac:dyDescent="0.35">
      <c r="A55" s="224" t="s">
        <v>101</v>
      </c>
      <c r="B55" s="113"/>
      <c r="C55" s="113"/>
      <c r="D55" s="113"/>
      <c r="E55" s="118"/>
      <c r="F55" s="91"/>
      <c r="G55" s="118">
        <f>SUM(G47:G54)</f>
        <v>100.88262800000001</v>
      </c>
      <c r="H55" s="91">
        <f>SUM(H47:H54)</f>
        <v>97.757111999999992</v>
      </c>
      <c r="I55" s="96">
        <f>SUM(I47:I54)</f>
        <v>98.176000000000002</v>
      </c>
      <c r="J55" s="96">
        <f>SUM(J47:J54)</f>
        <v>95.410000000000011</v>
      </c>
      <c r="K55" s="96" t="s">
        <v>67</v>
      </c>
      <c r="L55" s="96">
        <f>SUM(L47:L54)</f>
        <v>46.932000000000002</v>
      </c>
    </row>
    <row r="56" spans="1:12" ht="16.5" x14ac:dyDescent="0.35">
      <c r="A56" s="227"/>
      <c r="B56" s="113"/>
      <c r="C56" s="113"/>
      <c r="D56" s="113"/>
      <c r="E56" s="56"/>
      <c r="F56" s="56"/>
      <c r="G56" s="56"/>
      <c r="H56" s="56"/>
      <c r="I56" s="56"/>
      <c r="J56" s="56"/>
      <c r="K56" s="56"/>
      <c r="L56" s="56"/>
    </row>
    <row r="57" spans="1:12" ht="16.5" x14ac:dyDescent="0.35">
      <c r="A57" s="111"/>
      <c r="B57" s="102"/>
      <c r="C57" s="104"/>
      <c r="D57" s="104"/>
      <c r="E57" s="105">
        <v>2016</v>
      </c>
      <c r="F57" s="105">
        <v>2015</v>
      </c>
      <c r="G57" s="105">
        <v>2016</v>
      </c>
      <c r="H57" s="105">
        <v>2015</v>
      </c>
      <c r="I57" s="105">
        <v>2014</v>
      </c>
      <c r="J57" s="105">
        <v>2013</v>
      </c>
      <c r="K57" s="105">
        <v>2012</v>
      </c>
      <c r="L57" s="105">
        <v>2012</v>
      </c>
    </row>
    <row r="58" spans="1:12" ht="16.5" x14ac:dyDescent="0.35">
      <c r="A58" s="106"/>
      <c r="B58" s="106"/>
      <c r="C58" s="104"/>
      <c r="D58" s="104"/>
      <c r="E58" s="108" t="s">
        <v>340</v>
      </c>
      <c r="F58" s="108" t="s">
        <v>340</v>
      </c>
      <c r="G58" s="108">
        <v>0</v>
      </c>
      <c r="H58" s="108">
        <v>0</v>
      </c>
      <c r="I58" s="108"/>
      <c r="J58" s="108"/>
      <c r="K58" s="108"/>
      <c r="L58" s="108"/>
    </row>
    <row r="59" spans="1:12" ht="16.5" x14ac:dyDescent="0.35">
      <c r="A59" s="103" t="s">
        <v>136</v>
      </c>
      <c r="B59" s="109"/>
      <c r="C59" s="103"/>
      <c r="D59" s="103"/>
      <c r="E59" s="110"/>
      <c r="F59" s="110"/>
      <c r="G59" s="110"/>
      <c r="H59" s="110"/>
      <c r="I59" s="110"/>
      <c r="J59" s="110"/>
      <c r="K59" s="110"/>
      <c r="L59" s="110"/>
    </row>
    <row r="60" spans="1:12" ht="3" customHeight="1" x14ac:dyDescent="0.35">
      <c r="A60" s="227"/>
      <c r="B60" s="100"/>
      <c r="C60" s="100"/>
      <c r="D60" s="100"/>
      <c r="E60" s="98"/>
      <c r="F60" s="98"/>
      <c r="G60" s="98"/>
      <c r="H60" s="98"/>
      <c r="I60" s="98"/>
      <c r="J60" s="98"/>
      <c r="K60" s="98"/>
      <c r="L60" s="98"/>
    </row>
    <row r="61" spans="1:12" ht="34.9" customHeight="1" x14ac:dyDescent="0.35">
      <c r="A61" s="237" t="s">
        <v>102</v>
      </c>
      <c r="B61" s="237"/>
      <c r="C61" s="237"/>
      <c r="D61" s="237"/>
      <c r="E61" s="119">
        <v>1.5068309999999909</v>
      </c>
      <c r="F61" s="93">
        <v>2.2087569999999999</v>
      </c>
      <c r="G61" s="119">
        <v>9.3940599999999961</v>
      </c>
      <c r="H61" s="93">
        <v>8.6588560000000019</v>
      </c>
      <c r="I61" s="93">
        <v>8.2729999999999997</v>
      </c>
      <c r="J61" s="93"/>
      <c r="K61" s="93"/>
      <c r="L61" s="93">
        <v>5.9369999999999994</v>
      </c>
    </row>
    <row r="62" spans="1:12" ht="15" customHeight="1" x14ac:dyDescent="0.35">
      <c r="A62" s="238" t="s">
        <v>103</v>
      </c>
      <c r="B62" s="238"/>
      <c r="C62" s="239"/>
      <c r="D62" s="239"/>
      <c r="E62" s="120">
        <v>0.28999999999999992</v>
      </c>
      <c r="F62" s="94">
        <v>-6.0222000000000137E-2</v>
      </c>
      <c r="G62" s="120">
        <v>0.30499999999999994</v>
      </c>
      <c r="H62" s="94">
        <v>1.1647779999999999</v>
      </c>
      <c r="I62" s="94">
        <v>-1.0859999999999999</v>
      </c>
      <c r="J62" s="94">
        <v>0</v>
      </c>
      <c r="K62" s="94">
        <v>0</v>
      </c>
      <c r="L62" s="94">
        <v>-0.15199999999999997</v>
      </c>
    </row>
    <row r="63" spans="1:12" ht="15" customHeight="1" x14ac:dyDescent="0.35">
      <c r="A63" s="294" t="s">
        <v>104</v>
      </c>
      <c r="B63" s="240"/>
      <c r="C63" s="241"/>
      <c r="D63" s="241"/>
      <c r="E63" s="255">
        <f>SUM(E61:E62)</f>
        <v>1.7968309999999907</v>
      </c>
      <c r="F63" s="317">
        <f>SUM(F61:F62)</f>
        <v>2.1485349999999999</v>
      </c>
      <c r="G63" s="118">
        <f>SUM(G61:G62)</f>
        <v>9.6990599999999958</v>
      </c>
      <c r="H63" s="92">
        <f>SUM(H61:H62)</f>
        <v>9.823634000000002</v>
      </c>
      <c r="I63" s="92">
        <f>SUM(I61:I62)</f>
        <v>7.1869999999999994</v>
      </c>
      <c r="J63" s="96" t="s">
        <v>67</v>
      </c>
      <c r="K63" s="96" t="s">
        <v>67</v>
      </c>
      <c r="L63" s="96">
        <f>SUM(L61:L62)</f>
        <v>5.7849999999999993</v>
      </c>
    </row>
    <row r="64" spans="1:12" ht="15" customHeight="1" x14ac:dyDescent="0.35">
      <c r="A64" s="237" t="s">
        <v>105</v>
      </c>
      <c r="B64" s="237"/>
      <c r="C64" s="97"/>
      <c r="D64" s="97"/>
      <c r="E64" s="119">
        <v>-0.46494199999999986</v>
      </c>
      <c r="F64" s="93">
        <v>-0.68093999999999966</v>
      </c>
      <c r="G64" s="119">
        <v>-1.92787</v>
      </c>
      <c r="H64" s="93">
        <v>-2.6043399999999997</v>
      </c>
      <c r="I64" s="93">
        <v>-2.2360000000000002</v>
      </c>
      <c r="J64" s="93">
        <v>0</v>
      </c>
      <c r="K64" s="93">
        <v>0</v>
      </c>
      <c r="L64" s="93">
        <v>-2.8130000000000002</v>
      </c>
    </row>
    <row r="65" spans="1:12" ht="15" customHeight="1" x14ac:dyDescent="0.35">
      <c r="A65" s="238" t="s">
        <v>135</v>
      </c>
      <c r="B65" s="238"/>
      <c r="C65" s="101"/>
      <c r="D65" s="101"/>
      <c r="E65" s="120">
        <v>0</v>
      </c>
      <c r="F65" s="94">
        <v>0</v>
      </c>
      <c r="G65" s="120">
        <v>0</v>
      </c>
      <c r="H65" s="94">
        <v>0</v>
      </c>
      <c r="I65" s="94">
        <v>0</v>
      </c>
      <c r="J65" s="94">
        <v>0</v>
      </c>
      <c r="K65" s="94">
        <v>0</v>
      </c>
      <c r="L65" s="94">
        <v>6.5000000000000002E-2</v>
      </c>
    </row>
    <row r="66" spans="1:12" ht="15" customHeight="1" x14ac:dyDescent="0.35">
      <c r="A66" s="242" t="s">
        <v>106</v>
      </c>
      <c r="B66" s="242"/>
      <c r="C66" s="243"/>
      <c r="D66" s="243"/>
      <c r="E66" s="255">
        <f>SUM(E63:E65)</f>
        <v>1.331888999999991</v>
      </c>
      <c r="F66" s="317">
        <f>SUM(F63:F65)</f>
        <v>1.4675950000000002</v>
      </c>
      <c r="G66" s="118">
        <f>SUM(G63:G65)</f>
        <v>7.7711899999999954</v>
      </c>
      <c r="H66" s="92">
        <f>SUM(H63:H65)</f>
        <v>7.2192940000000023</v>
      </c>
      <c r="I66" s="92">
        <f>SUM(I63:I65)</f>
        <v>4.9509999999999987</v>
      </c>
      <c r="J66" s="96" t="s">
        <v>67</v>
      </c>
      <c r="K66" s="96" t="s">
        <v>67</v>
      </c>
      <c r="L66" s="96">
        <f>SUM(L63:L65)</f>
        <v>3.036999999999999</v>
      </c>
    </row>
    <row r="67" spans="1:12" ht="15" customHeight="1" x14ac:dyDescent="0.35">
      <c r="A67" s="238" t="s">
        <v>107</v>
      </c>
      <c r="B67" s="238"/>
      <c r="C67" s="244"/>
      <c r="D67" s="244"/>
      <c r="E67" s="120">
        <v>0</v>
      </c>
      <c r="F67" s="94">
        <v>0.37795499999999982</v>
      </c>
      <c r="G67" s="120">
        <v>0</v>
      </c>
      <c r="H67" s="94">
        <v>-2.4635300000000004</v>
      </c>
      <c r="I67" s="94">
        <v>0</v>
      </c>
      <c r="J67" s="94">
        <v>0</v>
      </c>
      <c r="K67" s="94">
        <v>0</v>
      </c>
      <c r="L67" s="94">
        <v>0</v>
      </c>
    </row>
    <row r="68" spans="1:12" ht="15" customHeight="1" x14ac:dyDescent="0.35">
      <c r="A68" s="294" t="s">
        <v>108</v>
      </c>
      <c r="B68" s="240"/>
      <c r="C68" s="113"/>
      <c r="D68" s="113"/>
      <c r="E68" s="255">
        <f>SUM(E66:E67)</f>
        <v>1.331888999999991</v>
      </c>
      <c r="F68" s="317">
        <f>SUM(F66:F67)</f>
        <v>1.84555</v>
      </c>
      <c r="G68" s="118">
        <f>SUM(G66:G67)</f>
        <v>7.7711899999999954</v>
      </c>
      <c r="H68" s="92">
        <f>SUM(H66:H67)</f>
        <v>4.7557640000000019</v>
      </c>
      <c r="I68" s="92">
        <f>SUM(I66:I67)</f>
        <v>4.9509999999999987</v>
      </c>
      <c r="J68" s="96" t="s">
        <v>67</v>
      </c>
      <c r="K68" s="96" t="s">
        <v>67</v>
      </c>
      <c r="L68" s="96">
        <f>SUM(L66:L67)</f>
        <v>3.036999999999999</v>
      </c>
    </row>
    <row r="69" spans="1:12" ht="15" customHeight="1" x14ac:dyDescent="0.35">
      <c r="A69" s="237" t="s">
        <v>109</v>
      </c>
      <c r="B69" s="237"/>
      <c r="C69" s="97"/>
      <c r="D69" s="97"/>
      <c r="E69" s="119">
        <v>-1.464</v>
      </c>
      <c r="F69" s="93">
        <v>19.611000000000001</v>
      </c>
      <c r="G69" s="119">
        <v>-4.0579999999999998</v>
      </c>
      <c r="H69" s="93">
        <v>19.611000000000001</v>
      </c>
      <c r="I69" s="93">
        <v>-2.7839999999999998</v>
      </c>
      <c r="J69" s="93">
        <v>0</v>
      </c>
      <c r="K69" s="93">
        <v>0</v>
      </c>
      <c r="L69" s="93">
        <v>-3.0630000000000002</v>
      </c>
    </row>
    <row r="70" spans="1:12" ht="15" customHeight="1" x14ac:dyDescent="0.35">
      <c r="A70" s="237" t="s">
        <v>110</v>
      </c>
      <c r="B70" s="237"/>
      <c r="C70" s="97"/>
      <c r="D70" s="97"/>
      <c r="E70" s="119">
        <v>0</v>
      </c>
      <c r="F70" s="93">
        <v>0</v>
      </c>
      <c r="G70" s="119">
        <v>0</v>
      </c>
      <c r="H70" s="93">
        <v>0</v>
      </c>
      <c r="I70" s="93">
        <v>0</v>
      </c>
      <c r="J70" s="93">
        <v>0</v>
      </c>
      <c r="K70" s="93">
        <v>0</v>
      </c>
      <c r="L70" s="93">
        <v>0</v>
      </c>
    </row>
    <row r="71" spans="1:12" ht="15" customHeight="1" x14ac:dyDescent="0.35">
      <c r="A71" s="237" t="s">
        <v>111</v>
      </c>
      <c r="B71" s="237"/>
      <c r="C71" s="97"/>
      <c r="D71" s="97"/>
      <c r="E71" s="119">
        <v>0</v>
      </c>
      <c r="F71" s="93">
        <v>0</v>
      </c>
      <c r="G71" s="119">
        <v>0</v>
      </c>
      <c r="H71" s="93">
        <v>0</v>
      </c>
      <c r="I71" s="93">
        <v>0</v>
      </c>
      <c r="J71" s="93">
        <v>0</v>
      </c>
      <c r="K71" s="93">
        <v>0</v>
      </c>
      <c r="L71" s="93">
        <v>-0.496</v>
      </c>
    </row>
    <row r="72" spans="1:12" ht="15" customHeight="1" x14ac:dyDescent="0.35">
      <c r="A72" s="238" t="s">
        <v>112</v>
      </c>
      <c r="B72" s="238"/>
      <c r="C72" s="101"/>
      <c r="D72" s="101"/>
      <c r="E72" s="120">
        <v>0</v>
      </c>
      <c r="F72" s="94">
        <v>-27.6</v>
      </c>
      <c r="G72" s="120">
        <v>0</v>
      </c>
      <c r="H72" s="94">
        <v>-27.6</v>
      </c>
      <c r="I72" s="94">
        <v>0</v>
      </c>
      <c r="J72" s="94">
        <v>0</v>
      </c>
      <c r="K72" s="94">
        <v>0</v>
      </c>
      <c r="L72" s="94">
        <v>0</v>
      </c>
    </row>
    <row r="73" spans="1:12" ht="15" customHeight="1" x14ac:dyDescent="0.35">
      <c r="A73" s="345" t="s">
        <v>113</v>
      </c>
      <c r="B73" s="346"/>
      <c r="C73" s="246"/>
      <c r="D73" s="246"/>
      <c r="E73" s="125">
        <f>SUM(E69:E72)</f>
        <v>-1.464</v>
      </c>
      <c r="F73" s="320">
        <f>SUM(F69:F72)</f>
        <v>-7.9890000000000008</v>
      </c>
      <c r="G73" s="125">
        <f>SUM(G69:G72)</f>
        <v>-4.0579999999999998</v>
      </c>
      <c r="H73" s="95">
        <f>SUM(H69:H72)</f>
        <v>-7.9890000000000008</v>
      </c>
      <c r="I73" s="308">
        <f>SUM(I69:I72)</f>
        <v>-2.7839999999999998</v>
      </c>
      <c r="J73" s="285" t="s">
        <v>67</v>
      </c>
      <c r="K73" s="285" t="s">
        <v>67</v>
      </c>
      <c r="L73" s="254">
        <f>SUM(L69:L72)</f>
        <v>-3.5590000000000002</v>
      </c>
    </row>
    <row r="74" spans="1:12" ht="15" customHeight="1" x14ac:dyDescent="0.35">
      <c r="A74" s="240" t="s">
        <v>114</v>
      </c>
      <c r="B74" s="240"/>
      <c r="C74" s="113"/>
      <c r="D74" s="113"/>
      <c r="E74" s="255">
        <f>SUM(E73+E68)</f>
        <v>-0.13211100000000897</v>
      </c>
      <c r="F74" s="317">
        <f>SUM(F73+F68)</f>
        <v>-6.1434500000000005</v>
      </c>
      <c r="G74" s="118">
        <f>SUM(G73+G68)</f>
        <v>3.7131899999999955</v>
      </c>
      <c r="H74" s="92">
        <f>SUM(H73+H68)</f>
        <v>-3.2332359999999989</v>
      </c>
      <c r="I74" s="92">
        <f>SUM(I73+I68)</f>
        <v>2.1669999999999989</v>
      </c>
      <c r="J74" s="96" t="s">
        <v>67</v>
      </c>
      <c r="K74" s="96" t="s">
        <v>67</v>
      </c>
      <c r="L74" s="96">
        <f>SUM(L73+L68)</f>
        <v>-0.52200000000000113</v>
      </c>
    </row>
    <row r="75" spans="1:12" ht="15" customHeight="1" x14ac:dyDescent="0.35">
      <c r="A75" s="238" t="s">
        <v>230</v>
      </c>
      <c r="B75" s="238"/>
      <c r="C75" s="101"/>
      <c r="D75" s="101"/>
      <c r="E75" s="120">
        <v>0</v>
      </c>
      <c r="F75" s="94">
        <v>0</v>
      </c>
      <c r="G75" s="120">
        <v>0</v>
      </c>
      <c r="H75" s="94">
        <v>0</v>
      </c>
      <c r="I75" s="94">
        <v>0</v>
      </c>
      <c r="J75" s="94">
        <v>0</v>
      </c>
      <c r="K75" s="94">
        <v>0</v>
      </c>
      <c r="L75" s="94"/>
    </row>
    <row r="76" spans="1:12" ht="15" customHeight="1" x14ac:dyDescent="0.35">
      <c r="A76" s="294" t="s">
        <v>231</v>
      </c>
      <c r="B76" s="243"/>
      <c r="C76" s="113"/>
      <c r="D76" s="113"/>
      <c r="E76" s="255">
        <f>SUM(E74:E75)</f>
        <v>-0.13211100000000897</v>
      </c>
      <c r="F76" s="317">
        <f>SUM(F74:F75)</f>
        <v>-6.1434500000000005</v>
      </c>
      <c r="G76" s="118">
        <f>SUM(G74:G75)</f>
        <v>3.7131899999999955</v>
      </c>
      <c r="H76" s="92">
        <f>SUM(H74:H75)</f>
        <v>-3.2332359999999989</v>
      </c>
      <c r="I76" s="92">
        <f>SUM(I74:I75)</f>
        <v>2.1669999999999989</v>
      </c>
      <c r="J76" s="96" t="s">
        <v>67</v>
      </c>
      <c r="K76" s="96" t="s">
        <v>67</v>
      </c>
      <c r="L76" s="96">
        <f>SUM(L74:L75)</f>
        <v>-0.52200000000000113</v>
      </c>
    </row>
    <row r="77" spans="1:12" ht="16.5" x14ac:dyDescent="0.35">
      <c r="A77" s="227"/>
      <c r="B77" s="113"/>
      <c r="C77" s="113"/>
      <c r="D77" s="113"/>
      <c r="E77" s="114"/>
      <c r="F77" s="114"/>
      <c r="G77" s="114"/>
      <c r="H77" s="114"/>
      <c r="I77" s="114"/>
      <c r="J77" s="114"/>
      <c r="K77" s="114"/>
      <c r="L77" s="114"/>
    </row>
    <row r="78" spans="1:12" ht="16.5" x14ac:dyDescent="0.35">
      <c r="A78" s="111"/>
      <c r="B78" s="102"/>
      <c r="C78" s="104"/>
      <c r="D78" s="104"/>
      <c r="E78" s="105">
        <v>2016</v>
      </c>
      <c r="F78" s="105">
        <v>2015</v>
      </c>
      <c r="G78" s="105">
        <v>2016</v>
      </c>
      <c r="H78" s="105">
        <v>2015</v>
      </c>
      <c r="I78" s="105">
        <v>2014</v>
      </c>
      <c r="J78" s="105">
        <v>2013</v>
      </c>
      <c r="K78" s="105">
        <v>2012</v>
      </c>
      <c r="L78" s="105">
        <v>2012</v>
      </c>
    </row>
    <row r="79" spans="1:12" ht="16.5" x14ac:dyDescent="0.35">
      <c r="A79" s="106"/>
      <c r="B79" s="106"/>
      <c r="C79" s="104"/>
      <c r="D79" s="104"/>
      <c r="E79" s="105" t="s">
        <v>340</v>
      </c>
      <c r="F79" s="105" t="s">
        <v>340</v>
      </c>
      <c r="G79" s="108">
        <v>0</v>
      </c>
      <c r="H79" s="108">
        <v>0</v>
      </c>
      <c r="I79" s="105"/>
      <c r="J79" s="105"/>
      <c r="K79" s="105"/>
      <c r="L79" s="105"/>
    </row>
    <row r="80" spans="1:12" ht="16.5" x14ac:dyDescent="0.35">
      <c r="A80" s="103" t="s">
        <v>115</v>
      </c>
      <c r="B80" s="109"/>
      <c r="C80" s="103"/>
      <c r="D80" s="103"/>
      <c r="E80" s="107"/>
      <c r="F80" s="107"/>
      <c r="G80" s="107"/>
      <c r="H80" s="107"/>
      <c r="I80" s="107"/>
      <c r="J80" s="107"/>
      <c r="K80" s="107"/>
      <c r="L80" s="107"/>
    </row>
    <row r="81" spans="1:12" ht="1.5" customHeight="1" x14ac:dyDescent="0.35">
      <c r="A81" s="227" t="s">
        <v>118</v>
      </c>
      <c r="B81" s="100"/>
      <c r="C81" s="100"/>
      <c r="D81" s="100"/>
      <c r="E81" s="100"/>
      <c r="F81" s="100"/>
      <c r="G81" s="100"/>
      <c r="H81" s="100"/>
      <c r="I81" s="100"/>
      <c r="J81" s="100"/>
      <c r="K81" s="100"/>
      <c r="L81" s="100"/>
    </row>
    <row r="82" spans="1:12" ht="15" customHeight="1" x14ac:dyDescent="0.35">
      <c r="A82" s="262" t="s">
        <v>116</v>
      </c>
      <c r="B82" s="237"/>
      <c r="C82" s="228"/>
      <c r="D82" s="228"/>
      <c r="E82" s="119">
        <v>26.092767645149461</v>
      </c>
      <c r="F82" s="93">
        <v>24.94258754122664</v>
      </c>
      <c r="G82" s="119">
        <v>30.387757645078878</v>
      </c>
      <c r="H82" s="93">
        <v>29.214970528702182</v>
      </c>
      <c r="I82" s="93">
        <v>32.801536044684937</v>
      </c>
      <c r="J82" s="93">
        <v>38.061510491629427</v>
      </c>
      <c r="K82" s="93">
        <v>32.992369560734183</v>
      </c>
      <c r="L82" s="93">
        <v>32.992369560734183</v>
      </c>
    </row>
    <row r="83" spans="1:12" ht="15" customHeight="1" x14ac:dyDescent="0.35">
      <c r="A83" s="227" t="s">
        <v>222</v>
      </c>
      <c r="B83" s="237"/>
      <c r="C83" s="228"/>
      <c r="D83" s="228"/>
      <c r="E83" s="119">
        <v>27.012896498981732</v>
      </c>
      <c r="F83" s="93">
        <v>26.205535339460862</v>
      </c>
      <c r="G83" s="119">
        <v>32.229380318772336</v>
      </c>
      <c r="H83" s="93">
        <v>30.265582072301989</v>
      </c>
      <c r="I83" s="93">
        <v>33.513702216791771</v>
      </c>
      <c r="J83" s="93">
        <v>32.857359290962812</v>
      </c>
      <c r="K83" s="93">
        <v>32.992369560734183</v>
      </c>
      <c r="L83" s="93">
        <v>32.992369560734183</v>
      </c>
    </row>
    <row r="84" spans="1:12" ht="15" customHeight="1" x14ac:dyDescent="0.35">
      <c r="A84" s="227" t="s">
        <v>117</v>
      </c>
      <c r="B84" s="237"/>
      <c r="C84" s="228"/>
      <c r="D84" s="228"/>
      <c r="E84" s="119">
        <v>17.293858323032648</v>
      </c>
      <c r="F84" s="93">
        <v>20.280094266423667</v>
      </c>
      <c r="G84" s="119">
        <v>21.233436193376193</v>
      </c>
      <c r="H84" s="93">
        <v>23.913083642895796</v>
      </c>
      <c r="I84" s="93">
        <v>25.875370919881309</v>
      </c>
      <c r="J84" s="93">
        <v>25.221574123172495</v>
      </c>
      <c r="K84" s="93">
        <v>22.458238812126226</v>
      </c>
      <c r="L84" s="93">
        <v>19.85151577644876</v>
      </c>
    </row>
    <row r="85" spans="1:12" ht="15" customHeight="1" x14ac:dyDescent="0.35">
      <c r="A85" s="227" t="s">
        <v>118</v>
      </c>
      <c r="B85" s="237"/>
      <c r="C85" s="235"/>
      <c r="D85" s="235"/>
      <c r="E85" s="126" t="s">
        <v>67</v>
      </c>
      <c r="F85" s="93" t="s">
        <v>67</v>
      </c>
      <c r="G85" s="119">
        <v>16.244094049416553</v>
      </c>
      <c r="H85" s="93">
        <v>13.687097986853436</v>
      </c>
      <c r="I85" s="93">
        <v>11.622811124637133</v>
      </c>
      <c r="J85" s="93">
        <v>15.2</v>
      </c>
      <c r="K85" s="93" t="s">
        <v>67</v>
      </c>
      <c r="L85" s="93">
        <v>24.699936828806077</v>
      </c>
    </row>
    <row r="86" spans="1:12" ht="15" customHeight="1" x14ac:dyDescent="0.35">
      <c r="A86" s="227" t="s">
        <v>119</v>
      </c>
      <c r="B86" s="237"/>
      <c r="C86" s="235"/>
      <c r="D86" s="235"/>
      <c r="E86" s="126" t="s">
        <v>67</v>
      </c>
      <c r="F86" s="93" t="s">
        <v>67</v>
      </c>
      <c r="G86" s="119">
        <v>10.844164785634073</v>
      </c>
      <c r="H86" s="93">
        <v>9.8381323628257835</v>
      </c>
      <c r="I86" s="93">
        <v>10.096658502449268</v>
      </c>
      <c r="J86" s="93">
        <v>15.2</v>
      </c>
      <c r="K86" s="93" t="s">
        <v>67</v>
      </c>
      <c r="L86" s="93">
        <v>16.726264123237574</v>
      </c>
    </row>
    <row r="87" spans="1:12" ht="15" customHeight="1" x14ac:dyDescent="0.35">
      <c r="A87" s="227" t="s">
        <v>120</v>
      </c>
      <c r="B87" s="237"/>
      <c r="C87" s="228"/>
      <c r="D87" s="228"/>
      <c r="E87" s="127" t="s">
        <v>67</v>
      </c>
      <c r="F87" s="55" t="s">
        <v>67</v>
      </c>
      <c r="G87" s="116">
        <v>40.609974989945741</v>
      </c>
      <c r="H87" s="55">
        <v>35.889157609320549</v>
      </c>
      <c r="I87" s="55">
        <v>57.547669491525411</v>
      </c>
      <c r="J87" s="55">
        <v>52.711455822240872</v>
      </c>
      <c r="K87" s="55" t="s">
        <v>67</v>
      </c>
      <c r="L87" s="55">
        <v>33.576237961305722</v>
      </c>
    </row>
    <row r="88" spans="1:12" ht="15" customHeight="1" x14ac:dyDescent="0.35">
      <c r="A88" s="227" t="s">
        <v>121</v>
      </c>
      <c r="B88" s="237"/>
      <c r="C88" s="228"/>
      <c r="D88" s="228"/>
      <c r="E88" s="129" t="s">
        <v>67</v>
      </c>
      <c r="F88" s="93" t="s">
        <v>67</v>
      </c>
      <c r="G88" s="119">
        <v>46.037558000000004</v>
      </c>
      <c r="H88" s="93">
        <v>53.606395999999997</v>
      </c>
      <c r="I88" s="93">
        <v>30.761000000000003</v>
      </c>
      <c r="J88" s="93">
        <v>35.74</v>
      </c>
      <c r="K88" s="93" t="s">
        <v>67</v>
      </c>
      <c r="L88" s="93">
        <v>16.282</v>
      </c>
    </row>
    <row r="89" spans="1:12" ht="15" customHeight="1" x14ac:dyDescent="0.35">
      <c r="A89" s="227" t="s">
        <v>122</v>
      </c>
      <c r="B89" s="237"/>
      <c r="C89" s="97"/>
      <c r="D89" s="97"/>
      <c r="E89" s="129" t="s">
        <v>67</v>
      </c>
      <c r="F89" s="93" t="s">
        <v>67</v>
      </c>
      <c r="G89" s="119">
        <v>1.2793025894829702</v>
      </c>
      <c r="H89" s="93">
        <v>1.6037684936503045</v>
      </c>
      <c r="I89" s="93">
        <v>0.6487840277531951</v>
      </c>
      <c r="J89" s="93">
        <v>0.78475701900898731</v>
      </c>
      <c r="K89" s="93" t="s">
        <v>67</v>
      </c>
      <c r="L89" s="93">
        <v>1.2452722426703895</v>
      </c>
    </row>
    <row r="90" spans="1:12" ht="15" customHeight="1" x14ac:dyDescent="0.35">
      <c r="A90" s="229" t="s">
        <v>123</v>
      </c>
      <c r="B90" s="238"/>
      <c r="C90" s="101"/>
      <c r="D90" s="101"/>
      <c r="E90" s="130" t="s">
        <v>67</v>
      </c>
      <c r="F90" s="55" t="s">
        <v>67</v>
      </c>
      <c r="G90" s="131">
        <v>137</v>
      </c>
      <c r="H90" s="87">
        <v>131</v>
      </c>
      <c r="I90" s="55">
        <v>117</v>
      </c>
      <c r="J90" s="55">
        <v>112</v>
      </c>
      <c r="K90" s="55">
        <v>103</v>
      </c>
      <c r="L90" s="55">
        <v>103</v>
      </c>
    </row>
    <row r="91" spans="1:12" ht="16.5" x14ac:dyDescent="0.35">
      <c r="A91" s="231" t="s">
        <v>146</v>
      </c>
      <c r="B91" s="99"/>
      <c r="C91" s="99"/>
      <c r="D91" s="99"/>
      <c r="E91" s="99"/>
      <c r="F91" s="99"/>
      <c r="G91" s="99"/>
      <c r="H91" s="99"/>
      <c r="I91" s="99"/>
      <c r="J91" s="99"/>
      <c r="K91" s="99"/>
      <c r="L91" s="99"/>
    </row>
    <row r="92" spans="1:12" ht="16.5" x14ac:dyDescent="0.35">
      <c r="A92" s="231"/>
      <c r="B92" s="247"/>
      <c r="C92" s="247"/>
      <c r="D92" s="247"/>
      <c r="E92" s="247"/>
      <c r="F92" s="247"/>
      <c r="G92" s="247"/>
      <c r="H92" s="247"/>
      <c r="I92" s="247"/>
      <c r="J92" s="247"/>
      <c r="K92" s="247"/>
      <c r="L92" s="247"/>
    </row>
    <row r="93" spans="1:12" ht="16.5" x14ac:dyDescent="0.35">
      <c r="A93" s="231">
        <v>0</v>
      </c>
      <c r="B93" s="247"/>
      <c r="C93" s="247"/>
      <c r="D93" s="247"/>
      <c r="E93" s="247"/>
      <c r="F93" s="247"/>
      <c r="G93" s="247"/>
      <c r="H93" s="247"/>
      <c r="I93" s="247"/>
      <c r="J93" s="247"/>
      <c r="K93" s="247"/>
      <c r="L93" s="247"/>
    </row>
    <row r="94" spans="1:12" ht="16.5" x14ac:dyDescent="0.35">
      <c r="A94" s="231"/>
      <c r="B94" s="248"/>
      <c r="C94" s="248"/>
      <c r="D94" s="248"/>
      <c r="E94" s="248"/>
      <c r="F94" s="248"/>
      <c r="G94" s="248"/>
      <c r="H94" s="248"/>
      <c r="I94" s="248"/>
      <c r="J94" s="248"/>
      <c r="K94" s="248"/>
      <c r="L94" s="248"/>
    </row>
    <row r="97" spans="1:12" outlineLevel="1" x14ac:dyDescent="0.25"/>
    <row r="98" spans="1:12" outlineLevel="1" x14ac:dyDescent="0.25">
      <c r="A98"/>
      <c r="B98"/>
      <c r="C98" s="29" t="s">
        <v>146</v>
      </c>
      <c r="D98"/>
      <c r="E98" s="219"/>
      <c r="F98" s="219"/>
      <c r="G98" s="219"/>
      <c r="H98" s="219"/>
      <c r="I98" s="219"/>
      <c r="J98" s="219"/>
      <c r="K98" s="219"/>
      <c r="L98" s="219"/>
    </row>
    <row r="99" spans="1:12" outlineLevel="1" x14ac:dyDescent="0.25">
      <c r="C99" s="303" t="s">
        <v>263</v>
      </c>
      <c r="D99" s="214"/>
      <c r="E99" s="304"/>
      <c r="F99" s="304"/>
      <c r="G99" s="304"/>
      <c r="H99" s="304"/>
      <c r="I99" s="219"/>
      <c r="J99" s="219"/>
      <c r="K99" s="219"/>
      <c r="L99" s="219"/>
    </row>
    <row r="100" spans="1:12" ht="16.5" outlineLevel="1" x14ac:dyDescent="0.35">
      <c r="C100" s="252"/>
      <c r="E100" s="248"/>
      <c r="F100" s="248"/>
      <c r="G100" s="248"/>
      <c r="H100" s="248"/>
      <c r="I100" s="248"/>
      <c r="J100" s="248"/>
      <c r="K100" s="248"/>
      <c r="L100" s="248"/>
    </row>
    <row r="101" spans="1:12" ht="16.5" x14ac:dyDescent="0.35">
      <c r="C101" s="39"/>
      <c r="D101" s="248"/>
      <c r="E101" s="248"/>
      <c r="F101" s="248"/>
      <c r="G101" s="248"/>
      <c r="H101" s="248"/>
      <c r="I101" s="248"/>
      <c r="J101" s="248"/>
      <c r="K101" s="248"/>
      <c r="L101" s="248"/>
    </row>
    <row r="102" spans="1:12" x14ac:dyDescent="0.25">
      <c r="A102" s="249"/>
      <c r="B102" s="249"/>
      <c r="C102" s="249"/>
      <c r="D102" s="249"/>
      <c r="E102" s="249"/>
      <c r="F102" s="249"/>
      <c r="G102" s="249"/>
      <c r="H102" s="249"/>
      <c r="I102" s="249"/>
      <c r="J102" s="249"/>
      <c r="K102" s="249"/>
      <c r="L102" s="249"/>
    </row>
    <row r="103" spans="1:12" x14ac:dyDescent="0.25">
      <c r="A103" s="249"/>
      <c r="B103" s="249"/>
      <c r="C103" s="249"/>
      <c r="D103" s="249"/>
      <c r="E103" s="249"/>
      <c r="F103" s="249"/>
      <c r="G103" s="249"/>
      <c r="H103" s="249"/>
      <c r="I103" s="249"/>
      <c r="J103" s="249"/>
      <c r="K103" s="249"/>
      <c r="L103" s="249"/>
    </row>
    <row r="104" spans="1:12" x14ac:dyDescent="0.25">
      <c r="A104" s="249"/>
      <c r="B104" s="249"/>
      <c r="C104" s="249"/>
      <c r="D104" s="249"/>
      <c r="E104" s="249"/>
      <c r="F104" s="249"/>
      <c r="G104" s="249"/>
      <c r="H104" s="249"/>
      <c r="I104" s="249"/>
      <c r="J104" s="249"/>
      <c r="K104" s="249"/>
      <c r="L104" s="249"/>
    </row>
    <row r="105" spans="1:12" x14ac:dyDescent="0.25">
      <c r="A105" s="249"/>
      <c r="B105" s="249"/>
      <c r="C105" s="249"/>
      <c r="D105" s="249"/>
      <c r="E105" s="249"/>
      <c r="F105" s="249"/>
      <c r="G105" s="249"/>
      <c r="H105" s="249"/>
      <c r="I105" s="249"/>
      <c r="J105" s="249"/>
      <c r="K105" s="249"/>
      <c r="L105" s="249"/>
    </row>
    <row r="106" spans="1:12" x14ac:dyDescent="0.25">
      <c r="A106" s="219"/>
      <c r="B106" s="219"/>
      <c r="C106" s="219"/>
      <c r="D106" s="219"/>
      <c r="E106" s="219"/>
      <c r="F106" s="219"/>
      <c r="G106" s="219"/>
      <c r="H106" s="219"/>
      <c r="I106" s="219"/>
      <c r="J106" s="219"/>
      <c r="K106" s="219"/>
      <c r="L106" s="219"/>
    </row>
    <row r="107" spans="1:12" x14ac:dyDescent="0.25">
      <c r="A107" s="219"/>
      <c r="B107" s="219"/>
      <c r="C107" s="219"/>
      <c r="D107" s="219"/>
      <c r="E107" s="219"/>
      <c r="F107" s="219"/>
      <c r="G107" s="219"/>
      <c r="H107" s="219"/>
      <c r="I107" s="219"/>
      <c r="J107" s="219"/>
      <c r="K107" s="219"/>
      <c r="L107" s="219"/>
    </row>
    <row r="108" spans="1:12" x14ac:dyDescent="0.25">
      <c r="A108" s="219"/>
      <c r="B108" s="219"/>
      <c r="C108" s="219"/>
      <c r="D108" s="219"/>
      <c r="E108" s="219"/>
      <c r="F108" s="219"/>
      <c r="G108" s="219"/>
      <c r="H108" s="219"/>
      <c r="I108" s="219"/>
      <c r="J108" s="219"/>
      <c r="K108" s="219"/>
      <c r="L108" s="219"/>
    </row>
    <row r="109" spans="1:12" x14ac:dyDescent="0.25">
      <c r="A109" s="219"/>
      <c r="B109" s="219"/>
      <c r="C109" s="219"/>
      <c r="D109" s="219"/>
      <c r="E109" s="219"/>
      <c r="F109" s="219"/>
      <c r="G109" s="219"/>
      <c r="H109" s="219"/>
      <c r="I109" s="219"/>
      <c r="J109" s="219"/>
      <c r="K109" s="219"/>
      <c r="L109" s="219"/>
    </row>
    <row r="110" spans="1:12" x14ac:dyDescent="0.25">
      <c r="A110" s="219"/>
      <c r="B110" s="219"/>
      <c r="C110" s="219"/>
      <c r="D110" s="219"/>
      <c r="E110" s="219"/>
      <c r="F110" s="219"/>
      <c r="G110" s="219"/>
      <c r="H110" s="219"/>
      <c r="I110" s="219"/>
      <c r="J110" s="219"/>
      <c r="K110" s="219"/>
      <c r="L110" s="219"/>
    </row>
    <row r="111" spans="1:12" x14ac:dyDescent="0.25">
      <c r="A111" s="219"/>
      <c r="B111" s="219"/>
      <c r="C111" s="219"/>
      <c r="D111" s="219"/>
      <c r="E111" s="219"/>
      <c r="F111" s="219"/>
      <c r="G111" s="219"/>
      <c r="H111" s="219"/>
      <c r="I111" s="219"/>
      <c r="J111" s="219"/>
      <c r="K111" s="219"/>
      <c r="L111" s="219"/>
    </row>
    <row r="112" spans="1:12" x14ac:dyDescent="0.25">
      <c r="A112" s="219"/>
      <c r="B112" s="219"/>
      <c r="C112" s="219"/>
      <c r="D112" s="219"/>
      <c r="E112" s="219"/>
      <c r="F112" s="219"/>
      <c r="G112" s="219"/>
      <c r="H112" s="219"/>
      <c r="I112" s="219"/>
      <c r="J112" s="219"/>
      <c r="K112" s="219"/>
      <c r="L112" s="219"/>
    </row>
    <row r="113" spans="1:12" x14ac:dyDescent="0.25">
      <c r="A113" s="219"/>
      <c r="B113" s="219"/>
      <c r="C113" s="219"/>
      <c r="D113" s="219"/>
      <c r="E113" s="219"/>
      <c r="F113" s="219"/>
      <c r="G113" s="219"/>
      <c r="H113" s="219"/>
      <c r="I113" s="219"/>
      <c r="J113" s="219"/>
      <c r="K113" s="219"/>
      <c r="L113" s="219"/>
    </row>
    <row r="114" spans="1:12" x14ac:dyDescent="0.25">
      <c r="A114" s="219"/>
      <c r="B114" s="219"/>
      <c r="C114" s="219"/>
      <c r="D114" s="219"/>
      <c r="E114" s="219"/>
      <c r="F114" s="219"/>
      <c r="G114" s="219"/>
      <c r="H114" s="219"/>
      <c r="I114" s="219"/>
      <c r="J114" s="219"/>
      <c r="K114" s="219"/>
      <c r="L114" s="219"/>
    </row>
    <row r="115" spans="1:12" x14ac:dyDescent="0.25">
      <c r="A115" s="219"/>
      <c r="B115" s="219"/>
      <c r="C115" s="219"/>
      <c r="D115" s="219"/>
      <c r="E115" s="219"/>
      <c r="F115" s="219"/>
      <c r="G115" s="219"/>
      <c r="H115" s="219"/>
      <c r="I115" s="219"/>
      <c r="J115" s="219"/>
      <c r="K115" s="219"/>
      <c r="L115" s="219"/>
    </row>
    <row r="116" spans="1:12" x14ac:dyDescent="0.25">
      <c r="A116" s="219"/>
      <c r="B116" s="219"/>
      <c r="C116" s="219"/>
      <c r="D116" s="219"/>
      <c r="E116" s="219"/>
      <c r="F116" s="219"/>
      <c r="G116" s="219"/>
      <c r="H116" s="219"/>
      <c r="I116" s="219"/>
      <c r="J116" s="219"/>
      <c r="K116" s="219"/>
      <c r="L116" s="219"/>
    </row>
    <row r="117" spans="1:12" x14ac:dyDescent="0.25">
      <c r="A117" s="219"/>
      <c r="B117" s="219"/>
      <c r="C117" s="219"/>
      <c r="D117" s="219"/>
      <c r="E117" s="219"/>
      <c r="F117" s="219"/>
      <c r="G117" s="219"/>
      <c r="H117" s="219"/>
      <c r="I117" s="219"/>
      <c r="J117" s="219"/>
      <c r="K117" s="219"/>
      <c r="L117" s="219"/>
    </row>
    <row r="118" spans="1:12" x14ac:dyDescent="0.25">
      <c r="A118" s="219"/>
      <c r="B118" s="219"/>
      <c r="C118" s="219"/>
      <c r="D118" s="219"/>
      <c r="E118" s="219"/>
      <c r="F118" s="219"/>
      <c r="G118" s="219"/>
      <c r="H118" s="219"/>
      <c r="I118" s="219"/>
      <c r="J118" s="219"/>
      <c r="K118" s="219"/>
      <c r="L118" s="219"/>
    </row>
  </sheetData>
  <mergeCells count="2">
    <mergeCell ref="A1:L1"/>
    <mergeCell ref="A73:B73"/>
  </mergeCells>
  <pageMargins left="0.70866141732283472" right="0.51181102362204722" top="0.74803149606299213" bottom="0.35433070866141736" header="0.31496062992125984" footer="0.31496062992125984"/>
  <pageSetup paperSize="9" scale="56" orientation="portrait" r:id="rId1"/>
  <rowBreaks count="1" manualBreakCount="1">
    <brk id="9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0"/>
  <sheetViews>
    <sheetView showZeros="0" topLeftCell="A2" zoomScaleNormal="100" workbookViewId="0"/>
  </sheetViews>
  <sheetFormatPr defaultColWidth="9.140625" defaultRowHeight="15" outlineLevelRow="1" x14ac:dyDescent="0.25"/>
  <cols>
    <col min="1" max="1" width="3.5703125" style="212" customWidth="1"/>
    <col min="2" max="2" width="26" style="212" customWidth="1"/>
    <col min="3" max="3" width="16" style="212" customWidth="1"/>
    <col min="4" max="4" width="8.28515625" style="212" customWidth="1"/>
    <col min="5" max="5" width="4.85546875" style="212" customWidth="1"/>
    <col min="6" max="13" width="9.7109375" style="212" customWidth="1"/>
    <col min="14" max="16384" width="9.140625" style="212"/>
  </cols>
  <sheetData>
    <row r="1" spans="2:13" ht="16.5" hidden="1" outlineLevel="1" x14ac:dyDescent="0.35">
      <c r="B1" s="220" t="s">
        <v>195</v>
      </c>
      <c r="C1" s="220" t="s">
        <v>196</v>
      </c>
      <c r="D1" s="220"/>
      <c r="E1" s="220"/>
      <c r="F1" s="221" t="e">
        <f>#REF!</f>
        <v>#REF!</v>
      </c>
      <c r="G1" s="221" t="e">
        <f>#REF!</f>
        <v>#REF!</v>
      </c>
      <c r="H1" s="221" t="e">
        <f>#REF!</f>
        <v>#REF!</v>
      </c>
      <c r="I1" s="221" t="e">
        <f>#REF!</f>
        <v>#REF!</v>
      </c>
      <c r="J1" s="221" t="e">
        <f>#REF!</f>
        <v>#REF!</v>
      </c>
      <c r="K1" s="221" t="e">
        <f>#REF!</f>
        <v>#REF!</v>
      </c>
      <c r="L1" s="221" t="e">
        <f>#REF!</f>
        <v>#REF!</v>
      </c>
      <c r="M1" s="221" t="e">
        <f>#REF!</f>
        <v>#REF!</v>
      </c>
    </row>
    <row r="2" spans="2:13" ht="16.5" collapsed="1" x14ac:dyDescent="0.35">
      <c r="B2" s="222" t="s">
        <v>82</v>
      </c>
      <c r="C2" s="223"/>
      <c r="D2" s="223"/>
      <c r="E2" s="250" t="s">
        <v>209</v>
      </c>
      <c r="F2" s="223"/>
      <c r="G2" s="223"/>
      <c r="H2" s="223"/>
      <c r="I2" s="223"/>
      <c r="J2" s="223"/>
      <c r="K2" s="223"/>
      <c r="L2" s="223"/>
      <c r="M2" s="223"/>
    </row>
    <row r="3" spans="2:13" ht="21.75" x14ac:dyDescent="0.25">
      <c r="B3" s="344" t="e">
        <f>#REF!</f>
        <v>#REF!</v>
      </c>
      <c r="C3" s="344"/>
      <c r="D3" s="344"/>
      <c r="E3" s="344"/>
      <c r="F3" s="344"/>
      <c r="G3" s="344"/>
      <c r="H3" s="344"/>
      <c r="I3" s="344"/>
      <c r="J3" s="344"/>
      <c r="K3" s="344"/>
      <c r="L3" s="344"/>
      <c r="M3" s="344"/>
    </row>
    <row r="4" spans="2:13" ht="16.5" x14ac:dyDescent="0.35">
      <c r="B4" s="224" t="e">
        <f>IF($E$2="S",#REF!,#REF!)</f>
        <v>#REF!</v>
      </c>
      <c r="C4" s="225"/>
      <c r="D4" s="225"/>
      <c r="E4" s="225"/>
      <c r="F4" s="219"/>
      <c r="G4" s="219"/>
      <c r="H4" s="219"/>
      <c r="I4" s="219"/>
      <c r="J4" s="219"/>
      <c r="K4" s="219"/>
      <c r="L4" s="219"/>
      <c r="M4" s="219"/>
    </row>
    <row r="5" spans="2:13" ht="16.5" x14ac:dyDescent="0.35">
      <c r="B5" s="102"/>
      <c r="C5" s="102"/>
      <c r="D5" s="103"/>
      <c r="E5" s="104"/>
      <c r="F5" s="105" t="e">
        <f>#REF!</f>
        <v>#REF!</v>
      </c>
      <c r="G5" s="105" t="e">
        <f>#REF!</f>
        <v>#REF!</v>
      </c>
      <c r="H5" s="105" t="e">
        <f>#REF!</f>
        <v>#REF!</v>
      </c>
      <c r="I5" s="105" t="e">
        <f>#REF!</f>
        <v>#REF!</v>
      </c>
      <c r="J5" s="105" t="e">
        <f>#REF!</f>
        <v>#REF!</v>
      </c>
      <c r="K5" s="105" t="e">
        <f>#REF!</f>
        <v>#REF!</v>
      </c>
      <c r="L5" s="105" t="e">
        <f>#REF!</f>
        <v>#REF!</v>
      </c>
      <c r="M5" s="105" t="e">
        <f>#REF!</f>
        <v>#REF!</v>
      </c>
    </row>
    <row r="6" spans="2:13" ht="16.5" x14ac:dyDescent="0.35">
      <c r="B6" s="106"/>
      <c r="C6" s="106"/>
      <c r="D6" s="103"/>
      <c r="E6" s="104"/>
      <c r="F6" s="105" t="e">
        <f>#REF!</f>
        <v>#REF!</v>
      </c>
      <c r="G6" s="105" t="e">
        <f>#REF!</f>
        <v>#REF!</v>
      </c>
      <c r="H6" s="105" t="e">
        <f>#REF!</f>
        <v>#REF!</v>
      </c>
      <c r="I6" s="105" t="e">
        <f>#REF!</f>
        <v>#REF!</v>
      </c>
      <c r="J6" s="105"/>
      <c r="K6" s="105"/>
      <c r="L6" s="105"/>
      <c r="M6" s="105"/>
    </row>
    <row r="7" spans="2:13" ht="16.5" x14ac:dyDescent="0.35">
      <c r="B7" s="103" t="str">
        <f>IF($E$2="S",kontomall!J36,kontomall!G36)</f>
        <v>RESULTATRÄKNING</v>
      </c>
      <c r="C7" s="106"/>
      <c r="D7" s="103"/>
      <c r="E7" s="103" t="str">
        <f>IF($E$2="S",kontomall!$J$39,kontomall!$G$39)</f>
        <v>Not</v>
      </c>
      <c r="F7" s="107"/>
      <c r="G7" s="107"/>
      <c r="H7" s="107"/>
      <c r="I7" s="107" t="s">
        <v>56</v>
      </c>
      <c r="J7" s="107" t="s">
        <v>56</v>
      </c>
      <c r="K7" s="107" t="s">
        <v>219</v>
      </c>
      <c r="L7" s="107" t="s">
        <v>124</v>
      </c>
      <c r="M7" s="107"/>
    </row>
    <row r="8" spans="2:13" ht="3.75" customHeight="1" x14ac:dyDescent="0.35">
      <c r="B8" s="100"/>
      <c r="C8" s="100"/>
      <c r="D8" s="100"/>
      <c r="E8" s="100"/>
      <c r="F8" s="100"/>
      <c r="G8" s="100"/>
      <c r="H8" s="100"/>
      <c r="I8" s="100"/>
      <c r="J8" s="100"/>
      <c r="K8" s="100"/>
      <c r="L8" s="100"/>
      <c r="M8" s="100"/>
    </row>
    <row r="9" spans="2:13" ht="16.5" x14ac:dyDescent="0.35">
      <c r="B9" s="227" t="str">
        <f>IF($E$2="S",kontomall!J40,kontomall!G40)</f>
        <v>Nettoomsättning</v>
      </c>
      <c r="C9" s="228"/>
      <c r="D9" s="228"/>
      <c r="E9" s="228"/>
      <c r="F9" s="115">
        <v>0</v>
      </c>
      <c r="G9" s="51">
        <v>0</v>
      </c>
      <c r="H9" s="115">
        <v>0</v>
      </c>
      <c r="I9" s="51">
        <v>0</v>
      </c>
      <c r="J9" s="115">
        <v>0</v>
      </c>
      <c r="K9" s="51">
        <v>2612.4299999999998</v>
      </c>
      <c r="L9" s="51">
        <v>2528.2269999999999</v>
      </c>
      <c r="M9" s="51">
        <v>2576.6410000000001</v>
      </c>
    </row>
    <row r="10" spans="2:13" ht="16.5" x14ac:dyDescent="0.35">
      <c r="B10" s="227" t="str">
        <f>IF($E$2="S",kontomall!J41,kontomall!G41)</f>
        <v>Rörelsens kostnader</v>
      </c>
      <c r="C10" s="97"/>
      <c r="D10" s="97"/>
      <c r="E10" s="97"/>
      <c r="F10" s="116">
        <v>0</v>
      </c>
      <c r="G10" s="55">
        <v>0</v>
      </c>
      <c r="H10" s="116">
        <v>0</v>
      </c>
      <c r="I10" s="55">
        <v>0</v>
      </c>
      <c r="J10" s="116">
        <v>0</v>
      </c>
      <c r="K10" s="55">
        <v>-2117.4539999999997</v>
      </c>
      <c r="L10" s="55">
        <v>-2138.085</v>
      </c>
      <c r="M10" s="55">
        <v>-2158.8960000000002</v>
      </c>
    </row>
    <row r="11" spans="2:13" ht="16.5" x14ac:dyDescent="0.35">
      <c r="B11" s="227" t="str">
        <f>IF($E$2="S",kontomall!J42,kontomall!G42)</f>
        <v>Övriga intäkter/kostnader</v>
      </c>
      <c r="C11" s="97"/>
      <c r="D11" s="97"/>
      <c r="E11" s="97"/>
      <c r="F11" s="116">
        <v>0</v>
      </c>
      <c r="G11" s="55">
        <v>0</v>
      </c>
      <c r="H11" s="116">
        <v>0</v>
      </c>
      <c r="I11" s="55">
        <v>0</v>
      </c>
      <c r="J11" s="116">
        <v>0</v>
      </c>
      <c r="K11" s="55">
        <v>6.7000000000000004E-2</v>
      </c>
      <c r="L11" s="55">
        <v>52.139000000000003</v>
      </c>
      <c r="M11" s="55">
        <v>44.603999999999999</v>
      </c>
    </row>
    <row r="12" spans="2:13" ht="16.5" x14ac:dyDescent="0.35">
      <c r="B12" s="227" t="str">
        <f>IF($E$2="S",kontomall!J43,kontomall!G43)</f>
        <v>Andelar i intresseföretags resultat</v>
      </c>
      <c r="C12" s="97"/>
      <c r="D12" s="97"/>
      <c r="E12" s="97"/>
      <c r="F12" s="116">
        <v>0</v>
      </c>
      <c r="G12" s="55">
        <v>0</v>
      </c>
      <c r="H12" s="116">
        <v>0</v>
      </c>
      <c r="I12" s="55">
        <v>0</v>
      </c>
      <c r="J12" s="116">
        <v>0</v>
      </c>
      <c r="K12" s="55">
        <v>35.067</v>
      </c>
      <c r="L12" s="55">
        <v>26.55</v>
      </c>
      <c r="M12" s="55">
        <v>40</v>
      </c>
    </row>
    <row r="13" spans="2:13" ht="16.5" x14ac:dyDescent="0.35">
      <c r="B13" s="229" t="str">
        <f>IF($E$2="S",kontomall!J44,kontomall!G44)</f>
        <v>Resultat från avyttringar</v>
      </c>
      <c r="C13" s="101"/>
      <c r="D13" s="101"/>
      <c r="E13" s="101"/>
      <c r="F13" s="117">
        <v>0</v>
      </c>
      <c r="G13" s="59">
        <v>0</v>
      </c>
      <c r="H13" s="117">
        <v>0</v>
      </c>
      <c r="I13" s="59">
        <v>0</v>
      </c>
      <c r="J13" s="117">
        <v>0</v>
      </c>
      <c r="K13" s="59">
        <v>3.2650000000000001</v>
      </c>
      <c r="L13" s="59">
        <v>-1.282</v>
      </c>
      <c r="M13" s="59">
        <v>0</v>
      </c>
    </row>
    <row r="14" spans="2:13" ht="15.75" x14ac:dyDescent="0.25">
      <c r="B14" s="230" t="str">
        <f>IF($E$2="S",kontomall!J45,kontomall!G45)</f>
        <v>EBITDA</v>
      </c>
      <c r="C14" s="230"/>
      <c r="D14" s="230"/>
      <c r="E14" s="230"/>
      <c r="F14" s="115">
        <f t="shared" ref="F14:M14" si="0">SUM(F9:F13)</f>
        <v>0</v>
      </c>
      <c r="G14" s="50">
        <f t="shared" si="0"/>
        <v>0</v>
      </c>
      <c r="H14" s="115">
        <f t="shared" si="0"/>
        <v>0</v>
      </c>
      <c r="I14" s="51">
        <f t="shared" si="0"/>
        <v>0</v>
      </c>
      <c r="J14" s="115">
        <f t="shared" si="0"/>
        <v>0</v>
      </c>
      <c r="K14" s="52">
        <f t="shared" si="0"/>
        <v>533.37500000000011</v>
      </c>
      <c r="L14" s="52">
        <f t="shared" si="0"/>
        <v>467.54899999999986</v>
      </c>
      <c r="M14" s="52">
        <f t="shared" si="0"/>
        <v>502.34899999999988</v>
      </c>
    </row>
    <row r="15" spans="2:13" ht="16.5" x14ac:dyDescent="0.35">
      <c r="B15" s="229" t="str">
        <f>IF($E$2="S",kontomall!J46,kontomall!G46)</f>
        <v>Av- och nedskrivningar</v>
      </c>
      <c r="C15" s="101"/>
      <c r="D15" s="101"/>
      <c r="E15" s="101"/>
      <c r="F15" s="117">
        <v>0</v>
      </c>
      <c r="G15" s="59">
        <v>0</v>
      </c>
      <c r="H15" s="117">
        <v>0</v>
      </c>
      <c r="I15" s="59">
        <v>0</v>
      </c>
      <c r="J15" s="117">
        <v>0</v>
      </c>
      <c r="K15" s="59">
        <v>-167.54000000000002</v>
      </c>
      <c r="L15" s="59">
        <v>-156.077</v>
      </c>
      <c r="M15" s="59">
        <v>-159.09</v>
      </c>
    </row>
    <row r="16" spans="2:13" ht="15.75" x14ac:dyDescent="0.25">
      <c r="B16" s="230" t="str">
        <f>IF($E$2="S",kontomall!J47,kontomall!G47)</f>
        <v>EBITA</v>
      </c>
      <c r="C16" s="230"/>
      <c r="D16" s="230"/>
      <c r="E16" s="230"/>
      <c r="F16" s="115">
        <f t="shared" ref="F16:M16" si="1">SUM(F14:F15)</f>
        <v>0</v>
      </c>
      <c r="G16" s="50">
        <f t="shared" si="1"/>
        <v>0</v>
      </c>
      <c r="H16" s="115">
        <f t="shared" si="1"/>
        <v>0</v>
      </c>
      <c r="I16" s="51">
        <f t="shared" si="1"/>
        <v>0</v>
      </c>
      <c r="J16" s="115">
        <f t="shared" si="1"/>
        <v>0</v>
      </c>
      <c r="K16" s="52">
        <f t="shared" si="1"/>
        <v>365.83500000000009</v>
      </c>
      <c r="L16" s="52">
        <f t="shared" si="1"/>
        <v>311.47199999999987</v>
      </c>
      <c r="M16" s="52">
        <f t="shared" si="1"/>
        <v>343.2589999999999</v>
      </c>
    </row>
    <row r="17" spans="2:13" ht="16.5" x14ac:dyDescent="0.35">
      <c r="B17" s="227" t="str">
        <f>IF($E$2="S",kontomall!J48,kontomall!G48)</f>
        <v>Av- och nedskrivning av immateriella tillgångar</v>
      </c>
      <c r="C17" s="231"/>
      <c r="D17" s="231"/>
      <c r="E17" s="231"/>
      <c r="F17" s="116">
        <v>0</v>
      </c>
      <c r="G17" s="55">
        <v>0</v>
      </c>
      <c r="H17" s="116">
        <v>0</v>
      </c>
      <c r="I17" s="55">
        <v>0</v>
      </c>
      <c r="J17" s="116">
        <v>0</v>
      </c>
      <c r="K17" s="55">
        <v>0</v>
      </c>
      <c r="L17" s="55">
        <v>-2.1269999999999998</v>
      </c>
      <c r="M17" s="55">
        <v>0</v>
      </c>
    </row>
    <row r="18" spans="2:13" ht="16.5" x14ac:dyDescent="0.35">
      <c r="B18" s="229" t="str">
        <f>IF($E$2="S",kontomall!J49,kontomall!G49)</f>
        <v>Nedskrivning av goodwill</v>
      </c>
      <c r="C18" s="101"/>
      <c r="D18" s="101"/>
      <c r="E18" s="101"/>
      <c r="F18" s="117">
        <v>0</v>
      </c>
      <c r="G18" s="59">
        <v>0</v>
      </c>
      <c r="H18" s="117">
        <v>0</v>
      </c>
      <c r="I18" s="59">
        <v>0</v>
      </c>
      <c r="J18" s="117">
        <v>0</v>
      </c>
      <c r="K18" s="59">
        <v>0</v>
      </c>
      <c r="L18" s="59">
        <v>0</v>
      </c>
      <c r="M18" s="59">
        <v>0</v>
      </c>
    </row>
    <row r="19" spans="2:13" ht="15.75" x14ac:dyDescent="0.25">
      <c r="B19" s="230" t="str">
        <f>IF($E$2="S",kontomall!J50,kontomall!G50)</f>
        <v>EBIT</v>
      </c>
      <c r="C19" s="230"/>
      <c r="D19" s="230"/>
      <c r="E19" s="230"/>
      <c r="F19" s="115">
        <f t="shared" ref="F19:M19" si="2">SUM(F16:F18)</f>
        <v>0</v>
      </c>
      <c r="G19" s="50">
        <f t="shared" si="2"/>
        <v>0</v>
      </c>
      <c r="H19" s="115">
        <f t="shared" si="2"/>
        <v>0</v>
      </c>
      <c r="I19" s="51">
        <f t="shared" si="2"/>
        <v>0</v>
      </c>
      <c r="J19" s="115">
        <f t="shared" si="2"/>
        <v>0</v>
      </c>
      <c r="K19" s="52">
        <f t="shared" si="2"/>
        <v>365.83500000000009</v>
      </c>
      <c r="L19" s="52">
        <f t="shared" si="2"/>
        <v>309.34499999999986</v>
      </c>
      <c r="M19" s="52">
        <f t="shared" si="2"/>
        <v>343.2589999999999</v>
      </c>
    </row>
    <row r="20" spans="2:13" ht="16.5" x14ac:dyDescent="0.35">
      <c r="B20" s="227" t="str">
        <f>IF($E$2="S",kontomall!J51,kontomall!G51)</f>
        <v>Finansiella intäkter</v>
      </c>
      <c r="C20" s="97"/>
      <c r="D20" s="97"/>
      <c r="E20" s="97"/>
      <c r="F20" s="116">
        <v>0</v>
      </c>
      <c r="G20" s="55">
        <v>0</v>
      </c>
      <c r="H20" s="116">
        <v>0</v>
      </c>
      <c r="I20" s="55">
        <v>0</v>
      </c>
      <c r="J20" s="116">
        <v>0</v>
      </c>
      <c r="K20" s="55">
        <v>0.70500000000000007</v>
      </c>
      <c r="L20" s="55">
        <v>2.141</v>
      </c>
      <c r="M20" s="55">
        <v>1.625</v>
      </c>
    </row>
    <row r="21" spans="2:13" ht="16.5" x14ac:dyDescent="0.35">
      <c r="B21" s="229" t="str">
        <f>IF($E$2="S",kontomall!J52,kontomall!G52)</f>
        <v>Finansiella kostnader</v>
      </c>
      <c r="C21" s="101"/>
      <c r="D21" s="101"/>
      <c r="E21" s="101"/>
      <c r="F21" s="117">
        <v>0</v>
      </c>
      <c r="G21" s="59">
        <v>0</v>
      </c>
      <c r="H21" s="117">
        <v>0</v>
      </c>
      <c r="I21" s="59">
        <v>0</v>
      </c>
      <c r="J21" s="117">
        <v>0</v>
      </c>
      <c r="K21" s="59">
        <v>-158.61000000000001</v>
      </c>
      <c r="L21" s="59">
        <v>-177.26999999999998</v>
      </c>
      <c r="M21" s="59">
        <v>-115.232</v>
      </c>
    </row>
    <row r="22" spans="2:13" ht="15.75" x14ac:dyDescent="0.25">
      <c r="B22" s="230" t="str">
        <f>IF($E$2="S",kontomall!J53,kontomall!G53)</f>
        <v xml:space="preserve">EBT </v>
      </c>
      <c r="C22" s="230"/>
      <c r="D22" s="230"/>
      <c r="E22" s="230"/>
      <c r="F22" s="115">
        <f t="shared" ref="F22:M22" si="3">SUM(F19:F21)</f>
        <v>0</v>
      </c>
      <c r="G22" s="50">
        <f t="shared" si="3"/>
        <v>0</v>
      </c>
      <c r="H22" s="115">
        <f t="shared" si="3"/>
        <v>0</v>
      </c>
      <c r="I22" s="51">
        <f t="shared" si="3"/>
        <v>0</v>
      </c>
      <c r="J22" s="115">
        <f t="shared" si="3"/>
        <v>0</v>
      </c>
      <c r="K22" s="52">
        <f t="shared" si="3"/>
        <v>207.93000000000006</v>
      </c>
      <c r="L22" s="52">
        <f t="shared" si="3"/>
        <v>134.21599999999989</v>
      </c>
      <c r="M22" s="52">
        <f t="shared" si="3"/>
        <v>229.6519999999999</v>
      </c>
    </row>
    <row r="23" spans="2:13" ht="16.5" x14ac:dyDescent="0.35">
      <c r="B23" s="227" t="str">
        <f>IF($E$2="S",kontomall!J54,kontomall!G54)</f>
        <v>Skatt</v>
      </c>
      <c r="C23" s="97"/>
      <c r="D23" s="97"/>
      <c r="E23" s="97"/>
      <c r="F23" s="116">
        <v>0</v>
      </c>
      <c r="G23" s="55">
        <v>0</v>
      </c>
      <c r="H23" s="274">
        <v>0</v>
      </c>
      <c r="I23" s="55">
        <v>0</v>
      </c>
      <c r="J23" s="116">
        <v>0</v>
      </c>
      <c r="K23" s="55">
        <v>-33.344000000000001</v>
      </c>
      <c r="L23" s="55">
        <v>-22.26</v>
      </c>
      <c r="M23" s="55">
        <v>-38.347000000000001</v>
      </c>
    </row>
    <row r="24" spans="2:13" ht="16.5" x14ac:dyDescent="0.35">
      <c r="B24" s="229" t="str">
        <f>IF($E$2="S",kontomall!J55,kontomall!G55)</f>
        <v>Resultat från avvecklade verksamheter</v>
      </c>
      <c r="C24" s="232"/>
      <c r="D24" s="232"/>
      <c r="E24" s="232"/>
      <c r="F24" s="117">
        <v>0</v>
      </c>
      <c r="G24" s="59">
        <v>0</v>
      </c>
      <c r="H24" s="302">
        <v>0</v>
      </c>
      <c r="I24" s="59">
        <v>0</v>
      </c>
      <c r="J24" s="117">
        <v>0</v>
      </c>
      <c r="K24" s="59">
        <v>0</v>
      </c>
      <c r="L24" s="59">
        <v>0</v>
      </c>
      <c r="M24" s="59">
        <v>0</v>
      </c>
    </row>
    <row r="25" spans="2:13" ht="16.5" x14ac:dyDescent="0.35">
      <c r="B25" s="233" t="str">
        <f>IF($E$2="S",kontomall!J56,kontomall!G56)</f>
        <v>Årets/periodens resultat</v>
      </c>
      <c r="C25" s="234"/>
      <c r="D25" s="234"/>
      <c r="E25" s="234"/>
      <c r="F25" s="115">
        <f t="shared" ref="F25:M25" si="4">SUM(F22:F24)</f>
        <v>0</v>
      </c>
      <c r="G25" s="50">
        <f t="shared" si="4"/>
        <v>0</v>
      </c>
      <c r="H25" s="115">
        <f t="shared" si="4"/>
        <v>0</v>
      </c>
      <c r="I25" s="51">
        <f t="shared" si="4"/>
        <v>0</v>
      </c>
      <c r="J25" s="115">
        <f t="shared" si="4"/>
        <v>0</v>
      </c>
      <c r="K25" s="52">
        <f t="shared" si="4"/>
        <v>174.58600000000007</v>
      </c>
      <c r="L25" s="52">
        <f t="shared" si="4"/>
        <v>111.95599999999989</v>
      </c>
      <c r="M25" s="52">
        <f t="shared" si="4"/>
        <v>191.30499999999989</v>
      </c>
    </row>
    <row r="26" spans="2:13" ht="16.5" x14ac:dyDescent="0.35">
      <c r="B26" s="227" t="str">
        <f>IF($E$2="S",kontomall!J57,kontomall!G57)</f>
        <v>Resultat hänförligt till moderbolagets ägare</v>
      </c>
      <c r="C26" s="97"/>
      <c r="D26" s="97"/>
      <c r="E26" s="97"/>
      <c r="F26" s="116">
        <v>0</v>
      </c>
      <c r="G26" s="55">
        <v>0</v>
      </c>
      <c r="H26" s="116">
        <v>0</v>
      </c>
      <c r="I26" s="55">
        <v>0</v>
      </c>
      <c r="J26" s="116">
        <v>0</v>
      </c>
      <c r="K26" s="55">
        <v>174.58599999999981</v>
      </c>
      <c r="L26" s="55">
        <v>111.95599999999948</v>
      </c>
      <c r="M26" s="55">
        <v>191.30499999999981</v>
      </c>
    </row>
    <row r="27" spans="2:13" ht="16.5" x14ac:dyDescent="0.35">
      <c r="B27" s="227" t="str">
        <f>IF($E$2="S",kontomall!J58,kontomall!G58)</f>
        <v>Resultat hänförligt till innehav utan bestämmande inflytande</v>
      </c>
      <c r="C27" s="97"/>
      <c r="D27" s="97"/>
      <c r="E27" s="97"/>
      <c r="F27" s="116">
        <v>0</v>
      </c>
      <c r="G27" s="55">
        <v>0</v>
      </c>
      <c r="H27" s="116">
        <v>0</v>
      </c>
      <c r="I27" s="55">
        <v>0</v>
      </c>
      <c r="J27" s="116">
        <v>0</v>
      </c>
      <c r="K27" s="55">
        <v>0</v>
      </c>
      <c r="L27" s="55">
        <v>0</v>
      </c>
      <c r="M27" s="55">
        <v>0</v>
      </c>
    </row>
    <row r="28" spans="2:13" ht="16.5" x14ac:dyDescent="0.35">
      <c r="B28" s="264"/>
      <c r="C28" s="264"/>
      <c r="D28" s="264"/>
      <c r="E28" s="264"/>
      <c r="F28" s="117"/>
      <c r="G28" s="59"/>
      <c r="H28" s="265"/>
      <c r="I28" s="266"/>
      <c r="J28" s="265"/>
      <c r="K28" s="266"/>
      <c r="L28" s="266"/>
      <c r="M28" s="266"/>
    </row>
    <row r="29" spans="2:13" ht="16.5" x14ac:dyDescent="0.35">
      <c r="B29" s="262" t="str">
        <f>IF($E$2="S",kontomall!J60,kontomall!G60)</f>
        <v>Jämförelsestörande poster i EBITA</v>
      </c>
      <c r="C29" s="97"/>
      <c r="D29" s="97"/>
      <c r="E29" s="97"/>
      <c r="F29" s="116">
        <v>0</v>
      </c>
      <c r="G29" s="55">
        <v>0</v>
      </c>
      <c r="H29" s="116">
        <v>0</v>
      </c>
      <c r="I29" s="55">
        <v>0</v>
      </c>
      <c r="J29" s="116">
        <v>0</v>
      </c>
      <c r="K29" s="55">
        <v>-3.2529999999999997</v>
      </c>
      <c r="L29" s="55">
        <v>-6.7910000000000004</v>
      </c>
      <c r="M29" s="55">
        <v>-4.6920000000000002</v>
      </c>
    </row>
    <row r="30" spans="2:13" ht="16.5" x14ac:dyDescent="0.35">
      <c r="B30" s="263" t="str">
        <f>IF($E$2="S",kontomall!J61,kontomall!G61)</f>
        <v>Operativ EBITA</v>
      </c>
      <c r="C30" s="264"/>
      <c r="D30" s="264"/>
      <c r="E30" s="264"/>
      <c r="F30" s="124">
        <f t="shared" ref="F30:M30" si="5">F16-F29</f>
        <v>0</v>
      </c>
      <c r="G30" s="261">
        <f t="shared" si="5"/>
        <v>0</v>
      </c>
      <c r="H30" s="279">
        <f t="shared" si="5"/>
        <v>0</v>
      </c>
      <c r="I30" s="280">
        <f t="shared" si="5"/>
        <v>0</v>
      </c>
      <c r="J30" s="279">
        <f t="shared" si="5"/>
        <v>0</v>
      </c>
      <c r="K30" s="280">
        <f t="shared" si="5"/>
        <v>369.08800000000008</v>
      </c>
      <c r="L30" s="280">
        <f t="shared" si="5"/>
        <v>318.26299999999986</v>
      </c>
      <c r="M30" s="280">
        <f t="shared" si="5"/>
        <v>347.95099999999991</v>
      </c>
    </row>
    <row r="31" spans="2:13" ht="16.5" x14ac:dyDescent="0.35">
      <c r="B31" s="227"/>
      <c r="C31" s="97"/>
      <c r="D31" s="97"/>
      <c r="E31" s="97"/>
      <c r="F31" s="56"/>
      <c r="G31" s="56"/>
      <c r="H31" s="56"/>
      <c r="I31" s="56"/>
      <c r="J31" s="56"/>
      <c r="K31" s="56"/>
      <c r="L31" s="56"/>
      <c r="M31" s="56"/>
    </row>
    <row r="32" spans="2:13" ht="16.5" x14ac:dyDescent="0.35">
      <c r="B32" s="102"/>
      <c r="C32" s="102"/>
      <c r="D32" s="103"/>
      <c r="E32" s="104"/>
      <c r="F32" s="105" t="e">
        <f t="shared" ref="F32:M32" si="6">F$5</f>
        <v>#REF!</v>
      </c>
      <c r="G32" s="105" t="e">
        <f t="shared" si="6"/>
        <v>#REF!</v>
      </c>
      <c r="H32" s="105" t="e">
        <f t="shared" si="6"/>
        <v>#REF!</v>
      </c>
      <c r="I32" s="105" t="e">
        <f t="shared" si="6"/>
        <v>#REF!</v>
      </c>
      <c r="J32" s="105" t="e">
        <f t="shared" si="6"/>
        <v>#REF!</v>
      </c>
      <c r="K32" s="105" t="e">
        <f t="shared" si="6"/>
        <v>#REF!</v>
      </c>
      <c r="L32" s="105" t="e">
        <f t="shared" si="6"/>
        <v>#REF!</v>
      </c>
      <c r="M32" s="105" t="e">
        <f t="shared" si="6"/>
        <v>#REF!</v>
      </c>
    </row>
    <row r="33" spans="2:13" ht="16.5" x14ac:dyDescent="0.35">
      <c r="B33" s="106"/>
      <c r="C33" s="106"/>
      <c r="D33" s="103"/>
      <c r="E33" s="104"/>
      <c r="F33" s="108" t="e">
        <f>F$6</f>
        <v>#REF!</v>
      </c>
      <c r="G33" s="108" t="e">
        <f>G$6</f>
        <v>#REF!</v>
      </c>
      <c r="H33" s="108" t="e">
        <f>H$6</f>
        <v>#REF!</v>
      </c>
      <c r="I33" s="108" t="e">
        <f>I$6</f>
        <v>#REF!</v>
      </c>
      <c r="J33" s="108"/>
      <c r="K33" s="108"/>
      <c r="L33" s="108"/>
      <c r="M33" s="108"/>
    </row>
    <row r="34" spans="2:13" ht="16.5" x14ac:dyDescent="0.35">
      <c r="B34" s="103" t="str">
        <f>IF($E$2="S",kontomall!J63,kontomall!G63)</f>
        <v>RAPPORT ÖVER FINANSIELL STÄLLNING</v>
      </c>
      <c r="C34" s="109"/>
      <c r="D34" s="103"/>
      <c r="E34" s="103"/>
      <c r="F34" s="110"/>
      <c r="G34" s="110"/>
      <c r="H34" s="110"/>
      <c r="I34" s="110"/>
      <c r="J34" s="110"/>
      <c r="K34" s="110"/>
      <c r="L34" s="110"/>
      <c r="M34" s="110"/>
    </row>
    <row r="35" spans="2:13" ht="3" customHeight="1" x14ac:dyDescent="0.35">
      <c r="B35" s="227"/>
      <c r="C35" s="100"/>
      <c r="D35" s="100"/>
      <c r="E35" s="100"/>
      <c r="F35" s="98"/>
      <c r="G35" s="98"/>
      <c r="H35" s="98"/>
      <c r="I35" s="98"/>
      <c r="J35" s="98"/>
      <c r="K35" s="98"/>
      <c r="L35" s="98"/>
      <c r="M35" s="98"/>
    </row>
    <row r="36" spans="2:13" ht="15" customHeight="1" x14ac:dyDescent="0.35">
      <c r="B36" s="227" t="str">
        <f>IF($E$2="S",kontomall!J67,kontomall!G67)</f>
        <v>Goodwill</v>
      </c>
      <c r="C36" s="235"/>
      <c r="D36" s="235"/>
      <c r="E36" s="235"/>
      <c r="F36" s="116"/>
      <c r="G36" s="55"/>
      <c r="H36" s="116">
        <v>0</v>
      </c>
      <c r="I36" s="55">
        <v>0</v>
      </c>
      <c r="J36" s="116">
        <v>0</v>
      </c>
      <c r="K36" s="55">
        <v>2472.913</v>
      </c>
      <c r="L36" s="55">
        <v>2437.0740000000001</v>
      </c>
      <c r="M36" s="55">
        <v>0</v>
      </c>
    </row>
    <row r="37" spans="2:13" ht="15" customHeight="1" x14ac:dyDescent="0.35">
      <c r="B37" s="227" t="str">
        <f>IF($E$2="S",kontomall!J68,kontomall!G68)</f>
        <v>Övriga immateriella anläggningstillgångar</v>
      </c>
      <c r="C37" s="228"/>
      <c r="D37" s="228"/>
      <c r="E37" s="228"/>
      <c r="F37" s="116"/>
      <c r="G37" s="55"/>
      <c r="H37" s="116">
        <v>0</v>
      </c>
      <c r="I37" s="55">
        <v>0</v>
      </c>
      <c r="J37" s="116">
        <v>0</v>
      </c>
      <c r="K37" s="55">
        <v>16.149999999999999</v>
      </c>
      <c r="L37" s="55">
        <v>5.3129999999999997</v>
      </c>
      <c r="M37" s="55">
        <v>0</v>
      </c>
    </row>
    <row r="38" spans="2:13" ht="15" customHeight="1" x14ac:dyDescent="0.35">
      <c r="B38" s="227" t="str">
        <f>IF($E$2="S",kontomall!J69,kontomall!G69)</f>
        <v>Materiella anläggningstillgångar</v>
      </c>
      <c r="C38" s="228"/>
      <c r="D38" s="228"/>
      <c r="E38" s="228"/>
      <c r="F38" s="116"/>
      <c r="G38" s="55"/>
      <c r="H38" s="116">
        <v>0</v>
      </c>
      <c r="I38" s="55">
        <v>0</v>
      </c>
      <c r="J38" s="116">
        <v>0</v>
      </c>
      <c r="K38" s="55">
        <v>769.04000000000008</v>
      </c>
      <c r="L38" s="55">
        <v>846.30700000000002</v>
      </c>
      <c r="M38" s="55">
        <v>0</v>
      </c>
    </row>
    <row r="39" spans="2:13" ht="15" customHeight="1" x14ac:dyDescent="0.35">
      <c r="B39" s="227" t="str">
        <f>IF($E$2="S",kontomall!J70,kontomall!G70)</f>
        <v>Finansiella tillgångar, räntebärande</v>
      </c>
      <c r="C39" s="228"/>
      <c r="D39" s="228"/>
      <c r="E39" s="228"/>
      <c r="F39" s="116"/>
      <c r="G39" s="55"/>
      <c r="H39" s="116">
        <v>0</v>
      </c>
      <c r="I39" s="55">
        <v>0</v>
      </c>
      <c r="J39" s="116">
        <v>0</v>
      </c>
      <c r="K39" s="55">
        <v>9.2270000000000003</v>
      </c>
      <c r="L39" s="55">
        <v>6.0830000000000002</v>
      </c>
      <c r="M39" s="55">
        <v>0</v>
      </c>
    </row>
    <row r="40" spans="2:13" ht="15" customHeight="1" x14ac:dyDescent="0.35">
      <c r="B40" s="229" t="str">
        <f>IF($E$2="S",kontomall!J71,kontomall!G71)</f>
        <v>Finansiella tillgångar, ej räntebärande</v>
      </c>
      <c r="C40" s="101"/>
      <c r="D40" s="101"/>
      <c r="E40" s="101"/>
      <c r="F40" s="117"/>
      <c r="G40" s="59"/>
      <c r="H40" s="117">
        <v>0</v>
      </c>
      <c r="I40" s="59">
        <v>0</v>
      </c>
      <c r="J40" s="117">
        <v>0</v>
      </c>
      <c r="K40" s="59">
        <v>331.096</v>
      </c>
      <c r="L40" s="59">
        <v>349.29700000000003</v>
      </c>
      <c r="M40" s="59">
        <v>0</v>
      </c>
    </row>
    <row r="41" spans="2:13" ht="15" customHeight="1" x14ac:dyDescent="0.35">
      <c r="B41" s="224" t="str">
        <f>IF($E$2="S",kontomall!J72,kontomall!G72)</f>
        <v>Summa anläggningstillgångar</v>
      </c>
      <c r="C41" s="230"/>
      <c r="D41" s="230"/>
      <c r="E41" s="230"/>
      <c r="F41" s="121"/>
      <c r="G41" s="50"/>
      <c r="H41" s="115">
        <f>SUM(H36:H40)</f>
        <v>0</v>
      </c>
      <c r="I41" s="50">
        <f>SUM(I36:I40)</f>
        <v>0</v>
      </c>
      <c r="J41" s="121">
        <f>SUM(J36:J40)</f>
        <v>0</v>
      </c>
      <c r="K41" s="52">
        <f>SUM(K36:K40)</f>
        <v>3598.4259999999999</v>
      </c>
      <c r="L41" s="52" t="s">
        <v>67</v>
      </c>
      <c r="M41" s="52">
        <f>SUM(M36:M40)</f>
        <v>0</v>
      </c>
    </row>
    <row r="42" spans="2:13" ht="15" customHeight="1" x14ac:dyDescent="0.35">
      <c r="B42" s="227" t="str">
        <f>IF($E$2="S",kontomall!J73,kontomall!G73)</f>
        <v>Lager</v>
      </c>
      <c r="C42" s="97"/>
      <c r="D42" s="97"/>
      <c r="E42" s="97"/>
      <c r="F42" s="116"/>
      <c r="G42" s="55"/>
      <c r="H42" s="116">
        <v>0</v>
      </c>
      <c r="I42" s="55">
        <v>0</v>
      </c>
      <c r="J42" s="116">
        <v>0</v>
      </c>
      <c r="K42" s="55">
        <v>20.302</v>
      </c>
      <c r="L42" s="55">
        <v>18.66</v>
      </c>
      <c r="M42" s="55">
        <v>0</v>
      </c>
    </row>
    <row r="43" spans="2:13" ht="15" customHeight="1" x14ac:dyDescent="0.35">
      <c r="B43" s="227" t="str">
        <f>IF($E$2="S",kontomall!J74,kontomall!G74)</f>
        <v>Fordringar, räntebärande</v>
      </c>
      <c r="C43" s="97"/>
      <c r="D43" s="97"/>
      <c r="E43" s="97"/>
      <c r="F43" s="116"/>
      <c r="G43" s="55"/>
      <c r="H43" s="116">
        <v>0</v>
      </c>
      <c r="I43" s="55">
        <v>0</v>
      </c>
      <c r="J43" s="116">
        <v>0</v>
      </c>
      <c r="K43" s="55">
        <v>0</v>
      </c>
      <c r="L43" s="55">
        <v>0</v>
      </c>
      <c r="M43" s="55">
        <v>0</v>
      </c>
    </row>
    <row r="44" spans="2:13" ht="15" customHeight="1" x14ac:dyDescent="0.35">
      <c r="B44" s="227" t="str">
        <f>IF($E$2="S",kontomall!J75,kontomall!G75)</f>
        <v>Fordringar, ej räntebärande</v>
      </c>
      <c r="C44" s="97"/>
      <c r="D44" s="97"/>
      <c r="E44" s="97"/>
      <c r="F44" s="116"/>
      <c r="G44" s="55"/>
      <c r="H44" s="116">
        <v>0</v>
      </c>
      <c r="I44" s="55">
        <v>0</v>
      </c>
      <c r="J44" s="116">
        <v>0</v>
      </c>
      <c r="K44" s="55">
        <v>393.50799999999998</v>
      </c>
      <c r="L44" s="55">
        <v>289.32300000000004</v>
      </c>
      <c r="M44" s="55">
        <v>0</v>
      </c>
    </row>
    <row r="45" spans="2:13" ht="15" customHeight="1" x14ac:dyDescent="0.35">
      <c r="B45" s="227" t="str">
        <f>IF($E$2="S",kontomall!J76,kontomall!G76)</f>
        <v>Kassa, bank och övriga kortfristiga placeringar</v>
      </c>
      <c r="C45" s="97"/>
      <c r="D45" s="97"/>
      <c r="E45" s="97"/>
      <c r="F45" s="116"/>
      <c r="G45" s="55"/>
      <c r="H45" s="116">
        <v>0</v>
      </c>
      <c r="I45" s="55">
        <v>0</v>
      </c>
      <c r="J45" s="116">
        <v>0</v>
      </c>
      <c r="K45" s="55">
        <v>334.84899999999999</v>
      </c>
      <c r="L45" s="55">
        <v>373.15899999999999</v>
      </c>
      <c r="M45" s="55">
        <v>0</v>
      </c>
    </row>
    <row r="46" spans="2:13" ht="15" customHeight="1" x14ac:dyDescent="0.35">
      <c r="B46" s="229" t="str">
        <f>IF($E$2="S",kontomall!J77,kontomall!G77)</f>
        <v>Tillgångar som innehas för försäljning</v>
      </c>
      <c r="C46" s="101"/>
      <c r="D46" s="101"/>
      <c r="E46" s="101"/>
      <c r="F46" s="117"/>
      <c r="G46" s="59"/>
      <c r="H46" s="117">
        <v>0</v>
      </c>
      <c r="I46" s="59">
        <v>0</v>
      </c>
      <c r="J46" s="117">
        <v>0</v>
      </c>
      <c r="K46" s="59">
        <v>0</v>
      </c>
      <c r="L46" s="59">
        <v>0</v>
      </c>
      <c r="M46" s="59">
        <v>0</v>
      </c>
    </row>
    <row r="47" spans="2:13" ht="15" customHeight="1" x14ac:dyDescent="0.35">
      <c r="B47" s="236" t="str">
        <f>IF($E$2="S",kontomall!J78,kontomall!G78)</f>
        <v>Summa omsättningstillgångar</v>
      </c>
      <c r="C47" s="112"/>
      <c r="D47" s="112"/>
      <c r="E47" s="112"/>
      <c r="F47" s="122"/>
      <c r="G47" s="70"/>
      <c r="H47" s="124">
        <f>SUM(H42:H46)</f>
        <v>0</v>
      </c>
      <c r="I47" s="70">
        <f>SUM(I42:I46)</f>
        <v>0</v>
      </c>
      <c r="J47" s="122">
        <f>SUM(J42:J46)</f>
        <v>0</v>
      </c>
      <c r="K47" s="71">
        <f>SUM(K42:K46)</f>
        <v>748.65899999999999</v>
      </c>
      <c r="L47" s="71" t="s">
        <v>67</v>
      </c>
      <c r="M47" s="71">
        <f>SUM(M42:M46)</f>
        <v>0</v>
      </c>
    </row>
    <row r="48" spans="2:13" ht="15" customHeight="1" x14ac:dyDescent="0.35">
      <c r="B48" s="224" t="str">
        <f>IF($E$2="S",kontomall!J79,kontomall!G79)</f>
        <v>SUMMA TILLGÅNGAR</v>
      </c>
      <c r="C48" s="113"/>
      <c r="D48" s="113"/>
      <c r="E48" s="113"/>
      <c r="F48" s="121"/>
      <c r="G48" s="50"/>
      <c r="H48" s="115">
        <f>H41+H47</f>
        <v>0</v>
      </c>
      <c r="I48" s="50">
        <f>I41+I47</f>
        <v>0</v>
      </c>
      <c r="J48" s="121">
        <f>J41+J47</f>
        <v>0</v>
      </c>
      <c r="K48" s="52">
        <f>K41+K47</f>
        <v>4347.085</v>
      </c>
      <c r="L48" s="52" t="s">
        <v>67</v>
      </c>
      <c r="M48" s="52">
        <f>M41+M47</f>
        <v>0</v>
      </c>
    </row>
    <row r="49" spans="2:13" ht="15" customHeight="1" x14ac:dyDescent="0.35">
      <c r="B49" s="227" t="str">
        <f>IF($E$2="S",kontomall!J80,kontomall!G80)</f>
        <v>Eget kapital hänförligt till moderbolagets ägare</v>
      </c>
      <c r="C49" s="97"/>
      <c r="D49" s="97"/>
      <c r="E49" s="97"/>
      <c r="F49" s="116"/>
      <c r="G49" s="55"/>
      <c r="H49" s="116">
        <v>0</v>
      </c>
      <c r="I49" s="55">
        <v>-1.1368683772161603E-13</v>
      </c>
      <c r="J49" s="116">
        <v>-1.1368683772161603E-13</v>
      </c>
      <c r="K49" s="55">
        <v>1250.8840000000007</v>
      </c>
      <c r="L49" s="55"/>
      <c r="M49" s="55">
        <v>18.839999999999606</v>
      </c>
    </row>
    <row r="50" spans="2:13" ht="15" customHeight="1" x14ac:dyDescent="0.35">
      <c r="B50" s="227" t="str">
        <f>IF($E$2="S",kontomall!J81,kontomall!G81)</f>
        <v>Innehav utan bestämmande inflytande</v>
      </c>
      <c r="C50" s="97"/>
      <c r="D50" s="97"/>
      <c r="E50" s="97"/>
      <c r="F50" s="116"/>
      <c r="G50" s="55"/>
      <c r="H50" s="116">
        <v>0</v>
      </c>
      <c r="I50" s="55">
        <v>0</v>
      </c>
      <c r="J50" s="116">
        <v>0</v>
      </c>
      <c r="K50" s="55">
        <v>0</v>
      </c>
      <c r="L50" s="55">
        <v>0</v>
      </c>
      <c r="M50" s="55">
        <v>0</v>
      </c>
    </row>
    <row r="51" spans="2:13" ht="15" customHeight="1" x14ac:dyDescent="0.35">
      <c r="B51" s="227" t="str">
        <f>IF($E$2="S",kontomall!J82,kontomall!G82)</f>
        <v>Avsättningar, räntebärande</v>
      </c>
      <c r="C51" s="97"/>
      <c r="D51" s="97"/>
      <c r="E51" s="97"/>
      <c r="F51" s="116"/>
      <c r="G51" s="55"/>
      <c r="H51" s="116">
        <v>0</v>
      </c>
      <c r="I51" s="55">
        <v>0</v>
      </c>
      <c r="J51" s="116">
        <v>0</v>
      </c>
      <c r="K51" s="55">
        <v>104.00700000000001</v>
      </c>
      <c r="L51" s="55">
        <v>77.566000000000003</v>
      </c>
      <c r="M51" s="55">
        <v>0</v>
      </c>
    </row>
    <row r="52" spans="2:13" ht="15" customHeight="1" x14ac:dyDescent="0.35">
      <c r="B52" s="227" t="str">
        <f>IF($E$2="S",kontomall!J83,kontomall!G83)</f>
        <v>Avsättningar, ej räntebärande</v>
      </c>
      <c r="C52" s="97"/>
      <c r="D52" s="97"/>
      <c r="E52" s="97"/>
      <c r="F52" s="116"/>
      <c r="G52" s="55"/>
      <c r="H52" s="116">
        <v>0</v>
      </c>
      <c r="I52" s="55">
        <v>0</v>
      </c>
      <c r="J52" s="116">
        <v>0</v>
      </c>
      <c r="K52" s="55">
        <v>51.174999999999997</v>
      </c>
      <c r="L52" s="55">
        <v>47.627000000000002</v>
      </c>
      <c r="M52" s="55">
        <v>0</v>
      </c>
    </row>
    <row r="53" spans="2:13" ht="15" customHeight="1" x14ac:dyDescent="0.35">
      <c r="B53" s="227" t="str">
        <f>IF($E$2="S",kontomall!J84,kontomall!G84)</f>
        <v>Skulder, räntebärande</v>
      </c>
      <c r="C53" s="97"/>
      <c r="D53" s="97"/>
      <c r="E53" s="97"/>
      <c r="F53" s="116"/>
      <c r="G53" s="55"/>
      <c r="H53" s="116">
        <v>0</v>
      </c>
      <c r="I53" s="55">
        <v>0</v>
      </c>
      <c r="J53" s="116">
        <v>0</v>
      </c>
      <c r="K53" s="55">
        <v>2083.8089999999997</v>
      </c>
      <c r="L53" s="55">
        <v>2257.5790000000002</v>
      </c>
      <c r="M53" s="55">
        <v>0</v>
      </c>
    </row>
    <row r="54" spans="2:13" ht="15" customHeight="1" x14ac:dyDescent="0.35">
      <c r="B54" s="227" t="str">
        <f>IF($E$2="S",kontomall!J85,kontomall!G85)</f>
        <v>Skulder, ej räntebärande</v>
      </c>
      <c r="C54" s="97"/>
      <c r="D54" s="97"/>
      <c r="E54" s="97"/>
      <c r="F54" s="116"/>
      <c r="G54" s="55"/>
      <c r="H54" s="116">
        <v>0</v>
      </c>
      <c r="I54" s="55">
        <v>0</v>
      </c>
      <c r="J54" s="116">
        <v>0</v>
      </c>
      <c r="K54" s="55">
        <v>857.20999999999981</v>
      </c>
      <c r="L54" s="55">
        <v>857.34199999999998</v>
      </c>
      <c r="M54" s="55">
        <v>0</v>
      </c>
    </row>
    <row r="55" spans="2:13" ht="15" customHeight="1" x14ac:dyDescent="0.35">
      <c r="B55" s="227" t="str">
        <f>IF($E$2="S",kontomall!J86,kontomall!G86)</f>
        <v>Finansiella skulder, övriga</v>
      </c>
      <c r="C55" s="97"/>
      <c r="D55" s="97"/>
      <c r="E55" s="97"/>
      <c r="F55" s="116"/>
      <c r="G55" s="55"/>
      <c r="H55" s="116">
        <v>0</v>
      </c>
      <c r="I55" s="55">
        <v>0</v>
      </c>
      <c r="J55" s="116">
        <v>0</v>
      </c>
      <c r="K55" s="55">
        <v>0</v>
      </c>
      <c r="L55" s="55">
        <v>0</v>
      </c>
      <c r="M55" s="55">
        <v>0</v>
      </c>
    </row>
    <row r="56" spans="2:13" ht="15" customHeight="1" x14ac:dyDescent="0.35">
      <c r="B56" s="229" t="str">
        <f>IF($E$2="S",kontomall!J87,kontomall!G87)</f>
        <v>Skulder hänförliga till Tillgångar som innehas för försäljning</v>
      </c>
      <c r="C56" s="101"/>
      <c r="D56" s="101"/>
      <c r="E56" s="101"/>
      <c r="F56" s="117"/>
      <c r="G56" s="59"/>
      <c r="H56" s="117">
        <v>0</v>
      </c>
      <c r="I56" s="59">
        <v>0</v>
      </c>
      <c r="J56" s="117">
        <v>0</v>
      </c>
      <c r="K56" s="59">
        <v>0</v>
      </c>
      <c r="L56" s="59">
        <v>0</v>
      </c>
      <c r="M56" s="59">
        <v>0</v>
      </c>
    </row>
    <row r="57" spans="2:13" ht="15" customHeight="1" x14ac:dyDescent="0.35">
      <c r="B57" s="224" t="str">
        <f>IF($E$2="S",kontomall!J88,kontomall!G88)</f>
        <v>SUMMA EGET KAPITAL OCH SKULDER</v>
      </c>
      <c r="C57" s="113"/>
      <c r="D57" s="113"/>
      <c r="E57" s="113"/>
      <c r="F57" s="121"/>
      <c r="G57" s="50"/>
      <c r="H57" s="115">
        <f>SUM(H49:H56)</f>
        <v>0</v>
      </c>
      <c r="I57" s="50">
        <f>SUM(I49:I56)</f>
        <v>-1.1368683772161603E-13</v>
      </c>
      <c r="J57" s="121">
        <f>SUM(J49:J56)</f>
        <v>-1.1368683772161603E-13</v>
      </c>
      <c r="K57" s="52">
        <f>SUM(K49:K56)</f>
        <v>4347.085</v>
      </c>
      <c r="L57" s="52" t="s">
        <v>67</v>
      </c>
      <c r="M57" s="52">
        <f>SUM(M49:M56)</f>
        <v>18.839999999999606</v>
      </c>
    </row>
    <row r="58" spans="2:13" ht="16.5" x14ac:dyDescent="0.35">
      <c r="B58" s="227"/>
      <c r="C58" s="113"/>
      <c r="D58" s="113"/>
      <c r="E58" s="113"/>
      <c r="F58" s="56"/>
      <c r="G58" s="56"/>
      <c r="H58" s="56"/>
      <c r="I58" s="56"/>
      <c r="J58" s="56"/>
      <c r="K58" s="56"/>
      <c r="L58" s="56"/>
      <c r="M58" s="56"/>
    </row>
    <row r="59" spans="2:13" ht="16.5" x14ac:dyDescent="0.35">
      <c r="B59" s="111"/>
      <c r="C59" s="102"/>
      <c r="D59" s="104"/>
      <c r="E59" s="104"/>
      <c r="F59" s="105" t="e">
        <f t="shared" ref="F59:M59" si="7">F$5</f>
        <v>#REF!</v>
      </c>
      <c r="G59" s="105" t="e">
        <f t="shared" si="7"/>
        <v>#REF!</v>
      </c>
      <c r="H59" s="105" t="e">
        <f t="shared" si="7"/>
        <v>#REF!</v>
      </c>
      <c r="I59" s="105" t="e">
        <f t="shared" si="7"/>
        <v>#REF!</v>
      </c>
      <c r="J59" s="105" t="e">
        <f t="shared" si="7"/>
        <v>#REF!</v>
      </c>
      <c r="K59" s="105" t="e">
        <f t="shared" si="7"/>
        <v>#REF!</v>
      </c>
      <c r="L59" s="105" t="e">
        <f t="shared" si="7"/>
        <v>#REF!</v>
      </c>
      <c r="M59" s="105" t="e">
        <f t="shared" si="7"/>
        <v>#REF!</v>
      </c>
    </row>
    <row r="60" spans="2:13" ht="16.5" x14ac:dyDescent="0.35">
      <c r="B60" s="106"/>
      <c r="C60" s="106"/>
      <c r="D60" s="104"/>
      <c r="E60" s="104"/>
      <c r="F60" s="108" t="e">
        <f>F$6</f>
        <v>#REF!</v>
      </c>
      <c r="G60" s="108" t="e">
        <f>G$6</f>
        <v>#REF!</v>
      </c>
      <c r="H60" s="108" t="e">
        <f>H$6</f>
        <v>#REF!</v>
      </c>
      <c r="I60" s="108" t="e">
        <f>I$6</f>
        <v>#REF!</v>
      </c>
      <c r="J60" s="108"/>
      <c r="K60" s="108"/>
      <c r="L60" s="108"/>
      <c r="M60" s="108"/>
    </row>
    <row r="61" spans="2:13" ht="16.5" x14ac:dyDescent="0.35">
      <c r="B61" s="103" t="str">
        <f>IF($E$2="S",kontomall!J90,kontomall!G90)</f>
        <v>RAPPORT ÖVER KASSAFLÖDEN</v>
      </c>
      <c r="C61" s="109"/>
      <c r="D61" s="103"/>
      <c r="E61" s="103"/>
      <c r="F61" s="110"/>
      <c r="G61" s="110"/>
      <c r="H61" s="110"/>
      <c r="I61" s="110"/>
      <c r="J61" s="110"/>
      <c r="K61" s="110"/>
      <c r="L61" s="110"/>
      <c r="M61" s="110"/>
    </row>
    <row r="62" spans="2:13" ht="3" customHeight="1" x14ac:dyDescent="0.35">
      <c r="B62" s="227"/>
      <c r="C62" s="100"/>
      <c r="D62" s="100"/>
      <c r="E62" s="100"/>
      <c r="F62" s="98"/>
      <c r="G62" s="98"/>
      <c r="H62" s="98"/>
      <c r="I62" s="98"/>
      <c r="J62" s="98"/>
      <c r="K62" s="98"/>
      <c r="L62" s="98"/>
      <c r="M62" s="98"/>
    </row>
    <row r="63" spans="2:13" ht="34.9" customHeight="1" x14ac:dyDescent="0.35">
      <c r="B63" s="237" t="str">
        <f>IF($E$2="S",kontomall!J94,kontomall!G94)</f>
        <v>Kassaflöde från löpande verksamhet före förändring av rörelsekapital</v>
      </c>
      <c r="C63" s="237"/>
      <c r="D63" s="237"/>
      <c r="E63" s="237"/>
      <c r="F63" s="116">
        <v>0</v>
      </c>
      <c r="G63" s="55">
        <v>0</v>
      </c>
      <c r="H63" s="116">
        <v>0</v>
      </c>
      <c r="I63" s="55">
        <v>0</v>
      </c>
      <c r="J63" s="116">
        <v>0</v>
      </c>
      <c r="K63" s="55"/>
      <c r="L63" s="55"/>
      <c r="M63" s="55">
        <v>-4.8316906031686813E-13</v>
      </c>
    </row>
    <row r="64" spans="2:13" ht="15" customHeight="1" x14ac:dyDescent="0.35">
      <c r="B64" s="238" t="str">
        <f>IF($E$2="S",kontomall!J95,kontomall!G95)</f>
        <v>Förändring av rörelsekapital</v>
      </c>
      <c r="C64" s="238"/>
      <c r="D64" s="239"/>
      <c r="E64" s="239"/>
      <c r="F64" s="117">
        <v>0</v>
      </c>
      <c r="G64" s="59">
        <v>0</v>
      </c>
      <c r="H64" s="117">
        <v>0</v>
      </c>
      <c r="I64" s="59">
        <v>0</v>
      </c>
      <c r="J64" s="117">
        <v>0</v>
      </c>
      <c r="K64" s="59">
        <v>427.90499999999997</v>
      </c>
      <c r="L64" s="59">
        <v>0</v>
      </c>
      <c r="M64" s="59">
        <v>0</v>
      </c>
    </row>
    <row r="65" spans="2:14" ht="15" customHeight="1" x14ac:dyDescent="0.35">
      <c r="B65" s="294" t="str">
        <f>IF($E$2="S",kontomall!J96,kontomall!G96)</f>
        <v>Kassaflöde från löpande verksamhet</v>
      </c>
      <c r="C65" s="240"/>
      <c r="D65" s="241"/>
      <c r="E65" s="241"/>
      <c r="F65" s="123">
        <f>SUM(F63:F64)</f>
        <v>0</v>
      </c>
      <c r="G65" s="50">
        <f>SUM(G63:G64)</f>
        <v>0</v>
      </c>
      <c r="H65" s="115">
        <f>SUM(H63:H64)</f>
        <v>0</v>
      </c>
      <c r="I65" s="51">
        <f>SUM(I63:I64)</f>
        <v>0</v>
      </c>
      <c r="J65" s="115">
        <f>SUM(J63:J64)</f>
        <v>0</v>
      </c>
      <c r="K65" s="52" t="s">
        <v>67</v>
      </c>
      <c r="L65" s="52" t="s">
        <v>67</v>
      </c>
      <c r="M65" s="52">
        <f>SUM(M63:M64)</f>
        <v>-4.8316906031686813E-13</v>
      </c>
    </row>
    <row r="66" spans="2:14" ht="15" customHeight="1" x14ac:dyDescent="0.35">
      <c r="B66" s="237" t="str">
        <f>IF($E$2="S",kontomall!J97,kontomall!G97)</f>
        <v>Investeringar i anläggningstillgångar</v>
      </c>
      <c r="C66" s="237"/>
      <c r="D66" s="97"/>
      <c r="E66" s="97"/>
      <c r="F66" s="116">
        <v>0</v>
      </c>
      <c r="G66" s="55">
        <v>0</v>
      </c>
      <c r="H66" s="116">
        <v>0</v>
      </c>
      <c r="I66" s="55">
        <v>0</v>
      </c>
      <c r="J66" s="116">
        <v>0</v>
      </c>
      <c r="K66" s="55">
        <v>-88.867999999999995</v>
      </c>
      <c r="L66" s="55">
        <v>0</v>
      </c>
      <c r="M66" s="55">
        <v>0</v>
      </c>
    </row>
    <row r="67" spans="2:14" ht="15" customHeight="1" x14ac:dyDescent="0.35">
      <c r="B67" s="238" t="str">
        <f>IF($E$2="S",kontomall!J98,kontomall!G98)</f>
        <v>Avyttringar av anläggningstillgångar</v>
      </c>
      <c r="C67" s="238"/>
      <c r="D67" s="101"/>
      <c r="E67" s="101"/>
      <c r="F67" s="117">
        <v>0</v>
      </c>
      <c r="G67" s="59">
        <v>0</v>
      </c>
      <c r="H67" s="117">
        <v>0</v>
      </c>
      <c r="I67" s="59">
        <v>0</v>
      </c>
      <c r="J67" s="117">
        <v>0</v>
      </c>
      <c r="K67" s="59">
        <v>43.055</v>
      </c>
      <c r="L67" s="59">
        <v>0</v>
      </c>
      <c r="M67" s="59">
        <v>0</v>
      </c>
    </row>
    <row r="68" spans="2:14" ht="15" customHeight="1" x14ac:dyDescent="0.35">
      <c r="B68" s="242" t="str">
        <f>IF($E$2="S",kontomall!J99,kontomall!G99)</f>
        <v>Kassaflöde före förvärv och avyttring av företag</v>
      </c>
      <c r="C68" s="242"/>
      <c r="D68" s="243"/>
      <c r="E68" s="243"/>
      <c r="F68" s="123">
        <f>SUM(F65:F67)</f>
        <v>0</v>
      </c>
      <c r="G68" s="50">
        <f>SUM(G65:G67)</f>
        <v>0</v>
      </c>
      <c r="H68" s="115">
        <f>SUM(H65:H67)</f>
        <v>0</v>
      </c>
      <c r="I68" s="51">
        <f>SUM(I65:I67)</f>
        <v>0</v>
      </c>
      <c r="J68" s="115">
        <f>SUM(J65:J67)</f>
        <v>0</v>
      </c>
      <c r="K68" s="52" t="s">
        <v>67</v>
      </c>
      <c r="L68" s="52" t="s">
        <v>67</v>
      </c>
      <c r="M68" s="52">
        <f>SUM(M65:M67)</f>
        <v>-4.8316906031686813E-13</v>
      </c>
    </row>
    <row r="69" spans="2:14" ht="15" customHeight="1" x14ac:dyDescent="0.35">
      <c r="B69" s="238" t="str">
        <f>IF($E$2="S",kontomall!J100,kontomall!G100)</f>
        <v>Nettoinvesteringar i företag</v>
      </c>
      <c r="C69" s="238"/>
      <c r="D69" s="244"/>
      <c r="E69" s="244"/>
      <c r="F69" s="117">
        <v>0</v>
      </c>
      <c r="G69" s="59">
        <v>0</v>
      </c>
      <c r="H69" s="117">
        <v>0</v>
      </c>
      <c r="I69" s="59">
        <v>0</v>
      </c>
      <c r="J69" s="117">
        <v>0</v>
      </c>
      <c r="K69" s="59">
        <v>11.071</v>
      </c>
      <c r="L69" s="59">
        <v>0</v>
      </c>
      <c r="M69" s="59">
        <v>0</v>
      </c>
    </row>
    <row r="70" spans="2:14" ht="15" customHeight="1" x14ac:dyDescent="0.35">
      <c r="B70" s="294" t="str">
        <f>IF($E$2="S",kontomall!J101,kontomall!G101)</f>
        <v>Kassaflöde efter investeringar</v>
      </c>
      <c r="C70" s="240"/>
      <c r="D70" s="113"/>
      <c r="E70" s="113"/>
      <c r="F70" s="123">
        <f>SUM(F68:F69)</f>
        <v>0</v>
      </c>
      <c r="G70" s="50">
        <f>SUM(G68:G69)</f>
        <v>0</v>
      </c>
      <c r="H70" s="115">
        <f>SUM(H68:H69)</f>
        <v>0</v>
      </c>
      <c r="I70" s="51">
        <f>SUM(I68:I69)</f>
        <v>0</v>
      </c>
      <c r="J70" s="115">
        <f>SUM(J68:J69)</f>
        <v>0</v>
      </c>
      <c r="K70" s="52" t="s">
        <v>67</v>
      </c>
      <c r="L70" s="52" t="s">
        <v>67</v>
      </c>
      <c r="M70" s="52">
        <f>SUM(M68:M69)</f>
        <v>-4.8316906031686813E-13</v>
      </c>
    </row>
    <row r="71" spans="2:14" ht="15" customHeight="1" x14ac:dyDescent="0.35">
      <c r="B71" s="237" t="str">
        <f>IF($E$2="S",kontomall!J102,kontomall!G102)</f>
        <v>Förändring av lån</v>
      </c>
      <c r="C71" s="237"/>
      <c r="D71" s="97"/>
      <c r="E71" s="97"/>
      <c r="F71" s="116">
        <v>0</v>
      </c>
      <c r="G71" s="55">
        <v>0</v>
      </c>
      <c r="H71" s="116">
        <v>0</v>
      </c>
      <c r="I71" s="55">
        <v>0</v>
      </c>
      <c r="J71" s="116">
        <v>0</v>
      </c>
      <c r="K71" s="55">
        <v>-239.90100000000001</v>
      </c>
      <c r="L71" s="55">
        <v>0</v>
      </c>
      <c r="M71" s="55">
        <v>0</v>
      </c>
    </row>
    <row r="72" spans="2:14" ht="15" customHeight="1" x14ac:dyDescent="0.35">
      <c r="B72" s="237" t="str">
        <f>IF($E$2="S",kontomall!J103,kontomall!G103)</f>
        <v>Nyemission</v>
      </c>
      <c r="C72" s="237"/>
      <c r="D72" s="97"/>
      <c r="E72" s="97"/>
      <c r="F72" s="116">
        <v>0</v>
      </c>
      <c r="G72" s="55">
        <v>0</v>
      </c>
      <c r="H72" s="116">
        <v>0</v>
      </c>
      <c r="I72" s="55">
        <v>0</v>
      </c>
      <c r="J72" s="116">
        <v>0</v>
      </c>
      <c r="K72" s="55">
        <v>0</v>
      </c>
      <c r="L72" s="55">
        <v>0</v>
      </c>
      <c r="M72" s="55">
        <v>0</v>
      </c>
    </row>
    <row r="73" spans="2:14" ht="15" customHeight="1" x14ac:dyDescent="0.35">
      <c r="B73" s="237" t="str">
        <f>IF($E$2="S",kontomall!J104,kontomall!G104)</f>
        <v>Lämnad utdelning</v>
      </c>
      <c r="C73" s="237"/>
      <c r="D73" s="97"/>
      <c r="E73" s="97"/>
      <c r="F73" s="116">
        <v>0</v>
      </c>
      <c r="G73" s="55">
        <v>0</v>
      </c>
      <c r="H73" s="116">
        <v>0</v>
      </c>
      <c r="I73" s="55">
        <v>0</v>
      </c>
      <c r="J73" s="116">
        <v>0</v>
      </c>
      <c r="K73" s="55">
        <v>-19.044</v>
      </c>
      <c r="L73" s="55">
        <v>0</v>
      </c>
      <c r="M73" s="55">
        <v>0</v>
      </c>
    </row>
    <row r="74" spans="2:14" ht="15" customHeight="1" x14ac:dyDescent="0.35">
      <c r="B74" s="238" t="str">
        <f>IF($E$2="S",kontomall!J105,kontomall!G105)</f>
        <v>Övrigt</v>
      </c>
      <c r="C74" s="238"/>
      <c r="D74" s="101"/>
      <c r="E74" s="101"/>
      <c r="F74" s="117">
        <v>0</v>
      </c>
      <c r="G74" s="59">
        <v>0</v>
      </c>
      <c r="H74" s="117">
        <v>0</v>
      </c>
      <c r="I74" s="59">
        <v>0</v>
      </c>
      <c r="J74" s="117">
        <v>0</v>
      </c>
      <c r="K74" s="59">
        <v>2</v>
      </c>
      <c r="L74" s="59">
        <v>0</v>
      </c>
      <c r="M74" s="59">
        <v>0</v>
      </c>
    </row>
    <row r="75" spans="2:14" ht="15" customHeight="1" x14ac:dyDescent="0.35">
      <c r="B75" s="292" t="str">
        <f>IF($E$2="S",kontomall!J106,kontomall!G106)</f>
        <v>Kassaflöde från finansieringsverksamheten</v>
      </c>
      <c r="C75" s="245" t="s">
        <v>350</v>
      </c>
      <c r="D75" s="246"/>
      <c r="E75" s="246"/>
      <c r="F75" s="124">
        <f>SUM(F71:F74)</f>
        <v>0</v>
      </c>
      <c r="G75" s="70">
        <f>SUM(G71:G74)</f>
        <v>0</v>
      </c>
      <c r="H75" s="124">
        <f>SUM(H71:H74)</f>
        <v>0</v>
      </c>
      <c r="I75" s="70">
        <f>SUM(I71:I74)</f>
        <v>0</v>
      </c>
      <c r="J75" s="124">
        <f>SUM(J71:J74)</f>
        <v>0</v>
      </c>
      <c r="K75" s="284" t="s">
        <v>67</v>
      </c>
      <c r="L75" s="284" t="s">
        <v>67</v>
      </c>
      <c r="M75" s="284">
        <f>SUM(M71:M74)</f>
        <v>0</v>
      </c>
    </row>
    <row r="76" spans="2:14" ht="15" customHeight="1" x14ac:dyDescent="0.35">
      <c r="B76" s="240" t="str">
        <f>IF($E$2="S",kontomall!J107,kontomall!G107)</f>
        <v>Årets/periodens kassaflöde</v>
      </c>
      <c r="C76" s="240"/>
      <c r="D76" s="113"/>
      <c r="E76" s="113"/>
      <c r="F76" s="123">
        <f>SUM(F75+F70)</f>
        <v>0</v>
      </c>
      <c r="G76" s="50">
        <f>SUM(G75+G70)</f>
        <v>0</v>
      </c>
      <c r="H76" s="115">
        <f>SUM(H75+H70)</f>
        <v>0</v>
      </c>
      <c r="I76" s="51">
        <f>SUM(I75+I70)</f>
        <v>0</v>
      </c>
      <c r="J76" s="115">
        <f>SUM(J75+J70)</f>
        <v>0</v>
      </c>
      <c r="K76" s="52" t="s">
        <v>67</v>
      </c>
      <c r="L76" s="52" t="s">
        <v>67</v>
      </c>
      <c r="M76" s="52">
        <f>SUM(M75+M70)</f>
        <v>-4.8316906031686813E-13</v>
      </c>
    </row>
    <row r="77" spans="2:14" ht="15" customHeight="1" x14ac:dyDescent="0.35">
      <c r="B77" s="238" t="str">
        <f>IF($E$2="S",kontomall!J108,kontomall!G108)</f>
        <v>Avvecklad verksamhet</v>
      </c>
      <c r="C77" s="238"/>
      <c r="D77" s="101"/>
      <c r="E77" s="101"/>
      <c r="F77" s="117">
        <v>0</v>
      </c>
      <c r="G77" s="59">
        <v>0</v>
      </c>
      <c r="H77" s="117">
        <v>0</v>
      </c>
      <c r="I77" s="59">
        <v>0</v>
      </c>
      <c r="J77" s="117">
        <v>0</v>
      </c>
      <c r="K77" s="59">
        <v>0</v>
      </c>
      <c r="L77" s="59">
        <v>0</v>
      </c>
      <c r="M77" s="59">
        <v>0</v>
      </c>
      <c r="N77" s="288"/>
    </row>
    <row r="78" spans="2:14" ht="15" customHeight="1" x14ac:dyDescent="0.35">
      <c r="B78" s="294" t="str">
        <f>IF($E$2="S",kontomall!J109,kontomall!G109)</f>
        <v>Årets kassaflöde, justerat för avvecklad verksamhet</v>
      </c>
      <c r="C78" s="243"/>
      <c r="D78" s="113"/>
      <c r="E78" s="113"/>
      <c r="F78" s="123">
        <f>SUM(F76:F77)</f>
        <v>0</v>
      </c>
      <c r="G78" s="50">
        <f>SUM(G76:G77)</f>
        <v>0</v>
      </c>
      <c r="H78" s="115">
        <f>SUM(H76:H77)</f>
        <v>0</v>
      </c>
      <c r="I78" s="51">
        <f>SUM(I76:I77)</f>
        <v>0</v>
      </c>
      <c r="J78" s="115">
        <f>SUM(J76:J77)</f>
        <v>0</v>
      </c>
      <c r="K78" s="52" t="s">
        <v>67</v>
      </c>
      <c r="L78" s="52" t="s">
        <v>67</v>
      </c>
      <c r="M78" s="52">
        <f>SUM(M76:M77)</f>
        <v>-4.8316906031686813E-13</v>
      </c>
    </row>
    <row r="79" spans="2:14" ht="16.5" x14ac:dyDescent="0.35">
      <c r="B79" s="227"/>
      <c r="C79" s="113"/>
      <c r="D79" s="113"/>
      <c r="E79" s="113"/>
      <c r="F79" s="114"/>
      <c r="G79" s="114"/>
      <c r="H79" s="114"/>
      <c r="I79" s="114"/>
      <c r="J79" s="114"/>
      <c r="K79" s="114"/>
      <c r="L79" s="114"/>
      <c r="M79" s="114"/>
    </row>
    <row r="80" spans="2:14" ht="16.5" x14ac:dyDescent="0.35">
      <c r="B80" s="111"/>
      <c r="C80" s="102"/>
      <c r="D80" s="104"/>
      <c r="E80" s="104"/>
      <c r="F80" s="105" t="e">
        <f t="shared" ref="F80:M80" si="8">F$5</f>
        <v>#REF!</v>
      </c>
      <c r="G80" s="105" t="e">
        <f t="shared" si="8"/>
        <v>#REF!</v>
      </c>
      <c r="H80" s="105" t="e">
        <f t="shared" si="8"/>
        <v>#REF!</v>
      </c>
      <c r="I80" s="105" t="e">
        <f t="shared" si="8"/>
        <v>#REF!</v>
      </c>
      <c r="J80" s="105" t="e">
        <f t="shared" si="8"/>
        <v>#REF!</v>
      </c>
      <c r="K80" s="105" t="e">
        <f t="shared" si="8"/>
        <v>#REF!</v>
      </c>
      <c r="L80" s="105" t="e">
        <f t="shared" si="8"/>
        <v>#REF!</v>
      </c>
      <c r="M80" s="105" t="e">
        <f t="shared" si="8"/>
        <v>#REF!</v>
      </c>
    </row>
    <row r="81" spans="2:15" ht="16.5" x14ac:dyDescent="0.35">
      <c r="B81" s="106"/>
      <c r="C81" s="106"/>
      <c r="D81" s="104"/>
      <c r="E81" s="104"/>
      <c r="F81" s="105" t="e">
        <f>F$6</f>
        <v>#REF!</v>
      </c>
      <c r="G81" s="105" t="e">
        <f>G$6</f>
        <v>#REF!</v>
      </c>
      <c r="H81" s="108" t="e">
        <f>H$6</f>
        <v>#REF!</v>
      </c>
      <c r="I81" s="108" t="e">
        <f>I$6</f>
        <v>#REF!</v>
      </c>
      <c r="J81" s="105"/>
      <c r="K81" s="105"/>
      <c r="L81" s="105"/>
      <c r="M81" s="105"/>
    </row>
    <row r="82" spans="2:15" ht="16.5" x14ac:dyDescent="0.35">
      <c r="B82" s="103" t="str">
        <f>IF($E$2="S",kontomall!J111,kontomall!G111)</f>
        <v>NYCKELTAL</v>
      </c>
      <c r="C82" s="109"/>
      <c r="D82" s="103"/>
      <c r="E82" s="103"/>
      <c r="F82" s="107"/>
      <c r="G82" s="107"/>
      <c r="H82" s="107"/>
      <c r="I82" s="107"/>
      <c r="J82" s="107"/>
      <c r="K82" s="107"/>
      <c r="L82" s="107"/>
      <c r="M82" s="107"/>
    </row>
    <row r="83" spans="2:15" ht="1.5" customHeight="1" x14ac:dyDescent="0.35">
      <c r="B83" s="227" t="str">
        <f>IF($E$2="S",kontomall!J118,kontomall!G118)</f>
        <v>Avkastning på EK (%)</v>
      </c>
      <c r="C83" s="100"/>
      <c r="D83" s="100"/>
      <c r="E83" s="100"/>
      <c r="F83" s="100"/>
      <c r="G83" s="100"/>
      <c r="H83" s="100"/>
      <c r="I83" s="100"/>
      <c r="J83" s="100"/>
      <c r="K83" s="100"/>
      <c r="L83" s="100"/>
      <c r="M83" s="100"/>
    </row>
    <row r="84" spans="2:15" ht="15" customHeight="1" x14ac:dyDescent="0.35">
      <c r="B84" s="262" t="str">
        <f>IF($E$2="S",kontomall!J115,kontomall!G115)</f>
        <v>EBITA-marginal (%)</v>
      </c>
      <c r="C84" s="237"/>
      <c r="D84" s="228"/>
      <c r="E84" s="228"/>
      <c r="F84" s="119">
        <v>0</v>
      </c>
      <c r="G84" s="93">
        <v>0</v>
      </c>
      <c r="H84" s="119">
        <v>0</v>
      </c>
      <c r="I84" s="93">
        <v>0</v>
      </c>
      <c r="J84" s="119">
        <v>0</v>
      </c>
      <c r="K84" s="93">
        <v>14.003628805365118</v>
      </c>
      <c r="L84" s="93">
        <v>12.319779829896602</v>
      </c>
      <c r="M84" s="93">
        <v>13.321956764640468</v>
      </c>
    </row>
    <row r="85" spans="2:15" ht="15" customHeight="1" x14ac:dyDescent="0.35">
      <c r="B85" s="227" t="str">
        <f>IF($E$2="S",kontomall!J116,kontomall!G116)</f>
        <v>Operativ EBITA-marginal (%)</v>
      </c>
      <c r="C85" s="237"/>
      <c r="D85" s="228"/>
      <c r="E85" s="228"/>
      <c r="F85" s="119">
        <v>0</v>
      </c>
      <c r="G85" s="93">
        <v>0</v>
      </c>
      <c r="H85" s="119">
        <v>0</v>
      </c>
      <c r="I85" s="93">
        <v>0</v>
      </c>
      <c r="J85" s="119">
        <v>0</v>
      </c>
      <c r="K85" s="93">
        <v>14.12814888819987</v>
      </c>
      <c r="L85" s="93">
        <v>12.588387039613142</v>
      </c>
      <c r="M85" s="93">
        <v>13.504054309467243</v>
      </c>
    </row>
    <row r="86" spans="2:15" ht="15" customHeight="1" x14ac:dyDescent="0.35">
      <c r="B86" s="227" t="str">
        <f>IF($E$2="S",kontomall!J117,kontomall!G117)</f>
        <v>EBT-marginal (%)</v>
      </c>
      <c r="C86" s="237"/>
      <c r="D86" s="228"/>
      <c r="E86" s="228"/>
      <c r="F86" s="119">
        <v>0</v>
      </c>
      <c r="G86" s="93">
        <v>0</v>
      </c>
      <c r="H86" s="119">
        <v>0</v>
      </c>
      <c r="I86" s="93">
        <v>0</v>
      </c>
      <c r="J86" s="119">
        <v>0</v>
      </c>
      <c r="K86" s="93">
        <v>7.9592563245713679</v>
      </c>
      <c r="L86" s="93">
        <v>5.3087005241222176</v>
      </c>
      <c r="M86" s="93">
        <v>8.9128442805963211</v>
      </c>
    </row>
    <row r="87" spans="2:15" ht="15" customHeight="1" x14ac:dyDescent="0.35">
      <c r="B87" s="227" t="str">
        <f>IF($E$2="S",kontomall!J118,kontomall!G118)</f>
        <v>Avkastning på EK (%)</v>
      </c>
      <c r="C87" s="237"/>
      <c r="D87" s="235"/>
      <c r="E87" s="235"/>
      <c r="F87" s="126" t="s">
        <v>67</v>
      </c>
      <c r="G87" s="83" t="s">
        <v>67</v>
      </c>
      <c r="H87" s="126" t="s">
        <v>67</v>
      </c>
      <c r="I87" s="83" t="s">
        <v>67</v>
      </c>
      <c r="J87" s="119">
        <v>0</v>
      </c>
      <c r="K87" s="93" t="s">
        <v>67</v>
      </c>
      <c r="L87" s="93" t="s">
        <v>67</v>
      </c>
      <c r="M87" s="93">
        <v>2030.8386411889924</v>
      </c>
    </row>
    <row r="88" spans="2:15" ht="15" customHeight="1" x14ac:dyDescent="0.35">
      <c r="B88" s="227" t="str">
        <f>IF($E$2="S",kontomall!J119,kontomall!G119)</f>
        <v>Avkastning på sysselsatt kapital (%)</v>
      </c>
      <c r="C88" s="237"/>
      <c r="D88" s="235"/>
      <c r="E88" s="235"/>
      <c r="F88" s="126" t="s">
        <v>67</v>
      </c>
      <c r="G88" s="83" t="s">
        <v>67</v>
      </c>
      <c r="H88" s="126" t="s">
        <v>67</v>
      </c>
      <c r="I88" s="83" t="s">
        <v>67</v>
      </c>
      <c r="J88" s="119">
        <v>0</v>
      </c>
      <c r="K88" s="93" t="s">
        <v>67</v>
      </c>
      <c r="L88" s="93" t="s">
        <v>67</v>
      </c>
      <c r="M88" s="93">
        <v>3661.188959660361</v>
      </c>
    </row>
    <row r="89" spans="2:15" ht="15" customHeight="1" x14ac:dyDescent="0.35">
      <c r="B89" s="227" t="str">
        <f>IF($E$2="S",kontomall!J120,kontomall!G120)</f>
        <v>Soliditet (%)</v>
      </c>
      <c r="C89" s="237"/>
      <c r="D89" s="228"/>
      <c r="E89" s="228"/>
      <c r="F89" s="127" t="s">
        <v>67</v>
      </c>
      <c r="G89" s="84" t="s">
        <v>67</v>
      </c>
      <c r="H89" s="116">
        <v>0</v>
      </c>
      <c r="I89" s="55">
        <v>100</v>
      </c>
      <c r="J89" s="116">
        <v>100</v>
      </c>
      <c r="K89" s="55">
        <v>28.775236739102191</v>
      </c>
      <c r="L89" s="55" t="s">
        <v>67</v>
      </c>
      <c r="M89" s="55">
        <v>100</v>
      </c>
    </row>
    <row r="90" spans="2:15" ht="15" customHeight="1" x14ac:dyDescent="0.35">
      <c r="B90" s="227" t="str">
        <f>IF($E$2="S",kontomall!J121,kontomall!G121)</f>
        <v>Räntebärande nettoskuld</v>
      </c>
      <c r="C90" s="237"/>
      <c r="D90" s="228"/>
      <c r="E90" s="228"/>
      <c r="F90" s="128" t="s">
        <v>67</v>
      </c>
      <c r="G90" s="85" t="s">
        <v>67</v>
      </c>
      <c r="H90" s="116">
        <v>0</v>
      </c>
      <c r="I90" s="55">
        <v>0</v>
      </c>
      <c r="J90" s="116">
        <v>0</v>
      </c>
      <c r="K90" s="55">
        <v>1843.74</v>
      </c>
      <c r="L90" s="55" t="s">
        <v>67</v>
      </c>
      <c r="M90" s="55">
        <v>0</v>
      </c>
    </row>
    <row r="91" spans="2:15" ht="15" customHeight="1" x14ac:dyDescent="0.35">
      <c r="B91" s="227" t="str">
        <f>IF($E$2="S",kontomall!J122,kontomall!G122)</f>
        <v>Skuldsättningsgrad</v>
      </c>
      <c r="C91" s="237"/>
      <c r="D91" s="97"/>
      <c r="E91" s="97"/>
      <c r="F91" s="129" t="s">
        <v>67</v>
      </c>
      <c r="G91" s="86" t="s">
        <v>67</v>
      </c>
      <c r="H91" s="119">
        <v>0</v>
      </c>
      <c r="I91" s="93">
        <v>0</v>
      </c>
      <c r="J91" s="119">
        <v>0</v>
      </c>
      <c r="K91" s="93">
        <v>1.7490158959583781</v>
      </c>
      <c r="L91" s="93" t="s">
        <v>67</v>
      </c>
      <c r="M91" s="93">
        <v>0</v>
      </c>
    </row>
    <row r="92" spans="2:15" ht="15" customHeight="1" x14ac:dyDescent="0.35">
      <c r="B92" s="229" t="str">
        <f>IF($E$2="S",kontomall!J123,kontomall!G123)</f>
        <v>Medelantal anställda</v>
      </c>
      <c r="C92" s="238"/>
      <c r="D92" s="101"/>
      <c r="E92" s="101"/>
      <c r="F92" s="130" t="s">
        <v>67</v>
      </c>
      <c r="G92" s="87" t="s">
        <v>67</v>
      </c>
      <c r="H92" s="131" t="s">
        <v>67</v>
      </c>
      <c r="I92" s="87" t="s">
        <v>67</v>
      </c>
      <c r="J92" s="116">
        <v>0</v>
      </c>
      <c r="K92" s="55">
        <v>0</v>
      </c>
      <c r="L92" s="55">
        <v>0</v>
      </c>
      <c r="M92" s="55">
        <v>0</v>
      </c>
    </row>
    <row r="93" spans="2:15" ht="16.5" x14ac:dyDescent="0.35">
      <c r="B93" s="231" t="str">
        <f>IF($E$2="S",D97,A97)</f>
        <v>1) Nordic Cinema Group har justerats 2014 och 2013 och visas nu utifrån IFRS-anpassad redovisning.</v>
      </c>
      <c r="C93" s="99"/>
      <c r="D93" s="99"/>
      <c r="E93" s="99"/>
      <c r="F93" s="99"/>
      <c r="G93" s="99"/>
      <c r="H93" s="99"/>
      <c r="I93" s="99"/>
      <c r="J93" s="99"/>
      <c r="K93" s="99"/>
      <c r="L93" s="99"/>
      <c r="M93" s="99"/>
    </row>
    <row r="94" spans="2:15" ht="16.5" x14ac:dyDescent="0.35">
      <c r="B94" s="231" t="str">
        <f>IF($E$2="S",D98,A98)</f>
        <v>2) Resultatet 2013 och 2012 är proformerat med hänsyn till Ratos förvärv och ny finansiering.</v>
      </c>
      <c r="C94" s="247"/>
      <c r="D94" s="247"/>
      <c r="E94" s="247"/>
      <c r="F94" s="247"/>
      <c r="G94" s="247"/>
      <c r="H94" s="247"/>
      <c r="I94" s="247"/>
      <c r="J94" s="247"/>
      <c r="K94" s="247"/>
      <c r="L94" s="247"/>
      <c r="M94" s="247"/>
    </row>
    <row r="95" spans="2:15" ht="16.5" x14ac:dyDescent="0.35">
      <c r="B95" s="231"/>
      <c r="C95" s="247"/>
      <c r="D95" s="247"/>
      <c r="E95" s="247"/>
      <c r="F95" s="247"/>
      <c r="G95" s="247"/>
      <c r="H95" s="247"/>
      <c r="I95" s="247"/>
      <c r="J95" s="247"/>
      <c r="K95" s="219"/>
      <c r="L95" s="219"/>
      <c r="M95" s="219"/>
      <c r="N95" s="219"/>
      <c r="O95" s="219"/>
    </row>
    <row r="96" spans="2:15" ht="16.5" x14ac:dyDescent="0.35">
      <c r="B96" s="248"/>
      <c r="C96" s="248"/>
      <c r="D96" s="248"/>
      <c r="E96" s="248"/>
      <c r="F96" s="248"/>
      <c r="G96" s="248"/>
      <c r="H96" s="248"/>
      <c r="I96" s="248"/>
      <c r="J96" s="248"/>
      <c r="K96" s="219"/>
      <c r="L96" s="219"/>
      <c r="M96" s="219"/>
      <c r="N96" s="219"/>
      <c r="O96" s="219"/>
    </row>
    <row r="97" spans="1:13" hidden="1" outlineLevel="1" x14ac:dyDescent="0.25">
      <c r="A97" s="219" t="s">
        <v>243</v>
      </c>
      <c r="B97" s="219"/>
      <c r="C97" s="219"/>
      <c r="D97" s="219" t="s">
        <v>241</v>
      </c>
      <c r="E97" s="219"/>
      <c r="F97" s="253"/>
      <c r="G97" s="219"/>
      <c r="H97" s="219"/>
      <c r="I97" s="219"/>
      <c r="J97" s="219"/>
      <c r="K97" s="219"/>
      <c r="L97" s="219"/>
      <c r="M97" s="219"/>
    </row>
    <row r="98" spans="1:13" hidden="1" outlineLevel="1" x14ac:dyDescent="0.25">
      <c r="A98" s="219" t="s">
        <v>244</v>
      </c>
      <c r="B98" s="219"/>
      <c r="C98" s="219"/>
      <c r="D98" s="219" t="s">
        <v>242</v>
      </c>
      <c r="E98" s="219"/>
      <c r="F98" s="253"/>
      <c r="G98" s="219"/>
      <c r="H98" s="219"/>
      <c r="I98" s="219"/>
      <c r="J98" s="219"/>
      <c r="K98" s="219"/>
      <c r="L98" s="219"/>
      <c r="M98" s="219"/>
    </row>
    <row r="99" spans="1:13" ht="16.5" hidden="1" outlineLevel="1" x14ac:dyDescent="0.35">
      <c r="B99" s="248"/>
      <c r="C99" s="248"/>
      <c r="E99" s="248"/>
      <c r="F99" s="248"/>
      <c r="G99" s="248"/>
      <c r="H99" s="248"/>
      <c r="I99" s="248"/>
      <c r="J99" s="248"/>
      <c r="K99" s="248"/>
      <c r="L99" s="248"/>
      <c r="M99" s="248"/>
    </row>
    <row r="100" spans="1:13" ht="16.5" hidden="1" outlineLevel="1" x14ac:dyDescent="0.35">
      <c r="B100" s="248"/>
      <c r="C100" s="248"/>
      <c r="D100" s="248"/>
      <c r="E100" s="248"/>
      <c r="F100" s="248"/>
      <c r="G100" s="248"/>
      <c r="H100" s="248"/>
      <c r="I100" s="248"/>
      <c r="J100" s="248"/>
      <c r="K100" s="248"/>
      <c r="L100" s="248"/>
      <c r="M100" s="248"/>
    </row>
    <row r="101" spans="1:13" ht="16.5" hidden="1" outlineLevel="1" x14ac:dyDescent="0.35">
      <c r="B101" s="248"/>
      <c r="C101" s="248"/>
      <c r="D101" s="248"/>
      <c r="E101" s="248"/>
      <c r="F101" s="248"/>
      <c r="G101" s="248"/>
      <c r="H101" s="248"/>
      <c r="I101" s="248"/>
      <c r="J101" s="248"/>
      <c r="K101" s="248"/>
      <c r="L101" s="248"/>
      <c r="M101" s="248"/>
    </row>
    <row r="102" spans="1:13" ht="16.5" collapsed="1" x14ac:dyDescent="0.35">
      <c r="B102" s="248"/>
      <c r="C102" s="248"/>
      <c r="D102" s="248"/>
      <c r="E102" s="248"/>
      <c r="F102" s="248"/>
      <c r="G102" s="248"/>
      <c r="H102" s="248"/>
      <c r="I102" s="248"/>
      <c r="J102" s="248"/>
      <c r="K102" s="248"/>
      <c r="L102" s="248"/>
      <c r="M102" s="248"/>
    </row>
    <row r="103" spans="1:13" x14ac:dyDescent="0.25">
      <c r="B103" s="249"/>
      <c r="C103" s="249"/>
      <c r="D103" s="249"/>
      <c r="E103" s="249"/>
      <c r="F103" s="249"/>
      <c r="G103" s="249"/>
      <c r="H103" s="249"/>
      <c r="I103" s="249"/>
      <c r="J103" s="249"/>
      <c r="K103" s="249"/>
      <c r="L103" s="249"/>
      <c r="M103" s="249"/>
    </row>
    <row r="104" spans="1:13" x14ac:dyDescent="0.25">
      <c r="B104" s="249"/>
      <c r="C104" s="249"/>
      <c r="D104" s="249"/>
      <c r="E104" s="249"/>
      <c r="F104" s="249"/>
      <c r="G104" s="249"/>
      <c r="H104" s="249"/>
      <c r="I104" s="249"/>
      <c r="J104" s="249"/>
      <c r="K104" s="249"/>
      <c r="L104" s="249"/>
      <c r="M104" s="249"/>
    </row>
    <row r="105" spans="1:13" x14ac:dyDescent="0.25">
      <c r="B105" s="249"/>
      <c r="C105" s="249"/>
      <c r="D105" s="249"/>
      <c r="E105" s="249"/>
      <c r="F105" s="249"/>
      <c r="G105" s="249"/>
      <c r="H105" s="249"/>
      <c r="I105" s="249"/>
      <c r="J105" s="249"/>
      <c r="K105" s="249"/>
      <c r="L105" s="249"/>
      <c r="M105" s="249"/>
    </row>
    <row r="106" spans="1:13" x14ac:dyDescent="0.25">
      <c r="B106" s="249"/>
      <c r="C106" s="249"/>
      <c r="D106" s="249"/>
      <c r="E106" s="249"/>
      <c r="F106" s="249"/>
      <c r="G106" s="249"/>
      <c r="H106" s="249"/>
      <c r="I106" s="249"/>
      <c r="J106" s="249"/>
      <c r="K106" s="249"/>
      <c r="L106" s="249"/>
      <c r="M106" s="249"/>
    </row>
    <row r="107" spans="1:13" x14ac:dyDescent="0.25">
      <c r="B107" s="249"/>
      <c r="C107" s="249"/>
      <c r="D107" s="249"/>
      <c r="E107" s="249"/>
      <c r="F107" s="249"/>
      <c r="G107" s="249"/>
      <c r="H107" s="249"/>
      <c r="I107" s="249"/>
      <c r="J107" s="249"/>
      <c r="K107" s="249"/>
      <c r="L107" s="249"/>
      <c r="M107" s="249"/>
    </row>
    <row r="108" spans="1:13" x14ac:dyDescent="0.25">
      <c r="B108" s="219"/>
      <c r="C108" s="219"/>
      <c r="D108" s="219"/>
      <c r="E108" s="219"/>
      <c r="F108" s="219"/>
      <c r="G108" s="219"/>
      <c r="H108" s="219"/>
      <c r="I108" s="219"/>
      <c r="J108" s="219"/>
      <c r="K108" s="219"/>
      <c r="L108" s="219"/>
      <c r="M108" s="219"/>
    </row>
    <row r="109" spans="1:13" x14ac:dyDescent="0.25">
      <c r="B109" s="219"/>
      <c r="C109" s="219"/>
      <c r="D109" s="219"/>
      <c r="E109" s="219"/>
      <c r="F109" s="219"/>
      <c r="G109" s="219"/>
      <c r="H109" s="219"/>
      <c r="I109" s="219"/>
      <c r="J109" s="219"/>
      <c r="K109" s="219"/>
      <c r="L109" s="219"/>
      <c r="M109" s="219"/>
    </row>
    <row r="110" spans="1:13" x14ac:dyDescent="0.25">
      <c r="B110" s="219"/>
      <c r="C110" s="219"/>
      <c r="D110" s="219"/>
      <c r="E110" s="219"/>
      <c r="F110" s="219"/>
      <c r="G110" s="219"/>
      <c r="H110" s="219"/>
      <c r="I110" s="219"/>
      <c r="J110" s="219"/>
      <c r="K110" s="219"/>
      <c r="L110" s="219"/>
      <c r="M110" s="219"/>
    </row>
    <row r="111" spans="1:13" x14ac:dyDescent="0.25">
      <c r="B111" s="219"/>
      <c r="C111" s="219"/>
      <c r="D111" s="219"/>
      <c r="E111" s="219"/>
      <c r="F111" s="219"/>
      <c r="G111" s="219"/>
      <c r="H111" s="219"/>
      <c r="I111" s="219"/>
      <c r="J111" s="219"/>
      <c r="K111" s="219"/>
      <c r="L111" s="219"/>
      <c r="M111" s="219"/>
    </row>
    <row r="112" spans="1:13" x14ac:dyDescent="0.25">
      <c r="B112" s="219"/>
      <c r="C112" s="219"/>
      <c r="D112" s="219"/>
      <c r="E112" s="219"/>
      <c r="F112" s="219"/>
      <c r="G112" s="219"/>
      <c r="H112" s="219"/>
      <c r="I112" s="219"/>
      <c r="J112" s="219"/>
      <c r="K112" s="219"/>
      <c r="L112" s="219"/>
      <c r="M112" s="219"/>
    </row>
    <row r="113" spans="2:13" x14ac:dyDescent="0.25">
      <c r="B113" s="219"/>
      <c r="C113" s="219"/>
      <c r="D113" s="219"/>
      <c r="E113" s="219"/>
      <c r="F113" s="219"/>
      <c r="G113" s="219"/>
      <c r="H113" s="219"/>
      <c r="I113" s="219"/>
      <c r="J113" s="219"/>
      <c r="K113" s="219"/>
      <c r="L113" s="219"/>
      <c r="M113" s="219"/>
    </row>
    <row r="114" spans="2:13" x14ac:dyDescent="0.25">
      <c r="B114" s="219"/>
      <c r="C114" s="219"/>
      <c r="D114" s="219"/>
      <c r="E114" s="219"/>
      <c r="F114" s="219"/>
      <c r="G114" s="219"/>
      <c r="H114" s="219"/>
      <c r="I114" s="219"/>
      <c r="J114" s="219"/>
      <c r="K114" s="219"/>
      <c r="L114" s="219"/>
      <c r="M114" s="219"/>
    </row>
    <row r="115" spans="2:13" x14ac:dyDescent="0.25">
      <c r="B115" s="219"/>
      <c r="C115" s="219"/>
      <c r="D115" s="219"/>
      <c r="E115" s="219"/>
      <c r="F115" s="219"/>
      <c r="G115" s="219"/>
      <c r="H115" s="219"/>
      <c r="I115" s="219"/>
      <c r="J115" s="219"/>
      <c r="K115" s="219"/>
      <c r="L115" s="219"/>
      <c r="M115" s="219"/>
    </row>
    <row r="116" spans="2:13" x14ac:dyDescent="0.25">
      <c r="B116" s="219"/>
      <c r="C116" s="219"/>
      <c r="D116" s="219"/>
      <c r="E116" s="219"/>
      <c r="F116" s="219"/>
      <c r="G116" s="219"/>
      <c r="H116" s="219"/>
      <c r="I116" s="219"/>
      <c r="J116" s="219"/>
      <c r="K116" s="219"/>
      <c r="L116" s="219"/>
      <c r="M116" s="219"/>
    </row>
    <row r="117" spans="2:13" x14ac:dyDescent="0.25">
      <c r="B117" s="219"/>
      <c r="C117" s="219"/>
      <c r="D117" s="219"/>
      <c r="E117" s="219"/>
      <c r="F117" s="219"/>
      <c r="G117" s="219"/>
      <c r="H117" s="219"/>
      <c r="I117" s="219"/>
      <c r="J117" s="219"/>
      <c r="K117" s="219"/>
      <c r="L117" s="219"/>
      <c r="M117" s="219"/>
    </row>
    <row r="118" spans="2:13" x14ac:dyDescent="0.25">
      <c r="B118" s="219"/>
      <c r="C118" s="219"/>
      <c r="D118" s="219"/>
      <c r="E118" s="219"/>
      <c r="F118" s="219"/>
      <c r="G118" s="219"/>
      <c r="H118" s="219"/>
      <c r="I118" s="219"/>
      <c r="J118" s="219"/>
      <c r="K118" s="219"/>
      <c r="L118" s="219"/>
      <c r="M118" s="219"/>
    </row>
    <row r="119" spans="2:13" x14ac:dyDescent="0.25">
      <c r="B119" s="219"/>
      <c r="C119" s="219"/>
      <c r="D119" s="219"/>
      <c r="E119" s="219"/>
      <c r="F119" s="219"/>
      <c r="G119" s="219"/>
      <c r="H119" s="219"/>
      <c r="I119" s="219"/>
      <c r="J119" s="219"/>
      <c r="K119" s="219"/>
      <c r="L119" s="219"/>
      <c r="M119" s="219"/>
    </row>
    <row r="120" spans="2:13" x14ac:dyDescent="0.25">
      <c r="B120" s="219"/>
      <c r="C120" s="219"/>
      <c r="D120" s="219"/>
      <c r="E120" s="219"/>
      <c r="F120" s="219"/>
      <c r="G120" s="219"/>
      <c r="H120" s="219"/>
      <c r="I120" s="219"/>
      <c r="J120" s="219"/>
      <c r="K120" s="219"/>
      <c r="L120" s="219"/>
      <c r="M120" s="219"/>
    </row>
  </sheetData>
  <mergeCells count="1">
    <mergeCell ref="B3:M3"/>
  </mergeCells>
  <pageMargins left="0.7" right="0.7" top="0.75" bottom="0.75" header="0.3" footer="0.3"/>
  <pageSetup paperSize="9" scale="51" orientation="portrait" r:id="rId1"/>
  <rowBreaks count="1" manualBreakCount="1">
    <brk id="9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304</v>
      </c>
      <c r="B1" s="344"/>
      <c r="C1" s="344"/>
      <c r="D1" s="344"/>
      <c r="E1" s="344"/>
      <c r="F1" s="344"/>
      <c r="G1" s="344"/>
      <c r="H1" s="344"/>
      <c r="I1" s="344"/>
      <c r="J1" s="344"/>
      <c r="K1" s="344"/>
    </row>
    <row r="2" spans="1:11" ht="16.5" x14ac:dyDescent="0.35">
      <c r="A2" s="224" t="s">
        <v>125</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56</v>
      </c>
      <c r="G5" s="107" t="s">
        <v>56</v>
      </c>
      <c r="H5" s="107" t="s">
        <v>56</v>
      </c>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7.2897910000000365</v>
      </c>
      <c r="F7" s="51">
        <v>7.9456303000000048</v>
      </c>
      <c r="G7" s="115">
        <v>331.62900000000002</v>
      </c>
      <c r="H7" s="51">
        <v>265.18007890000001</v>
      </c>
      <c r="I7" s="51">
        <v>254.93700000000001</v>
      </c>
      <c r="J7" s="51"/>
      <c r="K7" s="51"/>
    </row>
    <row r="8" spans="1:11" ht="15" customHeight="1" x14ac:dyDescent="0.35">
      <c r="A8" s="227" t="s">
        <v>70</v>
      </c>
      <c r="B8" s="97"/>
      <c r="C8" s="97"/>
      <c r="D8" s="97"/>
      <c r="E8" s="116">
        <v>-28.560428000000016</v>
      </c>
      <c r="F8" s="55">
        <v>-19.917401299999966</v>
      </c>
      <c r="G8" s="116">
        <v>-293.21600000000001</v>
      </c>
      <c r="H8" s="55">
        <v>-234.2347638</v>
      </c>
      <c r="I8" s="55">
        <v>-224.24600000000001</v>
      </c>
      <c r="J8" s="55"/>
      <c r="K8" s="55"/>
    </row>
    <row r="9" spans="1:11" ht="15" customHeight="1" x14ac:dyDescent="0.35">
      <c r="A9" s="227" t="s">
        <v>71</v>
      </c>
      <c r="B9" s="97"/>
      <c r="C9" s="97"/>
      <c r="D9" s="97"/>
      <c r="E9" s="116">
        <v>-0.32504900000000003</v>
      </c>
      <c r="F9" s="55">
        <v>-3.3478599999999997E-2</v>
      </c>
      <c r="G9" s="116">
        <v>-0.183</v>
      </c>
      <c r="H9" s="55">
        <v>7.3324299999999995E-2</v>
      </c>
      <c r="I9" s="55">
        <v>-5.5E-2</v>
      </c>
      <c r="J9" s="55"/>
      <c r="K9" s="55"/>
    </row>
    <row r="10" spans="1:11" ht="15" customHeight="1" x14ac:dyDescent="0.35">
      <c r="A10" s="227" t="s">
        <v>72</v>
      </c>
      <c r="B10" s="97"/>
      <c r="C10" s="97"/>
      <c r="D10" s="97"/>
      <c r="E10" s="116">
        <v>0</v>
      </c>
      <c r="F10" s="55">
        <v>0</v>
      </c>
      <c r="G10" s="116">
        <v>0</v>
      </c>
      <c r="H10" s="55">
        <v>0</v>
      </c>
      <c r="I10" s="55">
        <v>0</v>
      </c>
      <c r="J10" s="55"/>
      <c r="K10" s="55"/>
    </row>
    <row r="11" spans="1:11" ht="15" customHeight="1" x14ac:dyDescent="0.35">
      <c r="A11" s="229" t="s">
        <v>73</v>
      </c>
      <c r="B11" s="101"/>
      <c r="C11" s="101"/>
      <c r="D11" s="101"/>
      <c r="E11" s="117">
        <v>0</v>
      </c>
      <c r="F11" s="59">
        <v>0</v>
      </c>
      <c r="G11" s="117">
        <v>0</v>
      </c>
      <c r="H11" s="59">
        <v>0</v>
      </c>
      <c r="I11" s="59">
        <v>0</v>
      </c>
      <c r="J11" s="59"/>
      <c r="K11" s="59"/>
    </row>
    <row r="12" spans="1:11" ht="15" customHeight="1" x14ac:dyDescent="0.25">
      <c r="A12" s="230" t="s">
        <v>7</v>
      </c>
      <c r="B12" s="230"/>
      <c r="C12" s="230"/>
      <c r="D12" s="230"/>
      <c r="E12" s="115">
        <f>SUM(E7:E11)</f>
        <v>-21.595685999999979</v>
      </c>
      <c r="F12" s="313">
        <f>SUM(F7:F11)</f>
        <v>-12.005249599999962</v>
      </c>
      <c r="G12" s="115">
        <f>SUM(G7:G11)</f>
        <v>38.230000000000011</v>
      </c>
      <c r="H12" s="51">
        <f>SUM(H7:H11)</f>
        <v>31.018639400000016</v>
      </c>
      <c r="I12" s="51">
        <f>SUM(I7:I11)</f>
        <v>30.636000000000003</v>
      </c>
      <c r="J12" s="52"/>
      <c r="K12" s="52"/>
    </row>
    <row r="13" spans="1:11" ht="15" customHeight="1" x14ac:dyDescent="0.35">
      <c r="A13" s="229" t="s">
        <v>129</v>
      </c>
      <c r="B13" s="101"/>
      <c r="C13" s="101"/>
      <c r="D13" s="101"/>
      <c r="E13" s="117">
        <v>-0.4016286</v>
      </c>
      <c r="F13" s="314">
        <v>-0.44549799999999995</v>
      </c>
      <c r="G13" s="117">
        <v>-1.7210000000000001</v>
      </c>
      <c r="H13" s="59">
        <v>-1.7054670000000001</v>
      </c>
      <c r="I13" s="59">
        <v>-1.383</v>
      </c>
      <c r="J13" s="59"/>
      <c r="K13" s="59"/>
    </row>
    <row r="14" spans="1:11" ht="15" customHeight="1" x14ac:dyDescent="0.25">
      <c r="A14" s="230" t="s">
        <v>8</v>
      </c>
      <c r="B14" s="230"/>
      <c r="C14" s="230"/>
      <c r="D14" s="230"/>
      <c r="E14" s="115">
        <f>SUM(E12:E13)</f>
        <v>-21.997314599999978</v>
      </c>
      <c r="F14" s="313">
        <f>SUM(F12:F13)</f>
        <v>-12.450747599999962</v>
      </c>
      <c r="G14" s="115">
        <f>SUM(G12:G13)</f>
        <v>36.509000000000015</v>
      </c>
      <c r="H14" s="51">
        <f>SUM(H12:H13)</f>
        <v>29.313172400000017</v>
      </c>
      <c r="I14" s="51">
        <f>SUM(I12:I13)</f>
        <v>29.253000000000004</v>
      </c>
      <c r="J14" s="52"/>
      <c r="K14" s="52"/>
    </row>
    <row r="15" spans="1:11" ht="15" customHeight="1" x14ac:dyDescent="0.35">
      <c r="A15" s="227" t="s">
        <v>75</v>
      </c>
      <c r="B15" s="231"/>
      <c r="C15" s="231"/>
      <c r="D15" s="231"/>
      <c r="E15" s="116">
        <v>-1.25</v>
      </c>
      <c r="F15" s="55">
        <v>0</v>
      </c>
      <c r="G15" s="116">
        <v>-1.25</v>
      </c>
      <c r="H15" s="55">
        <v>0</v>
      </c>
      <c r="I15" s="55">
        <v>-0.154</v>
      </c>
      <c r="J15" s="55"/>
      <c r="K15" s="55"/>
    </row>
    <row r="16" spans="1:11" ht="15" customHeight="1" x14ac:dyDescent="0.35">
      <c r="A16" s="229" t="s">
        <v>76</v>
      </c>
      <c r="B16" s="101"/>
      <c r="C16" s="101"/>
      <c r="D16" s="101"/>
      <c r="E16" s="117">
        <v>0</v>
      </c>
      <c r="F16" s="59">
        <v>0</v>
      </c>
      <c r="G16" s="117">
        <v>0</v>
      </c>
      <c r="H16" s="59">
        <v>0</v>
      </c>
      <c r="I16" s="59">
        <v>0</v>
      </c>
      <c r="J16" s="59"/>
      <c r="K16" s="59"/>
    </row>
    <row r="17" spans="1:11" ht="15" customHeight="1" x14ac:dyDescent="0.25">
      <c r="A17" s="230" t="s">
        <v>11</v>
      </c>
      <c r="B17" s="230"/>
      <c r="C17" s="230"/>
      <c r="D17" s="230"/>
      <c r="E17" s="115">
        <f>SUM(E14:E16)</f>
        <v>-23.247314599999978</v>
      </c>
      <c r="F17" s="313">
        <f>SUM(F14:F16)</f>
        <v>-12.450747599999962</v>
      </c>
      <c r="G17" s="115">
        <f>SUM(G14:G16)</f>
        <v>35.259000000000015</v>
      </c>
      <c r="H17" s="51">
        <f>SUM(H14:H16)</f>
        <v>29.313172400000017</v>
      </c>
      <c r="I17" s="51">
        <f>SUM(I14:I16)</f>
        <v>29.099000000000004</v>
      </c>
      <c r="J17" s="52"/>
      <c r="K17" s="52"/>
    </row>
    <row r="18" spans="1:11" ht="15" customHeight="1" x14ac:dyDescent="0.35">
      <c r="A18" s="227" t="s">
        <v>77</v>
      </c>
      <c r="B18" s="97"/>
      <c r="C18" s="97"/>
      <c r="D18" s="97"/>
      <c r="E18" s="116">
        <v>0.19562389999999999</v>
      </c>
      <c r="F18" s="55">
        <v>5.6335500000000038E-2</v>
      </c>
      <c r="G18" s="116">
        <v>0.29699999999999999</v>
      </c>
      <c r="H18" s="55">
        <v>0.32306430000000003</v>
      </c>
      <c r="I18" s="55">
        <v>0.32700000000000001</v>
      </c>
      <c r="J18" s="55"/>
      <c r="K18" s="55"/>
    </row>
    <row r="19" spans="1:11" ht="15" customHeight="1" x14ac:dyDescent="0.35">
      <c r="A19" s="229" t="s">
        <v>78</v>
      </c>
      <c r="B19" s="101"/>
      <c r="C19" s="101"/>
      <c r="D19" s="101"/>
      <c r="E19" s="117">
        <v>-1.5733680000000003</v>
      </c>
      <c r="F19" s="59">
        <v>-1.4214053</v>
      </c>
      <c r="G19" s="117">
        <v>-6.7229999999999999</v>
      </c>
      <c r="H19" s="59">
        <v>-6.7619617999999999</v>
      </c>
      <c r="I19" s="59">
        <v>-2.1</v>
      </c>
      <c r="J19" s="59"/>
      <c r="K19" s="59"/>
    </row>
    <row r="20" spans="1:11" ht="15" customHeight="1" x14ac:dyDescent="0.25">
      <c r="A20" s="230" t="s">
        <v>14</v>
      </c>
      <c r="B20" s="230"/>
      <c r="C20" s="230"/>
      <c r="D20" s="230"/>
      <c r="E20" s="115">
        <f t="shared" ref="E20:K20" si="0">SUM(E17:E19)</f>
        <v>-24.625058699999975</v>
      </c>
      <c r="F20" s="313">
        <f t="shared" si="0"/>
        <v>-13.815817399999963</v>
      </c>
      <c r="G20" s="115">
        <f t="shared" si="0"/>
        <v>28.833000000000013</v>
      </c>
      <c r="H20" s="51">
        <f t="shared" si="0"/>
        <v>22.874274900000017</v>
      </c>
      <c r="I20" s="51">
        <f t="shared" si="0"/>
        <v>27.326000000000004</v>
      </c>
      <c r="J20" s="51">
        <f t="shared" si="0"/>
        <v>0</v>
      </c>
      <c r="K20" s="51">
        <f t="shared" si="0"/>
        <v>0</v>
      </c>
    </row>
    <row r="21" spans="1:11" ht="15" customHeight="1" x14ac:dyDescent="0.35">
      <c r="A21" s="227" t="s">
        <v>79</v>
      </c>
      <c r="B21" s="97"/>
      <c r="C21" s="97"/>
      <c r="D21" s="97"/>
      <c r="E21" s="116">
        <v>5.2721937999999984</v>
      </c>
      <c r="F21" s="55">
        <v>2.9924694000000018</v>
      </c>
      <c r="G21" s="116">
        <v>-9.1859999999999999</v>
      </c>
      <c r="H21" s="55">
        <v>-5.6089139999999995</v>
      </c>
      <c r="I21" s="55">
        <v>-6.899</v>
      </c>
      <c r="J21" s="55"/>
      <c r="K21" s="55"/>
    </row>
    <row r="22" spans="1:11" ht="15" customHeight="1" x14ac:dyDescent="0.35">
      <c r="A22" s="229" t="s">
        <v>138</v>
      </c>
      <c r="B22" s="232"/>
      <c r="C22" s="232"/>
      <c r="D22" s="232"/>
      <c r="E22" s="117">
        <v>0</v>
      </c>
      <c r="F22" s="59">
        <v>0</v>
      </c>
      <c r="G22" s="117">
        <v>0</v>
      </c>
      <c r="H22" s="59">
        <v>0</v>
      </c>
      <c r="I22" s="59">
        <v>0</v>
      </c>
      <c r="J22" s="59"/>
      <c r="K22" s="59"/>
    </row>
    <row r="23" spans="1:11" ht="15" customHeight="1" x14ac:dyDescent="0.35">
      <c r="A23" s="233" t="s">
        <v>80</v>
      </c>
      <c r="B23" s="234"/>
      <c r="C23" s="234"/>
      <c r="D23" s="234"/>
      <c r="E23" s="115">
        <f>SUM(E20:E22)</f>
        <v>-19.352864899999979</v>
      </c>
      <c r="F23" s="313">
        <f>SUM(F20:F22)</f>
        <v>-10.82334799999996</v>
      </c>
      <c r="G23" s="115">
        <f>SUM(G20:G22)</f>
        <v>19.647000000000013</v>
      </c>
      <c r="H23" s="51">
        <f>SUM(H20:H22)</f>
        <v>17.265360900000019</v>
      </c>
      <c r="I23" s="51">
        <f>SUM(I20:I22)</f>
        <v>20.427000000000003</v>
      </c>
      <c r="J23" s="52"/>
      <c r="K23" s="52"/>
    </row>
    <row r="24" spans="1:11" ht="15" customHeight="1" x14ac:dyDescent="0.35">
      <c r="A24" s="227" t="s">
        <v>81</v>
      </c>
      <c r="B24" s="97"/>
      <c r="C24" s="97"/>
      <c r="D24" s="97"/>
      <c r="E24" s="116">
        <v>-19.352864899999986</v>
      </c>
      <c r="F24" s="55">
        <v>-10.82334799999996</v>
      </c>
      <c r="G24" s="116">
        <v>19.647000000000006</v>
      </c>
      <c r="H24" s="55">
        <v>17.265360900000019</v>
      </c>
      <c r="I24" s="55">
        <v>20.42700000000001</v>
      </c>
      <c r="J24" s="55"/>
      <c r="K24" s="55"/>
    </row>
    <row r="25" spans="1:11" ht="15" customHeight="1" x14ac:dyDescent="0.35">
      <c r="A25" s="227" t="s">
        <v>140</v>
      </c>
      <c r="B25" s="97"/>
      <c r="C25" s="97"/>
      <c r="D25" s="97"/>
      <c r="E25" s="116">
        <v>0</v>
      </c>
      <c r="F25" s="55">
        <v>0</v>
      </c>
      <c r="G25" s="116">
        <v>0</v>
      </c>
      <c r="H25" s="55">
        <v>0</v>
      </c>
      <c r="I25" s="55">
        <v>0</v>
      </c>
      <c r="J25" s="55"/>
      <c r="K25" s="55"/>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-4.2890000000000015</v>
      </c>
      <c r="F27" s="55">
        <v>-0.81700000000000017</v>
      </c>
      <c r="G27" s="116">
        <v>-20.294</v>
      </c>
      <c r="H27" s="55">
        <v>-2.4460000000000002</v>
      </c>
      <c r="I27" s="55">
        <v>0</v>
      </c>
      <c r="J27" s="55"/>
      <c r="K27" s="55"/>
    </row>
    <row r="28" spans="1:11" ht="15" customHeight="1" x14ac:dyDescent="0.35">
      <c r="A28" s="263" t="s">
        <v>142</v>
      </c>
      <c r="B28" s="264"/>
      <c r="C28" s="264"/>
      <c r="D28" s="264"/>
      <c r="E28" s="279">
        <f>E14-E27</f>
        <v>-17.708314599999976</v>
      </c>
      <c r="F28" s="280">
        <f>F14-F27</f>
        <v>-11.633747599999962</v>
      </c>
      <c r="G28" s="279">
        <f>G14-G27</f>
        <v>56.803000000000011</v>
      </c>
      <c r="H28" s="280">
        <f>H14-H27</f>
        <v>31.759172400000018</v>
      </c>
      <c r="I28" s="280">
        <f>I14-I27</f>
        <v>29.253000000000004</v>
      </c>
      <c r="J28" s="280"/>
      <c r="K28" s="280"/>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1">E$3</f>
        <v>2016</v>
      </c>
      <c r="F30" s="105">
        <f t="shared" si="1"/>
        <v>2015</v>
      </c>
      <c r="G30" s="105">
        <f t="shared" si="1"/>
        <v>2016</v>
      </c>
      <c r="H30" s="105">
        <f t="shared" si="1"/>
        <v>2015</v>
      </c>
      <c r="I30" s="105">
        <f t="shared" si="1"/>
        <v>2014</v>
      </c>
      <c r="J30" s="105">
        <f t="shared" si="1"/>
        <v>2013</v>
      </c>
      <c r="K30" s="105">
        <f t="shared" si="1"/>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173.5</v>
      </c>
      <c r="H34" s="55">
        <v>0</v>
      </c>
      <c r="I34" s="55">
        <v>0</v>
      </c>
      <c r="J34" s="55"/>
      <c r="K34" s="55"/>
    </row>
    <row r="35" spans="1:11" ht="15" customHeight="1" x14ac:dyDescent="0.35">
      <c r="A35" s="227" t="s">
        <v>83</v>
      </c>
      <c r="B35" s="228"/>
      <c r="C35" s="228"/>
      <c r="D35" s="228"/>
      <c r="E35" s="116"/>
      <c r="F35" s="55"/>
      <c r="G35" s="116">
        <v>131.876</v>
      </c>
      <c r="H35" s="55">
        <v>0</v>
      </c>
      <c r="I35" s="55">
        <v>0.53600000000000003</v>
      </c>
      <c r="J35" s="55"/>
      <c r="K35" s="55"/>
    </row>
    <row r="36" spans="1:11" ht="15" customHeight="1" x14ac:dyDescent="0.35">
      <c r="A36" s="227" t="s">
        <v>84</v>
      </c>
      <c r="B36" s="228"/>
      <c r="C36" s="228"/>
      <c r="D36" s="228"/>
      <c r="E36" s="116"/>
      <c r="F36" s="55"/>
      <c r="G36" s="116">
        <v>3.6599999999999997</v>
      </c>
      <c r="H36" s="55">
        <v>0</v>
      </c>
      <c r="I36" s="55">
        <v>3.2010000000000001</v>
      </c>
      <c r="J36" s="55"/>
      <c r="K36" s="55"/>
    </row>
    <row r="37" spans="1:11" ht="15" customHeight="1" x14ac:dyDescent="0.35">
      <c r="A37" s="227" t="s">
        <v>85</v>
      </c>
      <c r="B37" s="228"/>
      <c r="C37" s="228"/>
      <c r="D37" s="228"/>
      <c r="E37" s="116"/>
      <c r="F37" s="55"/>
      <c r="G37" s="116">
        <v>0</v>
      </c>
      <c r="H37" s="55">
        <v>0</v>
      </c>
      <c r="I37" s="55">
        <v>0.11700000000000001</v>
      </c>
      <c r="J37" s="55"/>
      <c r="K37" s="55"/>
    </row>
    <row r="38" spans="1:11" ht="15" customHeight="1" x14ac:dyDescent="0.35">
      <c r="A38" s="229" t="s">
        <v>86</v>
      </c>
      <c r="B38" s="101"/>
      <c r="C38" s="101"/>
      <c r="D38" s="101"/>
      <c r="E38" s="117"/>
      <c r="F38" s="59"/>
      <c r="G38" s="117">
        <v>1.1040000000000001</v>
      </c>
      <c r="H38" s="59">
        <v>0</v>
      </c>
      <c r="I38" s="59">
        <v>0</v>
      </c>
      <c r="J38" s="59"/>
      <c r="K38" s="59"/>
    </row>
    <row r="39" spans="1:11" ht="15" customHeight="1" x14ac:dyDescent="0.35">
      <c r="A39" s="224" t="s">
        <v>87</v>
      </c>
      <c r="B39" s="230"/>
      <c r="C39" s="230"/>
      <c r="D39" s="230"/>
      <c r="E39" s="121"/>
      <c r="F39" s="313"/>
      <c r="G39" s="121">
        <f>SUM(G34:G38)</f>
        <v>310.14</v>
      </c>
      <c r="H39" s="313" t="s">
        <v>67</v>
      </c>
      <c r="I39" s="52">
        <f>SUM(I34:I38)</f>
        <v>3.8540000000000001</v>
      </c>
      <c r="J39" s="52"/>
      <c r="K39" s="52"/>
    </row>
    <row r="40" spans="1:11" ht="15" customHeight="1" x14ac:dyDescent="0.35">
      <c r="A40" s="227" t="s">
        <v>88</v>
      </c>
      <c r="B40" s="97"/>
      <c r="C40" s="97"/>
      <c r="D40" s="97"/>
      <c r="E40" s="116"/>
      <c r="F40" s="55"/>
      <c r="G40" s="116">
        <v>83.177000000000007</v>
      </c>
      <c r="H40" s="55">
        <v>0</v>
      </c>
      <c r="I40" s="55">
        <v>63.061999999999998</v>
      </c>
      <c r="J40" s="55"/>
      <c r="K40" s="55"/>
    </row>
    <row r="41" spans="1:11" ht="15" customHeight="1" x14ac:dyDescent="0.35">
      <c r="A41" s="227" t="s">
        <v>89</v>
      </c>
      <c r="B41" s="97"/>
      <c r="C41" s="97"/>
      <c r="D41" s="97"/>
      <c r="E41" s="116"/>
      <c r="F41" s="55"/>
      <c r="G41" s="116">
        <v>0</v>
      </c>
      <c r="H41" s="55">
        <v>0</v>
      </c>
      <c r="I41" s="55">
        <v>0</v>
      </c>
      <c r="J41" s="55"/>
      <c r="K41" s="55"/>
    </row>
    <row r="42" spans="1:11" ht="15" customHeight="1" x14ac:dyDescent="0.35">
      <c r="A42" s="227" t="s">
        <v>90</v>
      </c>
      <c r="B42" s="97"/>
      <c r="C42" s="97"/>
      <c r="D42" s="97"/>
      <c r="E42" s="116"/>
      <c r="F42" s="55"/>
      <c r="G42" s="116">
        <v>24.441000000000003</v>
      </c>
      <c r="H42" s="55">
        <v>0</v>
      </c>
      <c r="I42" s="55">
        <v>12.169</v>
      </c>
      <c r="J42" s="55"/>
      <c r="K42" s="55"/>
    </row>
    <row r="43" spans="1:11" ht="15" customHeight="1" x14ac:dyDescent="0.35">
      <c r="A43" s="227" t="s">
        <v>91</v>
      </c>
      <c r="B43" s="97"/>
      <c r="C43" s="97"/>
      <c r="D43" s="97"/>
      <c r="E43" s="116"/>
      <c r="F43" s="55"/>
      <c r="G43" s="116">
        <v>3.8570000000000002</v>
      </c>
      <c r="H43" s="55">
        <v>0</v>
      </c>
      <c r="I43" s="55">
        <v>3.8359999999999999</v>
      </c>
      <c r="J43" s="55"/>
      <c r="K43" s="55"/>
    </row>
    <row r="44" spans="1:11" ht="15" customHeight="1" x14ac:dyDescent="0.35">
      <c r="A44" s="229" t="s">
        <v>92</v>
      </c>
      <c r="B44" s="101"/>
      <c r="C44" s="101"/>
      <c r="D44" s="101"/>
      <c r="E44" s="117"/>
      <c r="F44" s="59"/>
      <c r="G44" s="117">
        <v>0</v>
      </c>
      <c r="H44" s="59">
        <v>0</v>
      </c>
      <c r="I44" s="59">
        <v>0</v>
      </c>
      <c r="J44" s="59"/>
      <c r="K44" s="59"/>
    </row>
    <row r="45" spans="1:11" ht="15" customHeight="1" x14ac:dyDescent="0.35">
      <c r="A45" s="236" t="s">
        <v>93</v>
      </c>
      <c r="B45" s="112"/>
      <c r="C45" s="112"/>
      <c r="D45" s="112"/>
      <c r="E45" s="122"/>
      <c r="F45" s="319"/>
      <c r="G45" s="122">
        <f>SUM(G40:G44)</f>
        <v>111.47500000000001</v>
      </c>
      <c r="H45" s="70" t="s">
        <v>67</v>
      </c>
      <c r="I45" s="71">
        <f>SUM(I40:I44)</f>
        <v>79.066999999999993</v>
      </c>
      <c r="J45" s="71"/>
      <c r="K45" s="71"/>
    </row>
    <row r="46" spans="1:11" ht="15" customHeight="1" x14ac:dyDescent="0.35">
      <c r="A46" s="224" t="s">
        <v>94</v>
      </c>
      <c r="B46" s="113"/>
      <c r="C46" s="113"/>
      <c r="D46" s="113"/>
      <c r="E46" s="121"/>
      <c r="F46" s="313"/>
      <c r="G46" s="121">
        <f>G39+G45</f>
        <v>421.61500000000001</v>
      </c>
      <c r="H46" s="313" t="s">
        <v>67</v>
      </c>
      <c r="I46" s="52">
        <f>I39+I45</f>
        <v>82.920999999999992</v>
      </c>
      <c r="J46" s="52"/>
      <c r="K46" s="52"/>
    </row>
    <row r="47" spans="1:11" ht="15" customHeight="1" x14ac:dyDescent="0.35">
      <c r="A47" s="227" t="s">
        <v>95</v>
      </c>
      <c r="B47" s="97"/>
      <c r="C47" s="97"/>
      <c r="D47" s="97"/>
      <c r="E47" s="116"/>
      <c r="F47" s="55"/>
      <c r="G47" s="116">
        <v>135.02199999999999</v>
      </c>
      <c r="H47" s="55"/>
      <c r="I47" s="55">
        <v>23.010000000000005</v>
      </c>
      <c r="J47" s="55"/>
      <c r="K47" s="55"/>
    </row>
    <row r="48" spans="1:11" ht="15" customHeight="1" x14ac:dyDescent="0.35">
      <c r="A48" s="227" t="s">
        <v>139</v>
      </c>
      <c r="B48" s="97"/>
      <c r="C48" s="97"/>
      <c r="D48" s="97"/>
      <c r="E48" s="116"/>
      <c r="F48" s="55"/>
      <c r="G48" s="116">
        <v>0</v>
      </c>
      <c r="H48" s="55"/>
      <c r="I48" s="55">
        <v>0</v>
      </c>
      <c r="J48" s="55"/>
      <c r="K48" s="55"/>
    </row>
    <row r="49" spans="1:11" ht="15" customHeight="1" x14ac:dyDescent="0.35">
      <c r="A49" s="227" t="s">
        <v>96</v>
      </c>
      <c r="B49" s="97"/>
      <c r="C49" s="97"/>
      <c r="D49" s="97"/>
      <c r="E49" s="116"/>
      <c r="F49" s="55"/>
      <c r="G49" s="116">
        <v>0</v>
      </c>
      <c r="H49" s="55">
        <v>0</v>
      </c>
      <c r="I49" s="55">
        <v>0</v>
      </c>
      <c r="J49" s="55"/>
      <c r="K49" s="55"/>
    </row>
    <row r="50" spans="1:11" ht="15" customHeight="1" x14ac:dyDescent="0.35">
      <c r="A50" s="227" t="s">
        <v>97</v>
      </c>
      <c r="B50" s="97"/>
      <c r="C50" s="97"/>
      <c r="D50" s="97"/>
      <c r="E50" s="116"/>
      <c r="F50" s="55"/>
      <c r="G50" s="116">
        <v>25.801999999999996</v>
      </c>
      <c r="H50" s="55">
        <v>0</v>
      </c>
      <c r="I50" s="55">
        <v>0</v>
      </c>
      <c r="J50" s="55"/>
      <c r="K50" s="55"/>
    </row>
    <row r="51" spans="1:11" ht="15" customHeight="1" x14ac:dyDescent="0.35">
      <c r="A51" s="227" t="s">
        <v>98</v>
      </c>
      <c r="B51" s="97"/>
      <c r="C51" s="97"/>
      <c r="D51" s="97"/>
      <c r="E51" s="116"/>
      <c r="F51" s="55"/>
      <c r="G51" s="116">
        <v>224.21199999999999</v>
      </c>
      <c r="H51" s="55">
        <v>0</v>
      </c>
      <c r="I51" s="55">
        <v>48.470999999999997</v>
      </c>
      <c r="J51" s="55"/>
      <c r="K51" s="55"/>
    </row>
    <row r="52" spans="1:11" ht="15" customHeight="1" x14ac:dyDescent="0.35">
      <c r="A52" s="227" t="s">
        <v>99</v>
      </c>
      <c r="B52" s="97"/>
      <c r="C52" s="97"/>
      <c r="D52" s="97"/>
      <c r="E52" s="116"/>
      <c r="F52" s="55"/>
      <c r="G52" s="116">
        <v>36.579000000000001</v>
      </c>
      <c r="H52" s="55">
        <v>0</v>
      </c>
      <c r="I52" s="55">
        <v>11.44</v>
      </c>
      <c r="J52" s="55"/>
      <c r="K52" s="55"/>
    </row>
    <row r="53" spans="1:11" ht="15" customHeight="1" x14ac:dyDescent="0.35">
      <c r="A53" s="227" t="s">
        <v>134</v>
      </c>
      <c r="B53" s="97"/>
      <c r="C53" s="97"/>
      <c r="D53" s="97"/>
      <c r="E53" s="116"/>
      <c r="F53" s="55"/>
      <c r="G53" s="116">
        <v>0</v>
      </c>
      <c r="H53" s="55">
        <v>0</v>
      </c>
      <c r="I53" s="55">
        <v>0</v>
      </c>
      <c r="J53" s="55"/>
      <c r="K53" s="55"/>
    </row>
    <row r="54" spans="1:11" ht="15" customHeight="1" x14ac:dyDescent="0.35">
      <c r="A54" s="229" t="s">
        <v>100</v>
      </c>
      <c r="B54" s="101"/>
      <c r="C54" s="101"/>
      <c r="D54" s="101"/>
      <c r="E54" s="117"/>
      <c r="F54" s="59"/>
      <c r="G54" s="117">
        <v>0</v>
      </c>
      <c r="H54" s="59">
        <v>0</v>
      </c>
      <c r="I54" s="59">
        <v>0</v>
      </c>
      <c r="J54" s="59"/>
      <c r="K54" s="59"/>
    </row>
    <row r="55" spans="1:11" ht="15" customHeight="1" x14ac:dyDescent="0.35">
      <c r="A55" s="224" t="s">
        <v>101</v>
      </c>
      <c r="B55" s="113"/>
      <c r="C55" s="113"/>
      <c r="D55" s="113"/>
      <c r="E55" s="121"/>
      <c r="F55" s="50"/>
      <c r="G55" s="121">
        <f>SUM(G47:G54)</f>
        <v>421.61499999999995</v>
      </c>
      <c r="H55" s="50" t="s">
        <v>67</v>
      </c>
      <c r="I55" s="52">
        <f>SUM(I47:I54)</f>
        <v>82.920999999999992</v>
      </c>
      <c r="J55" s="52"/>
      <c r="K55" s="52"/>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c r="F61" s="55"/>
      <c r="G61" s="116"/>
      <c r="H61" s="55"/>
      <c r="I61" s="55"/>
      <c r="J61" s="55"/>
      <c r="K61" s="55"/>
    </row>
    <row r="62" spans="1:11" ht="15" customHeight="1" x14ac:dyDescent="0.35">
      <c r="A62" s="238" t="s">
        <v>103</v>
      </c>
      <c r="B62" s="238"/>
      <c r="C62" s="239"/>
      <c r="D62" s="239"/>
      <c r="E62" s="117"/>
      <c r="F62" s="59"/>
      <c r="G62" s="117"/>
      <c r="H62" s="59"/>
      <c r="I62" s="59"/>
      <c r="J62" s="59"/>
      <c r="K62" s="59"/>
    </row>
    <row r="63" spans="1:11" ht="15" customHeight="1" x14ac:dyDescent="0.35">
      <c r="A63" s="294" t="s">
        <v>104</v>
      </c>
      <c r="B63" s="240"/>
      <c r="C63" s="241"/>
      <c r="D63" s="241"/>
      <c r="E63" s="123" t="s">
        <v>67</v>
      </c>
      <c r="F63" s="313" t="s">
        <v>67</v>
      </c>
      <c r="G63" s="115" t="s">
        <v>67</v>
      </c>
      <c r="H63" s="51" t="s">
        <v>67</v>
      </c>
      <c r="I63" s="52" t="s">
        <v>67</v>
      </c>
      <c r="J63" s="52"/>
      <c r="K63" s="52"/>
    </row>
    <row r="64" spans="1:11" ht="15" customHeight="1" x14ac:dyDescent="0.35">
      <c r="A64" s="237" t="s">
        <v>105</v>
      </c>
      <c r="B64" s="237"/>
      <c r="C64" s="97"/>
      <c r="D64" s="97"/>
      <c r="E64" s="116"/>
      <c r="F64" s="55"/>
      <c r="G64" s="116"/>
      <c r="H64" s="55"/>
      <c r="I64" s="55"/>
      <c r="J64" s="55"/>
      <c r="K64" s="55"/>
    </row>
    <row r="65" spans="1:12" ht="15" customHeight="1" x14ac:dyDescent="0.35">
      <c r="A65" s="238" t="s">
        <v>135</v>
      </c>
      <c r="B65" s="238"/>
      <c r="C65" s="101"/>
      <c r="D65" s="101"/>
      <c r="E65" s="117"/>
      <c r="F65" s="59"/>
      <c r="G65" s="117">
        <v>0</v>
      </c>
      <c r="H65" s="59"/>
      <c r="I65" s="59"/>
      <c r="J65" s="59"/>
      <c r="K65" s="59"/>
    </row>
    <row r="66" spans="1:12" ht="15" customHeight="1" x14ac:dyDescent="0.35">
      <c r="A66" s="242" t="s">
        <v>106</v>
      </c>
      <c r="B66" s="242"/>
      <c r="C66" s="243"/>
      <c r="D66" s="243"/>
      <c r="E66" s="123" t="s">
        <v>67</v>
      </c>
      <c r="F66" s="313" t="s">
        <v>67</v>
      </c>
      <c r="G66" s="115" t="s">
        <v>67</v>
      </c>
      <c r="H66" s="51" t="s">
        <v>67</v>
      </c>
      <c r="I66" s="52" t="s">
        <v>67</v>
      </c>
      <c r="J66" s="52"/>
      <c r="K66" s="52"/>
    </row>
    <row r="67" spans="1:12" ht="15" customHeight="1" x14ac:dyDescent="0.35">
      <c r="A67" s="238" t="s">
        <v>107</v>
      </c>
      <c r="B67" s="238"/>
      <c r="C67" s="244"/>
      <c r="D67" s="244"/>
      <c r="E67" s="117"/>
      <c r="F67" s="59"/>
      <c r="G67" s="117">
        <v>0</v>
      </c>
      <c r="H67" s="59"/>
      <c r="I67" s="59"/>
      <c r="J67" s="59"/>
      <c r="K67" s="59"/>
    </row>
    <row r="68" spans="1:12" ht="15" customHeight="1" x14ac:dyDescent="0.35">
      <c r="A68" s="294" t="s">
        <v>108</v>
      </c>
      <c r="B68" s="240"/>
      <c r="C68" s="113"/>
      <c r="D68" s="113"/>
      <c r="E68" s="123" t="s">
        <v>67</v>
      </c>
      <c r="F68" s="313" t="s">
        <v>67</v>
      </c>
      <c r="G68" s="115" t="s">
        <v>67</v>
      </c>
      <c r="H68" s="51" t="s">
        <v>67</v>
      </c>
      <c r="I68" s="52" t="s">
        <v>67</v>
      </c>
      <c r="J68" s="52"/>
      <c r="K68" s="52"/>
    </row>
    <row r="69" spans="1:12" ht="15" customHeight="1" x14ac:dyDescent="0.35">
      <c r="A69" s="237" t="s">
        <v>109</v>
      </c>
      <c r="B69" s="237"/>
      <c r="C69" s="97"/>
      <c r="D69" s="97"/>
      <c r="E69" s="116"/>
      <c r="F69" s="55"/>
      <c r="G69" s="116"/>
      <c r="H69" s="55"/>
      <c r="I69" s="55"/>
      <c r="J69" s="55"/>
      <c r="K69" s="55"/>
    </row>
    <row r="70" spans="1:12" ht="15" customHeight="1" x14ac:dyDescent="0.35">
      <c r="A70" s="237" t="s">
        <v>110</v>
      </c>
      <c r="B70" s="237"/>
      <c r="C70" s="97"/>
      <c r="D70" s="97"/>
      <c r="E70" s="116"/>
      <c r="F70" s="55"/>
      <c r="G70" s="116">
        <v>0</v>
      </c>
      <c r="H70" s="55"/>
      <c r="I70" s="55"/>
      <c r="J70" s="55"/>
      <c r="K70" s="55"/>
    </row>
    <row r="71" spans="1:12" ht="15" customHeight="1" x14ac:dyDescent="0.35">
      <c r="A71" s="237" t="s">
        <v>111</v>
      </c>
      <c r="B71" s="237"/>
      <c r="C71" s="97"/>
      <c r="D71" s="97"/>
      <c r="E71" s="116"/>
      <c r="F71" s="55"/>
      <c r="G71" s="116">
        <v>0</v>
      </c>
      <c r="H71" s="55"/>
      <c r="I71" s="55"/>
      <c r="J71" s="55"/>
      <c r="K71" s="55"/>
    </row>
    <row r="72" spans="1:12" ht="15" customHeight="1" x14ac:dyDescent="0.35">
      <c r="A72" s="238" t="s">
        <v>112</v>
      </c>
      <c r="B72" s="238"/>
      <c r="C72" s="101"/>
      <c r="D72" s="101"/>
      <c r="E72" s="117"/>
      <c r="F72" s="59"/>
      <c r="G72" s="117">
        <v>0</v>
      </c>
      <c r="H72" s="59"/>
      <c r="I72" s="59"/>
      <c r="J72" s="59"/>
      <c r="K72" s="59"/>
    </row>
    <row r="73" spans="1:12" ht="15" customHeight="1" x14ac:dyDescent="0.35">
      <c r="A73" s="345" t="s">
        <v>113</v>
      </c>
      <c r="B73" s="346"/>
      <c r="C73" s="246"/>
      <c r="D73" s="246"/>
      <c r="E73" s="124" t="s">
        <v>67</v>
      </c>
      <c r="F73" s="319" t="s">
        <v>67</v>
      </c>
      <c r="G73" s="124" t="s">
        <v>67</v>
      </c>
      <c r="H73" s="70" t="s">
        <v>67</v>
      </c>
      <c r="I73" s="284" t="s">
        <v>67</v>
      </c>
      <c r="J73" s="284"/>
      <c r="K73" s="284"/>
    </row>
    <row r="74" spans="1:12" ht="15" customHeight="1" x14ac:dyDescent="0.35">
      <c r="A74" s="240" t="s">
        <v>114</v>
      </c>
      <c r="B74" s="240"/>
      <c r="C74" s="113"/>
      <c r="D74" s="113"/>
      <c r="E74" s="123" t="s">
        <v>67</v>
      </c>
      <c r="F74" s="313" t="s">
        <v>67</v>
      </c>
      <c r="G74" s="115" t="s">
        <v>67</v>
      </c>
      <c r="H74" s="51" t="s">
        <v>67</v>
      </c>
      <c r="I74" s="52" t="s">
        <v>67</v>
      </c>
      <c r="J74" s="52"/>
      <c r="K74" s="52"/>
    </row>
    <row r="75" spans="1:12" ht="15" customHeight="1" x14ac:dyDescent="0.35">
      <c r="A75" s="238" t="s">
        <v>230</v>
      </c>
      <c r="B75" s="238"/>
      <c r="C75" s="101"/>
      <c r="D75" s="101"/>
      <c r="E75" s="117"/>
      <c r="F75" s="59"/>
      <c r="G75" s="117">
        <v>0</v>
      </c>
      <c r="H75" s="59"/>
      <c r="I75" s="59"/>
      <c r="J75" s="59"/>
      <c r="K75" s="59"/>
      <c r="L75" s="288"/>
    </row>
    <row r="76" spans="1:12" ht="15" customHeight="1" x14ac:dyDescent="0.35">
      <c r="A76" s="294" t="s">
        <v>231</v>
      </c>
      <c r="B76" s="243"/>
      <c r="C76" s="113"/>
      <c r="D76" s="113"/>
      <c r="E76" s="123" t="s">
        <v>67</v>
      </c>
      <c r="F76" s="313" t="s">
        <v>67</v>
      </c>
      <c r="G76" s="115" t="s">
        <v>67</v>
      </c>
      <c r="H76" s="51" t="s">
        <v>67</v>
      </c>
      <c r="I76" s="52" t="s">
        <v>67</v>
      </c>
      <c r="J76" s="52"/>
      <c r="K76" s="52"/>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t="s">
        <v>351</v>
      </c>
      <c r="F82" s="93" t="s">
        <v>351</v>
      </c>
      <c r="G82" s="119">
        <v>11.008988960555321</v>
      </c>
      <c r="H82" s="93">
        <v>11.054062779374203</v>
      </c>
      <c r="I82" s="93">
        <v>11.47459960696172</v>
      </c>
      <c r="J82" s="93"/>
      <c r="K82" s="93"/>
    </row>
    <row r="83" spans="1:11" ht="15" customHeight="1" x14ac:dyDescent="0.35">
      <c r="A83" s="227" t="s">
        <v>222</v>
      </c>
      <c r="B83" s="237"/>
      <c r="C83" s="228"/>
      <c r="D83" s="228"/>
      <c r="E83" s="119" t="s">
        <v>351</v>
      </c>
      <c r="F83" s="93" t="s">
        <v>351</v>
      </c>
      <c r="G83" s="119">
        <v>17.128477907541253</v>
      </c>
      <c r="H83" s="93">
        <v>11.976454842211757</v>
      </c>
      <c r="I83" s="93">
        <v>11.47459960696172</v>
      </c>
      <c r="J83" s="93"/>
      <c r="K83" s="93"/>
    </row>
    <row r="84" spans="1:11" ht="15" customHeight="1" x14ac:dyDescent="0.35">
      <c r="A84" s="227" t="s">
        <v>117</v>
      </c>
      <c r="B84" s="237"/>
      <c r="C84" s="228"/>
      <c r="D84" s="228"/>
      <c r="E84" s="119" t="s">
        <v>351</v>
      </c>
      <c r="F84" s="93" t="s">
        <v>351</v>
      </c>
      <c r="G84" s="119">
        <v>8.6943542331943302</v>
      </c>
      <c r="H84" s="93">
        <v>8.6259401516453984</v>
      </c>
      <c r="I84" s="93">
        <v>10.718726587352952</v>
      </c>
      <c r="J84" s="93"/>
      <c r="K84" s="93"/>
    </row>
    <row r="85" spans="1:11" ht="15" customHeight="1" x14ac:dyDescent="0.35">
      <c r="A85" s="227" t="s">
        <v>118</v>
      </c>
      <c r="B85" s="237"/>
      <c r="C85" s="235"/>
      <c r="D85" s="235"/>
      <c r="E85" s="126" t="s">
        <v>67</v>
      </c>
      <c r="F85" s="93" t="s">
        <v>67</v>
      </c>
      <c r="G85" s="119" t="s">
        <v>67</v>
      </c>
      <c r="H85" s="93" t="s">
        <v>67</v>
      </c>
      <c r="I85" s="93" t="s">
        <v>67</v>
      </c>
      <c r="J85" s="93"/>
      <c r="K85" s="93"/>
    </row>
    <row r="86" spans="1:11" ht="15" customHeight="1" x14ac:dyDescent="0.35">
      <c r="A86" s="227" t="s">
        <v>119</v>
      </c>
      <c r="B86" s="237"/>
      <c r="C86" s="235"/>
      <c r="D86" s="235"/>
      <c r="E86" s="126" t="s">
        <v>67</v>
      </c>
      <c r="F86" s="93" t="s">
        <v>67</v>
      </c>
      <c r="G86" s="119" t="s">
        <v>67</v>
      </c>
      <c r="H86" s="93" t="s">
        <v>67</v>
      </c>
      <c r="I86" s="93" t="s">
        <v>67</v>
      </c>
      <c r="J86" s="93"/>
      <c r="K86" s="93"/>
    </row>
    <row r="87" spans="1:11" ht="15" customHeight="1" x14ac:dyDescent="0.35">
      <c r="A87" s="227" t="s">
        <v>120</v>
      </c>
      <c r="B87" s="237"/>
      <c r="C87" s="228"/>
      <c r="D87" s="228"/>
      <c r="E87" s="127" t="s">
        <v>67</v>
      </c>
      <c r="F87" s="55" t="s">
        <v>67</v>
      </c>
      <c r="G87" s="116">
        <v>32.024951673920512</v>
      </c>
      <c r="H87" s="55" t="s">
        <v>67</v>
      </c>
      <c r="I87" s="55">
        <v>27.74930355398514</v>
      </c>
      <c r="J87" s="55"/>
      <c r="K87" s="55"/>
    </row>
    <row r="88" spans="1:11" ht="15" customHeight="1" x14ac:dyDescent="0.35">
      <c r="A88" s="227" t="s">
        <v>121</v>
      </c>
      <c r="B88" s="237"/>
      <c r="C88" s="228"/>
      <c r="D88" s="228"/>
      <c r="E88" s="128" t="s">
        <v>67</v>
      </c>
      <c r="F88" s="55" t="s">
        <v>67</v>
      </c>
      <c r="G88" s="116">
        <v>220.35500000000002</v>
      </c>
      <c r="H88" s="55" t="s">
        <v>67</v>
      </c>
      <c r="I88" s="55">
        <v>44.518000000000001</v>
      </c>
      <c r="J88" s="55"/>
      <c r="K88" s="55"/>
    </row>
    <row r="89" spans="1:11" ht="15" customHeight="1" x14ac:dyDescent="0.35">
      <c r="A89" s="227" t="s">
        <v>122</v>
      </c>
      <c r="B89" s="237"/>
      <c r="C89" s="97"/>
      <c r="D89" s="97"/>
      <c r="E89" s="129" t="s">
        <v>67</v>
      </c>
      <c r="F89" s="93" t="s">
        <v>67</v>
      </c>
      <c r="G89" s="119">
        <v>1.6605590200115536</v>
      </c>
      <c r="H89" s="93" t="s">
        <v>67</v>
      </c>
      <c r="I89" s="93">
        <v>2.1065189048239885</v>
      </c>
      <c r="J89" s="93"/>
      <c r="K89" s="93"/>
    </row>
    <row r="90" spans="1:11" ht="15" customHeight="1" x14ac:dyDescent="0.35">
      <c r="A90" s="229" t="s">
        <v>123</v>
      </c>
      <c r="B90" s="238"/>
      <c r="C90" s="101"/>
      <c r="D90" s="101"/>
      <c r="E90" s="130" t="s">
        <v>67</v>
      </c>
      <c r="F90" s="55" t="s">
        <v>67</v>
      </c>
      <c r="G90" s="130">
        <v>78</v>
      </c>
      <c r="H90" s="87">
        <v>70</v>
      </c>
      <c r="I90" s="87">
        <v>70</v>
      </c>
      <c r="J90" s="55"/>
      <c r="K90" s="55"/>
    </row>
    <row r="91" spans="1:11" ht="16.5" x14ac:dyDescent="0.35">
      <c r="A91" s="231" t="s">
        <v>322</v>
      </c>
      <c r="B91" s="99"/>
      <c r="C91" s="99"/>
      <c r="D91" s="99"/>
      <c r="E91" s="99"/>
      <c r="F91" s="99"/>
      <c r="G91" s="99"/>
      <c r="H91" s="99"/>
      <c r="I91" s="99"/>
      <c r="J91" s="99"/>
      <c r="K91" s="99"/>
    </row>
    <row r="92" spans="1:11" ht="16.5" x14ac:dyDescent="0.35">
      <c r="A92" s="231" t="s">
        <v>324</v>
      </c>
      <c r="B92" s="333"/>
      <c r="C92" s="333"/>
      <c r="D92" s="333"/>
      <c r="E92" s="333"/>
      <c r="F92" s="333"/>
      <c r="G92" s="333"/>
      <c r="H92" s="333"/>
      <c r="I92" s="333"/>
      <c r="J92" s="333"/>
      <c r="K92" s="333"/>
    </row>
    <row r="93" spans="1:11" ht="16.5" x14ac:dyDescent="0.35">
      <c r="A93" s="231"/>
      <c r="B93" s="247"/>
      <c r="C93" s="247"/>
      <c r="D93" s="247"/>
      <c r="E93" s="247"/>
      <c r="F93" s="247"/>
      <c r="G93" s="247"/>
      <c r="H93" s="247"/>
      <c r="I93" s="247"/>
      <c r="J93" s="247"/>
      <c r="K93" s="247"/>
    </row>
    <row r="94" spans="1:11" ht="16.5" x14ac:dyDescent="0.35">
      <c r="A94" s="231"/>
      <c r="B94" s="247"/>
      <c r="C94" s="247"/>
      <c r="D94" s="247"/>
      <c r="E94" s="247"/>
      <c r="F94" s="247"/>
      <c r="G94" s="247"/>
      <c r="H94" s="247"/>
      <c r="I94" s="247"/>
      <c r="J94" s="247"/>
      <c r="K94" s="247"/>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154"/>
  <sheetViews>
    <sheetView showGridLines="0" view="pageBreakPreview" topLeftCell="A94" zoomScaleNormal="100" zoomScaleSheetLayoutView="100" workbookViewId="0"/>
  </sheetViews>
  <sheetFormatPr defaultColWidth="9.140625" defaultRowHeight="15" outlineLevelRow="1" x14ac:dyDescent="0.25"/>
  <cols>
    <col min="1" max="1" width="9.140625" style="20"/>
    <col min="2" max="2" width="5.28515625" style="20" customWidth="1"/>
    <col min="3" max="3" width="24.28515625" style="20" customWidth="1"/>
    <col min="4" max="4" width="6.5703125" style="153" customWidth="1"/>
    <col min="5" max="5" width="3.5703125" style="20" customWidth="1"/>
    <col min="6" max="6" width="7.5703125" style="20" customWidth="1"/>
    <col min="7" max="7" width="60.28515625" style="20" customWidth="1"/>
    <col min="8" max="8" width="5.28515625" style="20" customWidth="1"/>
    <col min="9" max="9" width="9.140625" style="20"/>
    <col min="10" max="10" width="47" style="20" customWidth="1"/>
    <col min="11" max="16384" width="9.140625" style="20"/>
  </cols>
  <sheetData>
    <row r="2" spans="3:7" hidden="1" outlineLevel="1" x14ac:dyDescent="0.25"/>
    <row r="3" spans="3:7" ht="18.75" hidden="1" outlineLevel="1" x14ac:dyDescent="0.3">
      <c r="C3" s="21" t="s">
        <v>54</v>
      </c>
      <c r="G3"/>
    </row>
    <row r="4" spans="3:7" ht="45" hidden="1" outlineLevel="1" x14ac:dyDescent="0.25">
      <c r="C4" s="174" t="s">
        <v>55</v>
      </c>
      <c r="G4"/>
    </row>
    <row r="5" spans="3:7" ht="60" hidden="1" outlineLevel="1" x14ac:dyDescent="0.25">
      <c r="C5" s="174" t="s">
        <v>57</v>
      </c>
      <c r="G5"/>
    </row>
    <row r="6" spans="3:7" ht="30" hidden="1" outlineLevel="1" x14ac:dyDescent="0.25">
      <c r="C6" s="175" t="s">
        <v>58</v>
      </c>
      <c r="G6"/>
    </row>
    <row r="7" spans="3:7" hidden="1" outlineLevel="1" x14ac:dyDescent="0.25">
      <c r="C7" s="174"/>
      <c r="G7"/>
    </row>
    <row r="8" spans="3:7" hidden="1" outlineLevel="1" x14ac:dyDescent="0.25">
      <c r="C8" s="176" t="s">
        <v>59</v>
      </c>
      <c r="G8"/>
    </row>
    <row r="9" spans="3:7" ht="60" hidden="1" outlineLevel="1" x14ac:dyDescent="0.25">
      <c r="C9" s="175" t="s">
        <v>341</v>
      </c>
      <c r="G9"/>
    </row>
    <row r="10" spans="3:7" ht="30" hidden="1" outlineLevel="1" x14ac:dyDescent="0.25">
      <c r="C10" s="175" t="s">
        <v>60</v>
      </c>
      <c r="G10"/>
    </row>
    <row r="11" spans="3:7" ht="45" hidden="1" outlineLevel="1" x14ac:dyDescent="0.25">
      <c r="C11" s="175" t="s">
        <v>342</v>
      </c>
      <c r="G11"/>
    </row>
    <row r="12" spans="3:7" ht="60" hidden="1" outlineLevel="1" x14ac:dyDescent="0.25">
      <c r="C12" s="175" t="s">
        <v>343</v>
      </c>
      <c r="G12"/>
    </row>
    <row r="13" spans="3:7" ht="30" hidden="1" outlineLevel="1" x14ac:dyDescent="0.25">
      <c r="C13" s="175" t="s">
        <v>65</v>
      </c>
      <c r="G13"/>
    </row>
    <row r="14" spans="3:7" ht="45" hidden="1" outlineLevel="1" x14ac:dyDescent="0.25">
      <c r="C14" s="175" t="s">
        <v>344</v>
      </c>
      <c r="G14"/>
    </row>
    <row r="15" spans="3:7" ht="45" hidden="1" outlineLevel="1" x14ac:dyDescent="0.25">
      <c r="C15" s="175" t="s">
        <v>61</v>
      </c>
      <c r="G15"/>
    </row>
    <row r="16" spans="3:7" ht="60" hidden="1" outlineLevel="1" x14ac:dyDescent="0.25">
      <c r="C16" s="175" t="s">
        <v>66</v>
      </c>
      <c r="G16"/>
    </row>
    <row r="17" spans="3:7" ht="45" hidden="1" outlineLevel="1" x14ac:dyDescent="0.25">
      <c r="C17" s="174" t="s">
        <v>64</v>
      </c>
      <c r="G17" s="25"/>
    </row>
    <row r="18" spans="3:7" ht="45" hidden="1" outlineLevel="1" x14ac:dyDescent="0.25">
      <c r="C18" s="175" t="s">
        <v>62</v>
      </c>
      <c r="G18" s="25"/>
    </row>
    <row r="19" spans="3:7" ht="60" hidden="1" outlineLevel="1" x14ac:dyDescent="0.25">
      <c r="C19" s="175" t="s">
        <v>63</v>
      </c>
      <c r="G19" s="25"/>
    </row>
    <row r="20" spans="3:7" ht="90" hidden="1" outlineLevel="1" x14ac:dyDescent="0.25">
      <c r="C20" s="174" t="s">
        <v>345</v>
      </c>
      <c r="G20" s="25"/>
    </row>
    <row r="21" spans="3:7" ht="45" hidden="1" outlineLevel="1" x14ac:dyDescent="0.25">
      <c r="C21" s="175" t="s">
        <v>346</v>
      </c>
      <c r="G21" s="25"/>
    </row>
    <row r="22" spans="3:7" ht="187.5" hidden="1" outlineLevel="1" x14ac:dyDescent="0.3">
      <c r="C22" s="177" t="s">
        <v>347</v>
      </c>
    </row>
    <row r="23" spans="3:7" ht="30" hidden="1" outlineLevel="1" x14ac:dyDescent="0.25">
      <c r="C23" s="175" t="s">
        <v>348</v>
      </c>
    </row>
    <row r="24" spans="3:7" hidden="1" outlineLevel="1" x14ac:dyDescent="0.25">
      <c r="C24" s="175" t="s">
        <v>131</v>
      </c>
    </row>
    <row r="25" spans="3:7" ht="90" hidden="1" outlineLevel="1" x14ac:dyDescent="0.25">
      <c r="C25" s="175" t="s">
        <v>132</v>
      </c>
    </row>
    <row r="26" spans="3:7" ht="30" hidden="1" outlineLevel="1" x14ac:dyDescent="0.25">
      <c r="C26" s="175" t="s">
        <v>133</v>
      </c>
    </row>
    <row r="27" spans="3:7" hidden="1" outlineLevel="1" x14ac:dyDescent="0.25">
      <c r="C27" s="175"/>
    </row>
    <row r="28" spans="3:7" hidden="1" outlineLevel="1" x14ac:dyDescent="0.25">
      <c r="C28" s="175"/>
    </row>
    <row r="29" spans="3:7" hidden="1" outlineLevel="1" x14ac:dyDescent="0.25">
      <c r="C29" s="26"/>
    </row>
    <row r="30" spans="3:7" hidden="1" outlineLevel="1" x14ac:dyDescent="0.25"/>
    <row r="31" spans="3:7" hidden="1" outlineLevel="1" x14ac:dyDescent="0.25"/>
    <row r="32" spans="3:7" collapsed="1" x14ac:dyDescent="0.25"/>
    <row r="34" spans="3:10" ht="21" x14ac:dyDescent="0.35">
      <c r="C34" s="343" t="s">
        <v>53</v>
      </c>
      <c r="D34" s="343"/>
      <c r="E34" s="343"/>
      <c r="F34" s="343"/>
      <c r="G34" s="343"/>
    </row>
    <row r="35" spans="3:10" x14ac:dyDescent="0.25">
      <c r="C35"/>
      <c r="D35" s="27"/>
      <c r="E35"/>
      <c r="F35"/>
      <c r="G35" t="s">
        <v>0</v>
      </c>
      <c r="J35" s="20" t="s">
        <v>74</v>
      </c>
    </row>
    <row r="36" spans="3:10" x14ac:dyDescent="0.25">
      <c r="C36" s="19"/>
      <c r="D36" s="154"/>
      <c r="E36" s="5"/>
      <c r="F36" s="5"/>
      <c r="G36" s="1" t="s">
        <v>1</v>
      </c>
      <c r="J36" s="1" t="s">
        <v>68</v>
      </c>
    </row>
    <row r="37" spans="3:10" x14ac:dyDescent="0.25">
      <c r="C37" s="37"/>
      <c r="D37" s="155"/>
      <c r="E37" s="5"/>
      <c r="F37" s="5"/>
      <c r="G37" s="22"/>
      <c r="J37" s="22"/>
    </row>
    <row r="38" spans="3:10" x14ac:dyDescent="0.25">
      <c r="C38" s="178" t="s">
        <v>191</v>
      </c>
      <c r="D38" s="154"/>
      <c r="E38" s="23"/>
      <c r="F38" s="23"/>
      <c r="G38" s="24"/>
      <c r="J38" s="24"/>
    </row>
    <row r="39" spans="3:10" x14ac:dyDescent="0.25">
      <c r="C39"/>
      <c r="D39" s="204"/>
      <c r="E39"/>
      <c r="F39"/>
      <c r="G39" t="s">
        <v>198</v>
      </c>
      <c r="J39" t="s">
        <v>199</v>
      </c>
    </row>
    <row r="40" spans="3:10" ht="19.5" x14ac:dyDescent="0.4">
      <c r="C40" s="179" t="s">
        <v>152</v>
      </c>
      <c r="D40" s="163"/>
      <c r="E40" s="132"/>
      <c r="F40" s="133"/>
      <c r="G40" s="9" t="s">
        <v>2</v>
      </c>
      <c r="J40" s="9" t="s">
        <v>69</v>
      </c>
    </row>
    <row r="41" spans="3:10" ht="19.5" x14ac:dyDescent="0.4">
      <c r="C41" s="180" t="s">
        <v>153</v>
      </c>
      <c r="D41" s="163"/>
      <c r="E41" s="132"/>
      <c r="F41" s="134"/>
      <c r="G41" s="2" t="s">
        <v>3</v>
      </c>
      <c r="J41" s="2" t="s">
        <v>70</v>
      </c>
    </row>
    <row r="42" spans="3:10" ht="19.5" x14ac:dyDescent="0.4">
      <c r="C42" s="180" t="s">
        <v>183</v>
      </c>
      <c r="D42" s="163"/>
      <c r="E42" s="132"/>
      <c r="F42" s="134"/>
      <c r="G42" s="2" t="s">
        <v>4</v>
      </c>
      <c r="J42" s="2" t="s">
        <v>71</v>
      </c>
    </row>
    <row r="43" spans="3:10" ht="19.5" x14ac:dyDescent="0.4">
      <c r="C43" s="181" t="s">
        <v>154</v>
      </c>
      <c r="D43" s="205"/>
      <c r="E43" s="132"/>
      <c r="F43" s="134"/>
      <c r="G43" s="2" t="s">
        <v>5</v>
      </c>
      <c r="J43" s="2" t="s">
        <v>72</v>
      </c>
    </row>
    <row r="44" spans="3:10" ht="19.5" x14ac:dyDescent="0.4">
      <c r="C44" s="181" t="s">
        <v>155</v>
      </c>
      <c r="D44" s="205"/>
      <c r="E44" s="132"/>
      <c r="F44" s="134"/>
      <c r="G44" s="2" t="s">
        <v>6</v>
      </c>
      <c r="J44" s="2" t="s">
        <v>73</v>
      </c>
    </row>
    <row r="45" spans="3:10" x14ac:dyDescent="0.25">
      <c r="C45" s="182" t="s">
        <v>156</v>
      </c>
      <c r="D45" s="164"/>
      <c r="G45" s="16" t="s">
        <v>7</v>
      </c>
      <c r="J45" s="16" t="s">
        <v>7</v>
      </c>
    </row>
    <row r="46" spans="3:10" ht="19.5" x14ac:dyDescent="0.4">
      <c r="C46" s="183" t="s">
        <v>211</v>
      </c>
      <c r="D46" s="163"/>
      <c r="E46" s="132"/>
      <c r="F46" s="135"/>
      <c r="G46" s="11" t="s">
        <v>130</v>
      </c>
      <c r="J46" s="11" t="s">
        <v>129</v>
      </c>
    </row>
    <row r="47" spans="3:10" ht="19.5" x14ac:dyDescent="0.4">
      <c r="C47" s="182" t="s">
        <v>157</v>
      </c>
      <c r="D47" s="164"/>
      <c r="E47" s="132"/>
      <c r="F47" s="136"/>
      <c r="G47" s="16" t="s">
        <v>8</v>
      </c>
      <c r="J47" s="16" t="s">
        <v>8</v>
      </c>
    </row>
    <row r="48" spans="3:10" ht="19.5" x14ac:dyDescent="0.4">
      <c r="C48" s="184" t="s">
        <v>212</v>
      </c>
      <c r="D48" s="165"/>
      <c r="E48" s="132"/>
      <c r="F48" s="135"/>
      <c r="G48" s="3" t="s">
        <v>9</v>
      </c>
      <c r="J48" s="3" t="s">
        <v>75</v>
      </c>
    </row>
    <row r="49" spans="2:10" ht="19.5" x14ac:dyDescent="0.4">
      <c r="C49" s="185">
        <v>7711</v>
      </c>
      <c r="D49" s="155"/>
      <c r="E49" s="132"/>
      <c r="F49" s="136"/>
      <c r="G49" s="8" t="s">
        <v>10</v>
      </c>
      <c r="J49" s="8" t="s">
        <v>76</v>
      </c>
    </row>
    <row r="50" spans="2:10" ht="19.5" x14ac:dyDescent="0.4">
      <c r="C50" s="182" t="s">
        <v>158</v>
      </c>
      <c r="D50" s="164"/>
      <c r="E50" s="132"/>
      <c r="F50" s="136"/>
      <c r="G50" s="16" t="s">
        <v>11</v>
      </c>
      <c r="J50" s="16" t="s">
        <v>11</v>
      </c>
    </row>
    <row r="51" spans="2:10" ht="19.5" x14ac:dyDescent="0.4">
      <c r="C51" s="180" t="s">
        <v>182</v>
      </c>
      <c r="D51" s="163"/>
      <c r="E51" s="132"/>
      <c r="F51" s="136"/>
      <c r="G51" s="9" t="s">
        <v>12</v>
      </c>
      <c r="J51" s="9" t="s">
        <v>77</v>
      </c>
    </row>
    <row r="52" spans="2:10" ht="19.5" x14ac:dyDescent="0.4">
      <c r="C52" s="183" t="s">
        <v>204</v>
      </c>
      <c r="D52" s="163"/>
      <c r="E52" s="132"/>
      <c r="F52" s="135"/>
      <c r="G52" s="9" t="s">
        <v>13</v>
      </c>
      <c r="J52" s="9" t="s">
        <v>78</v>
      </c>
    </row>
    <row r="53" spans="2:10" ht="19.5" x14ac:dyDescent="0.4">
      <c r="C53" s="182" t="s">
        <v>205</v>
      </c>
      <c r="D53" s="164"/>
      <c r="E53" s="132"/>
      <c r="F53" s="136"/>
      <c r="G53" s="16" t="s">
        <v>14</v>
      </c>
      <c r="J53" s="16" t="s">
        <v>14</v>
      </c>
    </row>
    <row r="54" spans="2:10" ht="19.5" x14ac:dyDescent="0.4">
      <c r="C54" s="180" t="s">
        <v>159</v>
      </c>
      <c r="D54" s="163"/>
      <c r="E54" s="132"/>
      <c r="F54" s="137"/>
      <c r="G54" s="9" t="s">
        <v>15</v>
      </c>
      <c r="J54" s="9" t="s">
        <v>79</v>
      </c>
    </row>
    <row r="55" spans="2:10" ht="19.5" x14ac:dyDescent="0.4">
      <c r="C55" s="186">
        <v>8980</v>
      </c>
      <c r="D55" s="206"/>
      <c r="E55" s="132"/>
      <c r="F55" s="137"/>
      <c r="G55" s="17" t="s">
        <v>16</v>
      </c>
      <c r="J55" s="17" t="s">
        <v>138</v>
      </c>
    </row>
    <row r="56" spans="2:10" ht="19.5" x14ac:dyDescent="0.4">
      <c r="C56" s="187" t="s">
        <v>160</v>
      </c>
      <c r="D56" s="166"/>
      <c r="E56" s="132"/>
      <c r="F56" s="137"/>
      <c r="G56" s="18" t="s">
        <v>249</v>
      </c>
      <c r="J56" s="18" t="s">
        <v>80</v>
      </c>
    </row>
    <row r="57" spans="2:10" ht="19.5" x14ac:dyDescent="0.4">
      <c r="C57" s="180" t="s">
        <v>213</v>
      </c>
      <c r="D57" s="163"/>
      <c r="E57" s="132"/>
      <c r="F57" s="137"/>
      <c r="G57" s="9" t="s">
        <v>260</v>
      </c>
      <c r="J57" s="9" t="s">
        <v>81</v>
      </c>
    </row>
    <row r="58" spans="2:10" ht="19.5" x14ac:dyDescent="0.4">
      <c r="C58" s="188">
        <v>8975</v>
      </c>
      <c r="D58" s="155"/>
      <c r="E58" s="138"/>
      <c r="F58" s="137"/>
      <c r="G58" s="2" t="s">
        <v>255</v>
      </c>
      <c r="J58" s="9" t="s">
        <v>140</v>
      </c>
    </row>
    <row r="59" spans="2:10" ht="19.5" x14ac:dyDescent="0.4">
      <c r="C59" s="180"/>
      <c r="D59" s="163"/>
      <c r="E59" s="132"/>
      <c r="F59" s="134"/>
      <c r="G59" s="2"/>
      <c r="J59" s="2"/>
    </row>
    <row r="60" spans="2:10" ht="19.5" x14ac:dyDescent="0.4">
      <c r="C60" s="189" t="s">
        <v>161</v>
      </c>
      <c r="D60" s="163"/>
      <c r="E60" s="132"/>
      <c r="F60" s="134"/>
      <c r="G60" s="2" t="s">
        <v>143</v>
      </c>
      <c r="J60" s="2" t="s">
        <v>141</v>
      </c>
    </row>
    <row r="61" spans="2:10" ht="19.5" x14ac:dyDescent="0.4">
      <c r="C61" s="190" t="s">
        <v>162</v>
      </c>
      <c r="D61" s="163"/>
      <c r="E61" s="132"/>
      <c r="F61" s="137"/>
      <c r="G61" s="15" t="s">
        <v>254</v>
      </c>
      <c r="J61" s="15" t="s">
        <v>142</v>
      </c>
    </row>
    <row r="62" spans="2:10" ht="19.5" x14ac:dyDescent="0.4">
      <c r="C62" s="180"/>
      <c r="D62" s="163"/>
      <c r="E62" s="139"/>
      <c r="F62" s="137"/>
      <c r="G62" s="2"/>
      <c r="J62" s="2"/>
    </row>
    <row r="63" spans="2:10" ht="19.5" x14ac:dyDescent="0.4">
      <c r="B63" s="311" t="s">
        <v>262</v>
      </c>
      <c r="C63" s="312">
        <v>3023</v>
      </c>
      <c r="D63" s="167"/>
      <c r="E63" s="139"/>
      <c r="F63" s="135"/>
      <c r="G63" s="331"/>
      <c r="H63" s="288"/>
      <c r="I63" s="288"/>
      <c r="J63" s="331" t="s">
        <v>137</v>
      </c>
    </row>
    <row r="64" spans="2:10" ht="19.5" x14ac:dyDescent="0.4">
      <c r="B64" s="311" t="s">
        <v>262</v>
      </c>
      <c r="C64" s="312">
        <v>3025</v>
      </c>
      <c r="D64" s="167"/>
      <c r="E64" s="140"/>
      <c r="F64" s="134"/>
      <c r="G64" s="332"/>
      <c r="H64" s="288"/>
      <c r="I64" s="288"/>
      <c r="J64" s="332"/>
    </row>
    <row r="65" spans="2:10" ht="19.5" x14ac:dyDescent="0.4">
      <c r="B65" s="20" t="s">
        <v>290</v>
      </c>
      <c r="C65" s="192">
        <v>8298</v>
      </c>
      <c r="D65" s="168"/>
      <c r="E65" s="141"/>
      <c r="F65" s="142"/>
      <c r="G65" s="2" t="s">
        <v>291</v>
      </c>
      <c r="H65" s="288"/>
      <c r="I65" s="288"/>
      <c r="J65" s="2" t="s">
        <v>292</v>
      </c>
    </row>
    <row r="66" spans="2:10" ht="19.5" x14ac:dyDescent="0.4">
      <c r="C66" s="180"/>
      <c r="D66" s="163"/>
      <c r="E66" s="132"/>
      <c r="F66" s="137"/>
      <c r="G66" s="1" t="s">
        <v>246</v>
      </c>
      <c r="J66" s="1" t="s">
        <v>137</v>
      </c>
    </row>
    <row r="67" spans="2:10" ht="19.5" x14ac:dyDescent="0.4">
      <c r="C67" s="193" t="s">
        <v>349</v>
      </c>
      <c r="D67" s="169" t="s">
        <v>350</v>
      </c>
      <c r="E67" s="132"/>
      <c r="F67" s="137"/>
      <c r="G67" s="10" t="s">
        <v>17</v>
      </c>
      <c r="J67" s="10" t="s">
        <v>17</v>
      </c>
    </row>
    <row r="68" spans="2:10" ht="19.5" x14ac:dyDescent="0.4">
      <c r="C68" s="180" t="s">
        <v>210</v>
      </c>
      <c r="D68" s="163"/>
      <c r="E68" s="132"/>
      <c r="F68" s="137"/>
      <c r="G68" s="9" t="s">
        <v>18</v>
      </c>
      <c r="J68" s="9" t="s">
        <v>83</v>
      </c>
    </row>
    <row r="69" spans="2:10" ht="19.5" x14ac:dyDescent="0.4">
      <c r="C69" s="180" t="s">
        <v>163</v>
      </c>
      <c r="D69" s="163"/>
      <c r="E69" s="132"/>
      <c r="F69" s="134"/>
      <c r="G69" s="9" t="s">
        <v>253</v>
      </c>
      <c r="J69" s="9" t="s">
        <v>84</v>
      </c>
    </row>
    <row r="70" spans="2:10" ht="19.5" x14ac:dyDescent="0.4">
      <c r="C70" s="194" t="s">
        <v>164</v>
      </c>
      <c r="D70" s="207"/>
      <c r="E70" s="132"/>
      <c r="F70" s="134"/>
      <c r="G70" s="9" t="s">
        <v>19</v>
      </c>
      <c r="J70" s="9" t="s">
        <v>85</v>
      </c>
    </row>
    <row r="71" spans="2:10" ht="19.5" x14ac:dyDescent="0.4">
      <c r="C71" s="195" t="s">
        <v>184</v>
      </c>
      <c r="D71" s="208"/>
      <c r="E71" s="132"/>
      <c r="F71" s="134"/>
      <c r="G71" s="9" t="s">
        <v>20</v>
      </c>
      <c r="J71" s="9" t="s">
        <v>86</v>
      </c>
    </row>
    <row r="72" spans="2:10" ht="19.5" x14ac:dyDescent="0.4">
      <c r="C72" s="182" t="s">
        <v>165</v>
      </c>
      <c r="D72" s="164"/>
      <c r="E72" s="132"/>
      <c r="F72" s="134"/>
      <c r="G72" s="16" t="s">
        <v>21</v>
      </c>
      <c r="J72" s="16" t="s">
        <v>87</v>
      </c>
    </row>
    <row r="73" spans="2:10" ht="19.5" x14ac:dyDescent="0.4">
      <c r="C73" s="180" t="s">
        <v>166</v>
      </c>
      <c r="D73" s="163"/>
      <c r="E73" s="132"/>
      <c r="F73" s="134"/>
      <c r="G73" s="9" t="s">
        <v>22</v>
      </c>
      <c r="J73" s="9" t="s">
        <v>88</v>
      </c>
    </row>
    <row r="74" spans="2:10" ht="19.5" x14ac:dyDescent="0.4">
      <c r="C74" s="180" t="s">
        <v>167</v>
      </c>
      <c r="D74" s="163"/>
      <c r="E74" s="132"/>
      <c r="F74" s="142"/>
      <c r="G74" s="9" t="s">
        <v>23</v>
      </c>
      <c r="J74" s="9" t="s">
        <v>89</v>
      </c>
    </row>
    <row r="75" spans="2:10" ht="19.5" x14ac:dyDescent="0.4">
      <c r="C75" s="180" t="s">
        <v>168</v>
      </c>
      <c r="D75" s="163"/>
      <c r="E75" s="132"/>
      <c r="F75" s="134"/>
      <c r="G75" s="9" t="s">
        <v>24</v>
      </c>
      <c r="J75" s="9" t="s">
        <v>90</v>
      </c>
    </row>
    <row r="76" spans="2:10" ht="19.5" x14ac:dyDescent="0.4">
      <c r="C76" s="180" t="s">
        <v>169</v>
      </c>
      <c r="D76" s="163"/>
      <c r="E76" s="132"/>
      <c r="F76" s="134"/>
      <c r="G76" s="9" t="s">
        <v>25</v>
      </c>
      <c r="J76" s="9" t="s">
        <v>91</v>
      </c>
    </row>
    <row r="77" spans="2:10" ht="19.5" x14ac:dyDescent="0.4">
      <c r="C77" s="185">
        <v>1860</v>
      </c>
      <c r="D77" s="155"/>
      <c r="E77" s="132"/>
      <c r="F77" s="134"/>
      <c r="G77" s="9" t="s">
        <v>26</v>
      </c>
      <c r="J77" s="9" t="s">
        <v>92</v>
      </c>
    </row>
    <row r="78" spans="2:10" ht="19.5" x14ac:dyDescent="0.4">
      <c r="C78" s="196" t="s">
        <v>170</v>
      </c>
      <c r="D78" s="170"/>
      <c r="E78" s="132"/>
      <c r="F78" s="134"/>
      <c r="G78" s="13" t="s">
        <v>27</v>
      </c>
      <c r="J78" s="13" t="s">
        <v>93</v>
      </c>
    </row>
    <row r="79" spans="2:10" ht="19.5" x14ac:dyDescent="0.4">
      <c r="C79" s="197" t="s">
        <v>171</v>
      </c>
      <c r="D79" s="170"/>
      <c r="E79" s="144"/>
      <c r="F79" s="134"/>
      <c r="G79" s="13" t="s">
        <v>247</v>
      </c>
      <c r="J79" s="13" t="s">
        <v>94</v>
      </c>
    </row>
    <row r="80" spans="2:10" ht="19.5" x14ac:dyDescent="0.4">
      <c r="C80" s="194" t="s">
        <v>206</v>
      </c>
      <c r="D80" s="207"/>
      <c r="E80" s="132"/>
      <c r="F80" s="142"/>
      <c r="G80" s="9" t="s">
        <v>261</v>
      </c>
      <c r="J80" s="9" t="s">
        <v>95</v>
      </c>
    </row>
    <row r="81" spans="3:10" ht="19.5" x14ac:dyDescent="0.4">
      <c r="C81" s="194" t="s">
        <v>232</v>
      </c>
      <c r="D81" s="207"/>
      <c r="E81" s="139"/>
      <c r="F81" s="142"/>
      <c r="G81" s="9" t="s">
        <v>256</v>
      </c>
      <c r="J81" s="9" t="s">
        <v>139</v>
      </c>
    </row>
    <row r="82" spans="3:10" ht="19.5" x14ac:dyDescent="0.4">
      <c r="C82" s="180" t="s">
        <v>172</v>
      </c>
      <c r="D82" s="163"/>
      <c r="E82" s="139"/>
      <c r="F82" s="134"/>
      <c r="G82" s="9" t="s">
        <v>28</v>
      </c>
      <c r="J82" s="9" t="s">
        <v>96</v>
      </c>
    </row>
    <row r="83" spans="3:10" ht="19.5" x14ac:dyDescent="0.4">
      <c r="C83" s="198" t="s">
        <v>185</v>
      </c>
      <c r="D83" s="171"/>
      <c r="E83" s="140"/>
      <c r="F83" s="142"/>
      <c r="G83" s="9" t="s">
        <v>29</v>
      </c>
      <c r="J83" s="9" t="s">
        <v>97</v>
      </c>
    </row>
    <row r="84" spans="3:10" ht="19.5" x14ac:dyDescent="0.4">
      <c r="C84" s="180" t="s">
        <v>207</v>
      </c>
      <c r="D84" s="163"/>
      <c r="E84" s="141"/>
      <c r="F84" s="134"/>
      <c r="G84" s="9" t="s">
        <v>30</v>
      </c>
      <c r="J84" s="9" t="s">
        <v>98</v>
      </c>
    </row>
    <row r="85" spans="3:10" ht="19.5" x14ac:dyDescent="0.4">
      <c r="C85" s="198" t="s">
        <v>208</v>
      </c>
      <c r="D85" s="171"/>
      <c r="E85" s="145"/>
      <c r="F85" s="134"/>
      <c r="G85" s="9" t="s">
        <v>31</v>
      </c>
      <c r="J85" s="9" t="s">
        <v>99</v>
      </c>
    </row>
    <row r="86" spans="3:10" ht="19.5" x14ac:dyDescent="0.4">
      <c r="C86" s="198" t="s">
        <v>186</v>
      </c>
      <c r="D86" s="171"/>
      <c r="E86" s="132"/>
      <c r="F86" s="142"/>
      <c r="G86" s="9" t="s">
        <v>32</v>
      </c>
      <c r="J86" s="9" t="s">
        <v>134</v>
      </c>
    </row>
    <row r="87" spans="3:10" ht="19.5" x14ac:dyDescent="0.4">
      <c r="C87" s="185">
        <v>2997</v>
      </c>
      <c r="D87" s="155"/>
      <c r="E87" s="132"/>
      <c r="F87" s="137"/>
      <c r="G87" s="9" t="s">
        <v>259</v>
      </c>
      <c r="J87" s="9" t="s">
        <v>100</v>
      </c>
    </row>
    <row r="88" spans="3:10" ht="19.5" x14ac:dyDescent="0.4">
      <c r="C88" s="197"/>
      <c r="D88" s="170"/>
      <c r="E88" s="132"/>
      <c r="F88" s="137"/>
      <c r="G88" s="15" t="s">
        <v>248</v>
      </c>
      <c r="J88" s="15" t="s">
        <v>101</v>
      </c>
    </row>
    <row r="89" spans="3:10" ht="14.1" customHeight="1" x14ac:dyDescent="0.4">
      <c r="C89" s="197"/>
      <c r="D89" s="170"/>
      <c r="E89" s="132"/>
      <c r="F89" s="137"/>
      <c r="G89" s="15"/>
      <c r="J89" s="15"/>
    </row>
    <row r="90" spans="3:10" ht="14.1" customHeight="1" x14ac:dyDescent="0.4">
      <c r="C90" s="191"/>
      <c r="D90" s="167"/>
      <c r="E90" s="145"/>
      <c r="F90" s="137"/>
      <c r="G90" s="1" t="s">
        <v>258</v>
      </c>
      <c r="J90" s="1" t="s">
        <v>136</v>
      </c>
    </row>
    <row r="91" spans="3:10" ht="14.1" customHeight="1" x14ac:dyDescent="0.4">
      <c r="C91" s="191"/>
      <c r="D91" s="167"/>
      <c r="E91" s="132"/>
      <c r="F91" s="137"/>
      <c r="G91" s="22"/>
      <c r="J91" s="22"/>
    </row>
    <row r="92" spans="3:10" ht="14.1" customHeight="1" x14ac:dyDescent="0.4">
      <c r="C92" s="192"/>
      <c r="D92" s="168"/>
      <c r="E92" s="144"/>
      <c r="F92" s="137"/>
      <c r="G92" s="24"/>
      <c r="J92" s="24"/>
    </row>
    <row r="93" spans="3:10" ht="14.1" customHeight="1" x14ac:dyDescent="0.4">
      <c r="C93" s="180"/>
      <c r="D93" s="163"/>
      <c r="E93" s="132"/>
      <c r="F93" s="137"/>
      <c r="G93"/>
      <c r="J93"/>
    </row>
    <row r="94" spans="3:10" ht="24.75" x14ac:dyDescent="0.4">
      <c r="C94" s="199" t="s">
        <v>173</v>
      </c>
      <c r="D94" s="209"/>
      <c r="E94" s="132"/>
      <c r="F94" s="142"/>
      <c r="G94" s="11" t="s">
        <v>33</v>
      </c>
      <c r="J94" s="11" t="s">
        <v>102</v>
      </c>
    </row>
    <row r="95" spans="3:10" ht="19.5" x14ac:dyDescent="0.4">
      <c r="C95" s="200" t="s">
        <v>174</v>
      </c>
      <c r="D95" s="210"/>
      <c r="E95" s="132"/>
      <c r="F95" s="137"/>
      <c r="G95" s="12" t="s">
        <v>34</v>
      </c>
      <c r="J95" s="12" t="s">
        <v>103</v>
      </c>
    </row>
    <row r="96" spans="3:10" ht="19.5" x14ac:dyDescent="0.4">
      <c r="C96" s="201" t="s">
        <v>175</v>
      </c>
      <c r="D96" s="172"/>
      <c r="E96" s="132"/>
      <c r="F96" s="137"/>
      <c r="G96" s="13" t="s">
        <v>35</v>
      </c>
      <c r="J96" s="13" t="s">
        <v>104</v>
      </c>
    </row>
    <row r="97" spans="1:12" ht="19.5" x14ac:dyDescent="0.4">
      <c r="C97" s="180" t="s">
        <v>187</v>
      </c>
      <c r="D97" s="163"/>
      <c r="E97" s="132"/>
      <c r="F97" s="137"/>
      <c r="G97" s="9" t="s">
        <v>251</v>
      </c>
      <c r="J97" s="9" t="s">
        <v>105</v>
      </c>
    </row>
    <row r="98" spans="1:12" ht="19.5" x14ac:dyDescent="0.4">
      <c r="C98" s="183" t="s">
        <v>188</v>
      </c>
      <c r="D98" s="163"/>
      <c r="E98" s="132"/>
      <c r="F98" s="137"/>
      <c r="G98" s="9" t="s">
        <v>252</v>
      </c>
      <c r="J98" s="9" t="s">
        <v>135</v>
      </c>
    </row>
    <row r="99" spans="1:12" ht="24.75" x14ac:dyDescent="0.4">
      <c r="C99" s="202" t="s">
        <v>176</v>
      </c>
      <c r="D99" s="173"/>
      <c r="E99" s="132"/>
      <c r="F99" s="137"/>
      <c r="G99" s="14" t="s">
        <v>257</v>
      </c>
      <c r="J99" s="14" t="s">
        <v>106</v>
      </c>
    </row>
    <row r="100" spans="1:12" ht="19.5" x14ac:dyDescent="0.4">
      <c r="C100" s="203" t="s">
        <v>189</v>
      </c>
      <c r="D100" s="211"/>
      <c r="E100" s="139"/>
      <c r="F100" s="137"/>
      <c r="G100" s="10" t="s">
        <v>36</v>
      </c>
      <c r="J100" s="10" t="s">
        <v>107</v>
      </c>
    </row>
    <row r="101" spans="1:12" ht="19.5" x14ac:dyDescent="0.4">
      <c r="C101" s="197" t="s">
        <v>177</v>
      </c>
      <c r="D101" s="170"/>
      <c r="E101" s="139"/>
      <c r="F101" s="137"/>
      <c r="G101" s="13" t="s">
        <v>37</v>
      </c>
      <c r="J101" s="13" t="s">
        <v>108</v>
      </c>
    </row>
    <row r="102" spans="1:12" ht="19.5" x14ac:dyDescent="0.25">
      <c r="C102" s="180" t="s">
        <v>178</v>
      </c>
      <c r="D102" s="163"/>
      <c r="E102" s="140"/>
      <c r="F102" s="146"/>
      <c r="G102" s="9" t="s">
        <v>38</v>
      </c>
      <c r="J102" s="9" t="s">
        <v>109</v>
      </c>
    </row>
    <row r="103" spans="1:12" ht="19.5" x14ac:dyDescent="0.35">
      <c r="C103" s="180" t="s">
        <v>179</v>
      </c>
      <c r="D103" s="163"/>
      <c r="E103" s="141"/>
      <c r="F103" s="147"/>
      <c r="G103" s="9" t="s">
        <v>39</v>
      </c>
      <c r="J103" s="9" t="s">
        <v>110</v>
      </c>
    </row>
    <row r="104" spans="1:12" ht="19.5" x14ac:dyDescent="0.4">
      <c r="C104" s="180" t="s">
        <v>201</v>
      </c>
      <c r="D104" s="163"/>
      <c r="E104" s="132"/>
      <c r="F104" s="142"/>
      <c r="G104" s="9" t="s">
        <v>40</v>
      </c>
      <c r="J104" s="9" t="s">
        <v>111</v>
      </c>
    </row>
    <row r="105" spans="1:12" ht="19.5" x14ac:dyDescent="0.4">
      <c r="C105" s="183" t="s">
        <v>190</v>
      </c>
      <c r="D105" s="163"/>
      <c r="E105" s="132"/>
      <c r="F105" s="134"/>
      <c r="G105" s="9" t="s">
        <v>41</v>
      </c>
      <c r="J105" s="9" t="s">
        <v>112</v>
      </c>
    </row>
    <row r="106" spans="1:12" ht="19.5" x14ac:dyDescent="0.4">
      <c r="A106" s="6"/>
      <c r="C106" s="196" t="s">
        <v>180</v>
      </c>
      <c r="D106" s="170"/>
      <c r="E106" s="132"/>
      <c r="F106" s="135"/>
      <c r="G106" s="13" t="s">
        <v>42</v>
      </c>
      <c r="J106" s="13" t="s">
        <v>113</v>
      </c>
    </row>
    <row r="107" spans="1:12" ht="19.5" x14ac:dyDescent="0.4">
      <c r="A107" s="6"/>
      <c r="C107" s="196" t="s">
        <v>181</v>
      </c>
      <c r="D107" s="170"/>
      <c r="E107" s="132"/>
      <c r="F107" s="143"/>
      <c r="G107" s="15" t="s">
        <v>43</v>
      </c>
      <c r="J107" s="15" t="s">
        <v>114</v>
      </c>
    </row>
    <row r="108" spans="1:12" ht="19.5" x14ac:dyDescent="0.4">
      <c r="A108" s="6"/>
      <c r="C108" s="170" t="s">
        <v>226</v>
      </c>
      <c r="D108" s="170"/>
      <c r="E108" s="132"/>
      <c r="F108" s="143"/>
      <c r="G108" s="2" t="s">
        <v>228</v>
      </c>
      <c r="J108" s="2" t="s">
        <v>230</v>
      </c>
    </row>
    <row r="109" spans="1:12" ht="19.5" x14ac:dyDescent="0.4">
      <c r="A109" s="6"/>
      <c r="C109" s="170" t="s">
        <v>227</v>
      </c>
      <c r="D109" s="170"/>
      <c r="E109" s="132"/>
      <c r="F109" s="143"/>
      <c r="G109" s="15" t="s">
        <v>229</v>
      </c>
      <c r="J109" s="15" t="s">
        <v>231</v>
      </c>
    </row>
    <row r="110" spans="1:12" ht="19.5" x14ac:dyDescent="0.4">
      <c r="A110" s="6"/>
      <c r="C110"/>
      <c r="D110" s="15"/>
      <c r="E110" s="132"/>
      <c r="F110" s="148"/>
      <c r="G110" s="15"/>
    </row>
    <row r="111" spans="1:12" ht="19.5" x14ac:dyDescent="0.4">
      <c r="A111" s="6"/>
      <c r="D111" s="160"/>
      <c r="E111" s="132"/>
      <c r="F111" s="142"/>
      <c r="G111" s="1" t="s">
        <v>200</v>
      </c>
      <c r="J111" s="1" t="s">
        <v>115</v>
      </c>
    </row>
    <row r="112" spans="1:12" x14ac:dyDescent="0.25">
      <c r="A112" s="6" t="s">
        <v>262</v>
      </c>
      <c r="G112" s="2" t="s">
        <v>269</v>
      </c>
      <c r="J112" s="20" t="s">
        <v>265</v>
      </c>
      <c r="K112" s="32"/>
      <c r="L112" s="32"/>
    </row>
    <row r="113" spans="1:12" x14ac:dyDescent="0.25">
      <c r="A113" s="6" t="s">
        <v>262</v>
      </c>
      <c r="G113" s="2" t="s">
        <v>270</v>
      </c>
      <c r="J113" s="20" t="s">
        <v>266</v>
      </c>
      <c r="K113" s="32"/>
      <c r="L113" s="32"/>
    </row>
    <row r="114" spans="1:12" x14ac:dyDescent="0.25">
      <c r="A114" s="6"/>
      <c r="K114" s="32"/>
      <c r="L114" s="32"/>
    </row>
    <row r="115" spans="1:12" ht="19.5" x14ac:dyDescent="0.4">
      <c r="A115" s="6"/>
      <c r="C115" s="270" t="s">
        <v>202</v>
      </c>
      <c r="D115" s="160"/>
      <c r="E115" s="132"/>
      <c r="F115" s="137"/>
      <c r="G115" s="9" t="s">
        <v>44</v>
      </c>
      <c r="H115" s="32"/>
      <c r="I115" s="32"/>
      <c r="J115" s="9" t="s">
        <v>116</v>
      </c>
      <c r="K115" s="32"/>
      <c r="L115" s="32"/>
    </row>
    <row r="116" spans="1:12" ht="19.5" x14ac:dyDescent="0.4">
      <c r="A116" s="6"/>
      <c r="C116" s="270" t="s">
        <v>224</v>
      </c>
      <c r="D116" s="160"/>
      <c r="E116" s="132"/>
      <c r="F116" s="137"/>
      <c r="G116" s="9" t="s">
        <v>223</v>
      </c>
      <c r="H116" s="32"/>
      <c r="I116" s="32"/>
      <c r="J116" s="9" t="s">
        <v>222</v>
      </c>
      <c r="K116" s="32"/>
      <c r="L116" s="32"/>
    </row>
    <row r="117" spans="1:12" ht="19.5" x14ac:dyDescent="0.4">
      <c r="A117" s="6"/>
      <c r="C117" s="271" t="s">
        <v>203</v>
      </c>
      <c r="D117" s="161"/>
      <c r="E117" s="132"/>
      <c r="F117" s="137"/>
      <c r="G117" s="9" t="s">
        <v>45</v>
      </c>
      <c r="H117" s="32"/>
      <c r="I117" s="32"/>
      <c r="J117" s="9" t="s">
        <v>117</v>
      </c>
      <c r="K117" s="32"/>
      <c r="L117" s="32"/>
    </row>
    <row r="118" spans="1:12" ht="19.5" x14ac:dyDescent="0.4">
      <c r="A118" s="6"/>
      <c r="C118" s="271" t="s">
        <v>215</v>
      </c>
      <c r="D118" s="162"/>
      <c r="E118" s="149"/>
      <c r="F118" s="137"/>
      <c r="G118" s="10" t="s">
        <v>46</v>
      </c>
      <c r="H118" s="32"/>
      <c r="I118" s="32"/>
      <c r="J118" s="10" t="s">
        <v>118</v>
      </c>
      <c r="K118" s="32"/>
      <c r="L118" s="32"/>
    </row>
    <row r="119" spans="1:12" ht="19.5" x14ac:dyDescent="0.4">
      <c r="A119" s="6"/>
      <c r="C119" s="270" t="s">
        <v>214</v>
      </c>
      <c r="D119" s="162"/>
      <c r="E119" s="149"/>
      <c r="F119" s="137"/>
      <c r="G119" s="10" t="s">
        <v>47</v>
      </c>
      <c r="H119" s="32"/>
      <c r="I119" s="32"/>
      <c r="J119" s="10" t="s">
        <v>119</v>
      </c>
      <c r="K119" s="32"/>
      <c r="L119" s="32"/>
    </row>
    <row r="120" spans="1:12" ht="19.5" x14ac:dyDescent="0.4">
      <c r="A120" s="6"/>
      <c r="C120" s="271" t="s">
        <v>216</v>
      </c>
      <c r="D120" s="162"/>
      <c r="E120" s="149"/>
      <c r="F120" s="135"/>
      <c r="G120" s="9" t="s">
        <v>48</v>
      </c>
      <c r="H120" s="32"/>
      <c r="I120" s="32"/>
      <c r="J120" s="9" t="s">
        <v>120</v>
      </c>
      <c r="K120" s="32"/>
      <c r="L120" s="32"/>
    </row>
    <row r="121" spans="1:12" ht="19.5" x14ac:dyDescent="0.4">
      <c r="A121" s="6"/>
      <c r="C121" s="270" t="s">
        <v>218</v>
      </c>
      <c r="D121" s="162"/>
      <c r="E121" s="141"/>
      <c r="F121" s="137"/>
      <c r="G121" s="9" t="s">
        <v>49</v>
      </c>
      <c r="H121" s="32"/>
      <c r="I121" s="32"/>
      <c r="J121" s="9" t="s">
        <v>121</v>
      </c>
    </row>
    <row r="122" spans="1:12" ht="19.5" x14ac:dyDescent="0.4">
      <c r="A122" s="6"/>
      <c r="C122" s="271" t="s">
        <v>217</v>
      </c>
      <c r="D122" s="162"/>
      <c r="E122" s="141"/>
      <c r="F122" s="137"/>
      <c r="G122" s="2" t="s">
        <v>50</v>
      </c>
      <c r="H122" s="32"/>
      <c r="I122" s="32"/>
      <c r="J122" s="2" t="s">
        <v>122</v>
      </c>
    </row>
    <row r="123" spans="1:12" ht="19.5" x14ac:dyDescent="0.4">
      <c r="A123" s="6"/>
      <c r="C123" s="336" t="s">
        <v>308</v>
      </c>
      <c r="D123" s="162" t="s">
        <v>308</v>
      </c>
      <c r="E123" s="141"/>
      <c r="F123" s="142"/>
      <c r="G123" s="28" t="s">
        <v>51</v>
      </c>
      <c r="H123" s="32"/>
      <c r="I123" s="32"/>
      <c r="J123" s="28" t="s">
        <v>123</v>
      </c>
    </row>
    <row r="124" spans="1:12" ht="19.5" x14ac:dyDescent="0.4">
      <c r="D124" s="157"/>
      <c r="E124" s="141"/>
      <c r="F124" s="137"/>
      <c r="G124" s="2" t="s">
        <v>326</v>
      </c>
      <c r="J124" s="262" t="s">
        <v>267</v>
      </c>
    </row>
    <row r="125" spans="1:12" ht="19.5" x14ac:dyDescent="0.4">
      <c r="C125" s="271" t="s">
        <v>331</v>
      </c>
      <c r="D125" s="157"/>
      <c r="E125" s="141"/>
      <c r="F125" s="137"/>
    </row>
    <row r="126" spans="1:12" ht="19.5" x14ac:dyDescent="0.4">
      <c r="C126" s="271" t="s">
        <v>332</v>
      </c>
      <c r="D126" s="157"/>
      <c r="E126" s="141"/>
      <c r="F126" s="137"/>
    </row>
    <row r="127" spans="1:12" ht="19.5" x14ac:dyDescent="0.4">
      <c r="D127" s="157"/>
      <c r="E127" s="141"/>
      <c r="F127" s="137"/>
    </row>
    <row r="128" spans="1:12" ht="19.5" x14ac:dyDescent="0.4">
      <c r="D128" s="157"/>
      <c r="E128" s="141"/>
      <c r="F128" s="137"/>
    </row>
    <row r="129" spans="4:6" ht="19.5" x14ac:dyDescent="0.4">
      <c r="D129" s="157"/>
      <c r="E129" s="141"/>
      <c r="F129" s="137"/>
    </row>
    <row r="130" spans="4:6" ht="19.5" x14ac:dyDescent="0.4">
      <c r="D130" s="156"/>
      <c r="E130" s="141"/>
      <c r="F130" s="142"/>
    </row>
    <row r="131" spans="4:6" ht="19.5" x14ac:dyDescent="0.4">
      <c r="D131" s="156"/>
      <c r="E131" s="141"/>
      <c r="F131" s="135"/>
    </row>
    <row r="132" spans="4:6" ht="19.5" x14ac:dyDescent="0.4">
      <c r="D132" s="157"/>
      <c r="E132" s="141"/>
      <c r="F132" s="142"/>
    </row>
    <row r="133" spans="4:6" ht="19.5" x14ac:dyDescent="0.4">
      <c r="D133" s="157"/>
      <c r="E133" s="141"/>
      <c r="F133" s="142"/>
    </row>
    <row r="134" spans="4:6" ht="19.5" x14ac:dyDescent="0.4">
      <c r="D134" s="157"/>
      <c r="E134" s="141"/>
      <c r="F134" s="142"/>
    </row>
    <row r="135" spans="4:6" ht="19.5" x14ac:dyDescent="0.4">
      <c r="D135" s="157"/>
      <c r="E135" s="141"/>
      <c r="F135" s="137"/>
    </row>
    <row r="136" spans="4:6" ht="19.5" x14ac:dyDescent="0.4">
      <c r="D136" s="157"/>
      <c r="E136" s="141"/>
      <c r="F136" s="150"/>
    </row>
    <row r="137" spans="4:6" ht="19.5" x14ac:dyDescent="0.4">
      <c r="D137" s="157"/>
      <c r="E137" s="141"/>
      <c r="F137" s="150"/>
    </row>
    <row r="138" spans="4:6" ht="19.5" x14ac:dyDescent="0.4">
      <c r="D138" s="157"/>
      <c r="E138" s="141"/>
      <c r="F138" s="150"/>
    </row>
    <row r="139" spans="4:6" ht="19.5" x14ac:dyDescent="0.4">
      <c r="D139" s="157"/>
      <c r="E139" s="141"/>
      <c r="F139" s="133"/>
    </row>
    <row r="140" spans="4:6" ht="19.5" x14ac:dyDescent="0.4">
      <c r="D140" s="158"/>
      <c r="E140" s="141"/>
      <c r="F140" s="133"/>
    </row>
    <row r="141" spans="4:6" ht="17.25" x14ac:dyDescent="0.35">
      <c r="D141" s="158"/>
      <c r="E141" s="141"/>
      <c r="F141" s="151"/>
    </row>
    <row r="142" spans="4:6" ht="17.25" x14ac:dyDescent="0.35">
      <c r="D142" s="158"/>
      <c r="E142" s="141"/>
      <c r="F142" s="151"/>
    </row>
    <row r="143" spans="4:6" ht="17.25" x14ac:dyDescent="0.35">
      <c r="D143" s="158"/>
      <c r="E143" s="141"/>
      <c r="F143" s="152"/>
    </row>
    <row r="144" spans="4:6" ht="19.5" x14ac:dyDescent="0.4">
      <c r="D144" s="156"/>
      <c r="E144" s="141"/>
      <c r="F144" s="142"/>
    </row>
    <row r="145" spans="4:6" ht="19.5" x14ac:dyDescent="0.4">
      <c r="D145" s="156"/>
      <c r="E145" s="141"/>
      <c r="F145" s="142"/>
    </row>
    <row r="146" spans="4:6" ht="19.5" x14ac:dyDescent="0.4">
      <c r="D146" s="156"/>
      <c r="E146" s="141"/>
      <c r="F146" s="137"/>
    </row>
    <row r="147" spans="4:6" ht="19.5" x14ac:dyDescent="0.4">
      <c r="D147" s="156"/>
      <c r="E147" s="141"/>
      <c r="F147" s="150"/>
    </row>
    <row r="148" spans="4:6" ht="19.5" x14ac:dyDescent="0.4">
      <c r="D148" s="156"/>
      <c r="E148" s="141"/>
      <c r="F148" s="150"/>
    </row>
    <row r="149" spans="4:6" ht="19.5" x14ac:dyDescent="0.4">
      <c r="D149" s="156"/>
      <c r="E149" s="141"/>
      <c r="F149" s="150"/>
    </row>
    <row r="150" spans="4:6" ht="19.5" x14ac:dyDescent="0.4">
      <c r="D150" s="156"/>
      <c r="E150" s="141"/>
      <c r="F150" s="133"/>
    </row>
    <row r="151" spans="4:6" ht="19.5" x14ac:dyDescent="0.4">
      <c r="D151" s="159"/>
      <c r="E151" s="141"/>
      <c r="F151" s="133"/>
    </row>
    <row r="152" spans="4:6" ht="17.25" x14ac:dyDescent="0.35">
      <c r="D152" s="159"/>
      <c r="E152" s="141"/>
      <c r="F152" s="151"/>
    </row>
    <row r="153" spans="4:6" ht="17.25" x14ac:dyDescent="0.35">
      <c r="D153" s="159"/>
      <c r="E153" s="141"/>
      <c r="F153" s="151"/>
    </row>
    <row r="154" spans="4:6" ht="17.25" x14ac:dyDescent="0.35">
      <c r="D154" s="159"/>
      <c r="E154" s="141"/>
      <c r="F154" s="152"/>
    </row>
  </sheetData>
  <mergeCells count="1">
    <mergeCell ref="C34:G34"/>
  </mergeCells>
  <phoneticPr fontId="0" type="noConversion"/>
  <pageMargins left="0.31496062992125984" right="0.31496062992125984" top="0.35433070866141736" bottom="0.35433070866141736" header="0.31496062992125984" footer="0.31496062992125984"/>
  <pageSetup paperSize="9" scale="4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2"/>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325</v>
      </c>
      <c r="B1" s="344"/>
      <c r="C1" s="344"/>
      <c r="D1" s="344"/>
      <c r="E1" s="344"/>
      <c r="F1" s="344"/>
      <c r="G1" s="344"/>
      <c r="H1" s="344"/>
      <c r="I1" s="344"/>
      <c r="J1" s="344"/>
      <c r="K1" s="344"/>
    </row>
    <row r="2" spans="1:11" ht="16.5" x14ac:dyDescent="0.35">
      <c r="A2" s="224" t="s">
        <v>126</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56</v>
      </c>
      <c r="G5" s="107" t="s">
        <v>56</v>
      </c>
      <c r="H5" s="107" t="s">
        <v>56</v>
      </c>
      <c r="I5" s="107" t="s">
        <v>124</v>
      </c>
      <c r="J5" s="107" t="s">
        <v>124</v>
      </c>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637.75505399999975</v>
      </c>
      <c r="F7" s="51">
        <v>691.39735000000019</v>
      </c>
      <c r="G7" s="115">
        <v>3623.97</v>
      </c>
      <c r="H7" s="51">
        <v>3517.0367839999999</v>
      </c>
      <c r="I7" s="51">
        <v>3503.3069999999998</v>
      </c>
      <c r="J7" s="51">
        <v>3740.1170000000002</v>
      </c>
      <c r="K7" s="51"/>
    </row>
    <row r="8" spans="1:11" ht="15" customHeight="1" x14ac:dyDescent="0.35">
      <c r="A8" s="227" t="s">
        <v>70</v>
      </c>
      <c r="B8" s="97"/>
      <c r="C8" s="97"/>
      <c r="D8" s="97"/>
      <c r="E8" s="116">
        <v>-718.44044700000006</v>
      </c>
      <c r="F8" s="55">
        <v>-760.00922199999991</v>
      </c>
      <c r="G8" s="116">
        <v>-3332.7439999999997</v>
      </c>
      <c r="H8" s="55">
        <v>-3203.1897709</v>
      </c>
      <c r="I8" s="55">
        <v>-3108.2690000000002</v>
      </c>
      <c r="J8" s="55">
        <v>-3491.2950000000001</v>
      </c>
      <c r="K8" s="55"/>
    </row>
    <row r="9" spans="1:11" ht="15" customHeight="1" x14ac:dyDescent="0.35">
      <c r="A9" s="227" t="s">
        <v>71</v>
      </c>
      <c r="B9" s="97"/>
      <c r="C9" s="97"/>
      <c r="D9" s="97"/>
      <c r="E9" s="116">
        <v>-0.29974200000000284</v>
      </c>
      <c r="F9" s="55">
        <v>58.272014999999996</v>
      </c>
      <c r="G9" s="116">
        <v>58.873000000000005</v>
      </c>
      <c r="H9" s="55">
        <v>48.001443000000002</v>
      </c>
      <c r="I9" s="55">
        <v>14.430999999999999</v>
      </c>
      <c r="J9" s="55">
        <v>0.191</v>
      </c>
      <c r="K9" s="55"/>
    </row>
    <row r="10" spans="1:11" ht="15" customHeight="1" x14ac:dyDescent="0.35">
      <c r="A10" s="227" t="s">
        <v>72</v>
      </c>
      <c r="B10" s="97"/>
      <c r="C10" s="97"/>
      <c r="D10" s="97"/>
      <c r="E10" s="116">
        <v>0</v>
      </c>
      <c r="F10" s="55">
        <v>0</v>
      </c>
      <c r="G10" s="116">
        <v>0</v>
      </c>
      <c r="H10" s="55">
        <v>0</v>
      </c>
      <c r="I10" s="55">
        <v>0</v>
      </c>
      <c r="J10" s="55">
        <v>0</v>
      </c>
      <c r="K10" s="55"/>
    </row>
    <row r="11" spans="1:11" ht="15" customHeight="1" x14ac:dyDescent="0.35">
      <c r="A11" s="229" t="s">
        <v>73</v>
      </c>
      <c r="B11" s="101"/>
      <c r="C11" s="101"/>
      <c r="D11" s="101"/>
      <c r="E11" s="117">
        <v>0</v>
      </c>
      <c r="F11" s="59">
        <v>0</v>
      </c>
      <c r="G11" s="117">
        <v>0</v>
      </c>
      <c r="H11" s="59">
        <v>0</v>
      </c>
      <c r="I11" s="59">
        <v>0</v>
      </c>
      <c r="J11" s="59">
        <v>0</v>
      </c>
      <c r="K11" s="59"/>
    </row>
    <row r="12" spans="1:11" ht="15" customHeight="1" x14ac:dyDescent="0.25">
      <c r="A12" s="230" t="s">
        <v>7</v>
      </c>
      <c r="B12" s="230"/>
      <c r="C12" s="230"/>
      <c r="D12" s="230"/>
      <c r="E12" s="115">
        <f t="shared" ref="E12:J12" si="0">SUM(E7:E11)</f>
        <v>-80.985135000000326</v>
      </c>
      <c r="F12" s="313">
        <f t="shared" si="0"/>
        <v>-10.339856999999725</v>
      </c>
      <c r="G12" s="115">
        <f t="shared" si="0"/>
        <v>350.0990000000001</v>
      </c>
      <c r="H12" s="51">
        <f t="shared" si="0"/>
        <v>361.84845609999991</v>
      </c>
      <c r="I12" s="51">
        <f t="shared" si="0"/>
        <v>409.46899999999954</v>
      </c>
      <c r="J12" s="51">
        <f t="shared" si="0"/>
        <v>249.01300000000012</v>
      </c>
      <c r="K12" s="52"/>
    </row>
    <row r="13" spans="1:11" ht="15" customHeight="1" x14ac:dyDescent="0.35">
      <c r="A13" s="229" t="s">
        <v>129</v>
      </c>
      <c r="B13" s="101"/>
      <c r="C13" s="101"/>
      <c r="D13" s="101"/>
      <c r="E13" s="117">
        <v>-37.250781000000011</v>
      </c>
      <c r="F13" s="314">
        <v>-30.337510000000009</v>
      </c>
      <c r="G13" s="117">
        <v>-121.85000000000001</v>
      </c>
      <c r="H13" s="59">
        <v>-115.005145</v>
      </c>
      <c r="I13" s="59">
        <v>-134.38400000000001</v>
      </c>
      <c r="J13" s="59">
        <v>-125.352</v>
      </c>
      <c r="K13" s="59"/>
    </row>
    <row r="14" spans="1:11" ht="15" customHeight="1" x14ac:dyDescent="0.25">
      <c r="A14" s="230" t="s">
        <v>8</v>
      </c>
      <c r="B14" s="230"/>
      <c r="C14" s="230"/>
      <c r="D14" s="230"/>
      <c r="E14" s="115">
        <f t="shared" ref="E14:J14" si="1">SUM(E12:E13)</f>
        <v>-118.23591600000034</v>
      </c>
      <c r="F14" s="313">
        <f t="shared" si="1"/>
        <v>-40.677366999999734</v>
      </c>
      <c r="G14" s="115">
        <f t="shared" si="1"/>
        <v>228.24900000000008</v>
      </c>
      <c r="H14" s="51">
        <f t="shared" si="1"/>
        <v>246.84331109999991</v>
      </c>
      <c r="I14" s="51">
        <f t="shared" si="1"/>
        <v>275.08499999999952</v>
      </c>
      <c r="J14" s="51">
        <f t="shared" si="1"/>
        <v>123.66100000000012</v>
      </c>
      <c r="K14" s="52"/>
    </row>
    <row r="15" spans="1:11" ht="15" customHeight="1" x14ac:dyDescent="0.35">
      <c r="A15" s="227" t="s">
        <v>75</v>
      </c>
      <c r="B15" s="231"/>
      <c r="C15" s="231"/>
      <c r="D15" s="231"/>
      <c r="E15" s="116">
        <v>0.81926999999999994</v>
      </c>
      <c r="F15" s="55">
        <v>-1.6373279999999997</v>
      </c>
      <c r="G15" s="116">
        <v>-0.313</v>
      </c>
      <c r="H15" s="55">
        <v>-2.3370039999999999</v>
      </c>
      <c r="I15" s="55">
        <v>-21.315000000000001</v>
      </c>
      <c r="J15" s="55">
        <v>-2.577</v>
      </c>
      <c r="K15" s="55"/>
    </row>
    <row r="16" spans="1:11" ht="15" customHeight="1" x14ac:dyDescent="0.35">
      <c r="A16" s="229" t="s">
        <v>76</v>
      </c>
      <c r="B16" s="101"/>
      <c r="C16" s="101"/>
      <c r="D16" s="101"/>
      <c r="E16" s="117">
        <v>0</v>
      </c>
      <c r="F16" s="59">
        <v>0</v>
      </c>
      <c r="G16" s="117">
        <v>0</v>
      </c>
      <c r="H16" s="59">
        <v>0</v>
      </c>
      <c r="I16" s="59">
        <v>0</v>
      </c>
      <c r="J16" s="59">
        <v>0</v>
      </c>
      <c r="K16" s="59"/>
    </row>
    <row r="17" spans="1:11" ht="15" customHeight="1" x14ac:dyDescent="0.25">
      <c r="A17" s="230" t="s">
        <v>11</v>
      </c>
      <c r="B17" s="230"/>
      <c r="C17" s="230"/>
      <c r="D17" s="230"/>
      <c r="E17" s="115">
        <f t="shared" ref="E17:J17" si="2">SUM(E14:E16)</f>
        <v>-117.41664600000034</v>
      </c>
      <c r="F17" s="313">
        <f t="shared" si="2"/>
        <v>-42.31469499999973</v>
      </c>
      <c r="G17" s="115">
        <f t="shared" si="2"/>
        <v>227.93600000000009</v>
      </c>
      <c r="H17" s="92">
        <f t="shared" si="2"/>
        <v>244.5063070999999</v>
      </c>
      <c r="I17" s="51">
        <f t="shared" si="2"/>
        <v>253.76999999999953</v>
      </c>
      <c r="J17" s="51">
        <f t="shared" si="2"/>
        <v>121.08400000000012</v>
      </c>
      <c r="K17" s="52"/>
    </row>
    <row r="18" spans="1:11" ht="15" customHeight="1" x14ac:dyDescent="0.35">
      <c r="A18" s="227" t="s">
        <v>77</v>
      </c>
      <c r="B18" s="97"/>
      <c r="C18" s="97"/>
      <c r="D18" s="97"/>
      <c r="E18" s="116">
        <v>8.9672659999999986</v>
      </c>
      <c r="F18" s="55">
        <v>-7.934145</v>
      </c>
      <c r="G18" s="116">
        <v>10.694999999999999</v>
      </c>
      <c r="H18" s="55">
        <v>5.0201520000000004</v>
      </c>
      <c r="I18" s="55">
        <v>0.95799999999999996</v>
      </c>
      <c r="J18" s="55">
        <v>1.929</v>
      </c>
      <c r="K18" s="55"/>
    </row>
    <row r="19" spans="1:11" ht="15" customHeight="1" x14ac:dyDescent="0.35">
      <c r="A19" s="229" t="s">
        <v>78</v>
      </c>
      <c r="B19" s="101"/>
      <c r="C19" s="101"/>
      <c r="D19" s="101"/>
      <c r="E19" s="117">
        <v>-47.932916600000006</v>
      </c>
      <c r="F19" s="59">
        <v>-43.609118899999999</v>
      </c>
      <c r="G19" s="117">
        <v>-183.976</v>
      </c>
      <c r="H19" s="59">
        <v>-176.73165040000001</v>
      </c>
      <c r="I19" s="59">
        <v>-464.392</v>
      </c>
      <c r="J19" s="59">
        <v>-656.20899999999995</v>
      </c>
      <c r="K19" s="59"/>
    </row>
    <row r="20" spans="1:11" ht="15" customHeight="1" x14ac:dyDescent="0.25">
      <c r="A20" s="230" t="s">
        <v>14</v>
      </c>
      <c r="B20" s="230"/>
      <c r="C20" s="230"/>
      <c r="D20" s="230"/>
      <c r="E20" s="115">
        <f t="shared" ref="E20:K20" si="3">SUM(E17:E19)</f>
        <v>-156.38229660000036</v>
      </c>
      <c r="F20" s="313">
        <f t="shared" si="3"/>
        <v>-93.85795889999973</v>
      </c>
      <c r="G20" s="115">
        <f t="shared" si="3"/>
        <v>54.655000000000086</v>
      </c>
      <c r="H20" s="51">
        <f t="shared" si="3"/>
        <v>72.794808699999891</v>
      </c>
      <c r="I20" s="51">
        <f t="shared" si="3"/>
        <v>-209.66400000000047</v>
      </c>
      <c r="J20" s="51">
        <f t="shared" si="3"/>
        <v>-533.1959999999998</v>
      </c>
      <c r="K20" s="51">
        <f t="shared" si="3"/>
        <v>0</v>
      </c>
    </row>
    <row r="21" spans="1:11" ht="15" customHeight="1" x14ac:dyDescent="0.35">
      <c r="A21" s="227" t="s">
        <v>79</v>
      </c>
      <c r="B21" s="97"/>
      <c r="C21" s="97"/>
      <c r="D21" s="97"/>
      <c r="E21" s="116">
        <v>91.212479000000002</v>
      </c>
      <c r="F21" s="55">
        <v>25.13168499999999</v>
      </c>
      <c r="G21" s="116">
        <v>44.831000000000003</v>
      </c>
      <c r="H21" s="55">
        <v>-11.414149000000009</v>
      </c>
      <c r="I21" s="55">
        <v>14.94</v>
      </c>
      <c r="J21" s="55">
        <v>29.71</v>
      </c>
      <c r="K21" s="55"/>
    </row>
    <row r="22" spans="1:11" ht="15" customHeight="1" x14ac:dyDescent="0.35">
      <c r="A22" s="229" t="s">
        <v>138</v>
      </c>
      <c r="B22" s="232"/>
      <c r="C22" s="232"/>
      <c r="D22" s="232"/>
      <c r="E22" s="117">
        <v>0</v>
      </c>
      <c r="F22" s="59">
        <v>0</v>
      </c>
      <c r="G22" s="117">
        <v>0</v>
      </c>
      <c r="H22" s="59">
        <v>0</v>
      </c>
      <c r="I22" s="59">
        <v>0</v>
      </c>
      <c r="J22" s="59">
        <v>0</v>
      </c>
      <c r="K22" s="59"/>
    </row>
    <row r="23" spans="1:11" ht="15" customHeight="1" x14ac:dyDescent="0.35">
      <c r="A23" s="233" t="s">
        <v>80</v>
      </c>
      <c r="B23" s="234"/>
      <c r="C23" s="234"/>
      <c r="D23" s="234"/>
      <c r="E23" s="115">
        <f t="shared" ref="E23:J23" si="4">SUM(E20:E22)</f>
        <v>-65.169817600000357</v>
      </c>
      <c r="F23" s="313">
        <f t="shared" si="4"/>
        <v>-68.72627389999974</v>
      </c>
      <c r="G23" s="115">
        <f t="shared" si="4"/>
        <v>99.486000000000089</v>
      </c>
      <c r="H23" s="51">
        <f t="shared" si="4"/>
        <v>61.380659699999882</v>
      </c>
      <c r="I23" s="51">
        <f t="shared" si="4"/>
        <v>-194.72400000000047</v>
      </c>
      <c r="J23" s="51">
        <f t="shared" si="4"/>
        <v>-503.48599999999982</v>
      </c>
      <c r="K23" s="52"/>
    </row>
    <row r="24" spans="1:11" ht="15" customHeight="1" x14ac:dyDescent="0.35">
      <c r="A24" s="227" t="s">
        <v>81</v>
      </c>
      <c r="B24" s="97"/>
      <c r="C24" s="97"/>
      <c r="D24" s="97"/>
      <c r="E24" s="116">
        <v>-59.510817600000294</v>
      </c>
      <c r="F24" s="55">
        <v>-68.726273899999839</v>
      </c>
      <c r="G24" s="116">
        <v>105.14499999999936</v>
      </c>
      <c r="H24" s="55">
        <v>61.38065969999974</v>
      </c>
      <c r="I24" s="55">
        <v>-196.61900000000023</v>
      </c>
      <c r="J24" s="55">
        <v>-505.18700000000058</v>
      </c>
      <c r="K24" s="55"/>
    </row>
    <row r="25" spans="1:11" ht="15" customHeight="1" x14ac:dyDescent="0.35">
      <c r="A25" s="227" t="s">
        <v>140</v>
      </c>
      <c r="B25" s="97"/>
      <c r="C25" s="97"/>
      <c r="D25" s="97"/>
      <c r="E25" s="116">
        <v>5.6589999999999998</v>
      </c>
      <c r="F25" s="55">
        <v>0</v>
      </c>
      <c r="G25" s="116">
        <v>5.6589999999999998</v>
      </c>
      <c r="H25" s="55">
        <v>0</v>
      </c>
      <c r="I25" s="55">
        <v>-1.895</v>
      </c>
      <c r="J25" s="55">
        <v>-1.7010000000000001</v>
      </c>
      <c r="K25" s="55"/>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-50.031000000000006</v>
      </c>
      <c r="F27" s="55">
        <v>24.385999999999999</v>
      </c>
      <c r="G27" s="116">
        <v>-65.007000000000005</v>
      </c>
      <c r="H27" s="55">
        <v>15.728000000000002</v>
      </c>
      <c r="I27" s="55">
        <v>-22.927999999999997</v>
      </c>
      <c r="J27" s="55">
        <v>-93.62700000000001</v>
      </c>
      <c r="K27" s="55"/>
    </row>
    <row r="28" spans="1:11" ht="15" customHeight="1" x14ac:dyDescent="0.35">
      <c r="A28" s="263" t="s">
        <v>142</v>
      </c>
      <c r="B28" s="264"/>
      <c r="C28" s="264"/>
      <c r="D28" s="264"/>
      <c r="E28" s="279">
        <f t="shared" ref="E28:J28" si="5">E14-E27</f>
        <v>-68.204916000000338</v>
      </c>
      <c r="F28" s="280">
        <f t="shared" si="5"/>
        <v>-65.06336699999973</v>
      </c>
      <c r="G28" s="279">
        <f t="shared" si="5"/>
        <v>293.25600000000009</v>
      </c>
      <c r="H28" s="280">
        <f t="shared" si="5"/>
        <v>231.1153110999999</v>
      </c>
      <c r="I28" s="280">
        <f t="shared" si="5"/>
        <v>298.01299999999952</v>
      </c>
      <c r="J28" s="280">
        <f t="shared" si="5"/>
        <v>217.28800000000012</v>
      </c>
      <c r="K28" s="280"/>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7" ht="3" customHeight="1" x14ac:dyDescent="0.35">
      <c r="A33" s="227"/>
      <c r="B33" s="100"/>
      <c r="C33" s="100"/>
      <c r="D33" s="100"/>
      <c r="E33" s="98"/>
      <c r="F33" s="98"/>
      <c r="G33" s="98"/>
      <c r="H33" s="98"/>
      <c r="I33" s="98"/>
      <c r="J33" s="98"/>
      <c r="K33" s="98"/>
    </row>
    <row r="34" spans="1:17" ht="15" customHeight="1" x14ac:dyDescent="0.35">
      <c r="A34" s="227" t="s">
        <v>17</v>
      </c>
      <c r="B34" s="235"/>
      <c r="C34" s="235"/>
      <c r="D34" s="235"/>
      <c r="E34" s="116"/>
      <c r="F34" s="55"/>
      <c r="G34" s="116">
        <v>2229.1640000000002</v>
      </c>
      <c r="H34" s="55">
        <v>0</v>
      </c>
      <c r="I34" s="55">
        <v>2018.8920000000001</v>
      </c>
      <c r="J34" s="55">
        <v>1995.5519999999999</v>
      </c>
      <c r="K34" s="55"/>
    </row>
    <row r="35" spans="1:17" ht="15" customHeight="1" x14ac:dyDescent="0.35">
      <c r="A35" s="227" t="s">
        <v>83</v>
      </c>
      <c r="B35" s="228"/>
      <c r="C35" s="228"/>
      <c r="D35" s="228"/>
      <c r="E35" s="116"/>
      <c r="F35" s="55"/>
      <c r="G35" s="116">
        <v>636.16899999999998</v>
      </c>
      <c r="H35" s="55">
        <v>0</v>
      </c>
      <c r="I35" s="55">
        <v>223.49199999999999</v>
      </c>
      <c r="J35" s="55">
        <v>245.62200000000001</v>
      </c>
      <c r="K35" s="55"/>
    </row>
    <row r="36" spans="1:17" ht="15" customHeight="1" x14ac:dyDescent="0.35">
      <c r="A36" s="227" t="s">
        <v>84</v>
      </c>
      <c r="B36" s="228"/>
      <c r="C36" s="228"/>
      <c r="D36" s="228"/>
      <c r="E36" s="116"/>
      <c r="F36" s="55"/>
      <c r="G36" s="116">
        <v>778.11700000000008</v>
      </c>
      <c r="H36" s="55">
        <v>0</v>
      </c>
      <c r="I36" s="55">
        <v>1000.3969999999999</v>
      </c>
      <c r="J36" s="55">
        <v>984.97199999999998</v>
      </c>
      <c r="K36" s="55"/>
    </row>
    <row r="37" spans="1:17" ht="15" customHeight="1" x14ac:dyDescent="0.35">
      <c r="A37" s="227" t="s">
        <v>85</v>
      </c>
      <c r="B37" s="228"/>
      <c r="C37" s="228"/>
      <c r="D37" s="228"/>
      <c r="E37" s="116"/>
      <c r="F37" s="55"/>
      <c r="G37" s="116">
        <v>9.7159999999999993</v>
      </c>
      <c r="H37" s="55">
        <v>0</v>
      </c>
      <c r="I37" s="55">
        <v>9.5969999999999995</v>
      </c>
      <c r="J37" s="55">
        <v>10.971</v>
      </c>
      <c r="K37" s="55"/>
    </row>
    <row r="38" spans="1:17" ht="15" customHeight="1" x14ac:dyDescent="0.35">
      <c r="A38" s="229" t="s">
        <v>86</v>
      </c>
      <c r="B38" s="101"/>
      <c r="C38" s="101"/>
      <c r="D38" s="101"/>
      <c r="E38" s="117"/>
      <c r="F38" s="59"/>
      <c r="G38" s="117">
        <v>245.87100000000001</v>
      </c>
      <c r="H38" s="59">
        <v>0</v>
      </c>
      <c r="I38" s="59">
        <v>157.58199999999999</v>
      </c>
      <c r="J38" s="59">
        <v>148.11000000000001</v>
      </c>
      <c r="K38" s="59"/>
    </row>
    <row r="39" spans="1:17" ht="15" customHeight="1" x14ac:dyDescent="0.35">
      <c r="A39" s="224" t="s">
        <v>87</v>
      </c>
      <c r="B39" s="230"/>
      <c r="C39" s="230"/>
      <c r="D39" s="230"/>
      <c r="E39" s="121"/>
      <c r="F39" s="313"/>
      <c r="G39" s="116">
        <v>3899.0369999999998</v>
      </c>
      <c r="H39" s="52" t="s">
        <v>67</v>
      </c>
      <c r="I39" s="51"/>
      <c r="J39" s="51"/>
      <c r="K39" s="52"/>
    </row>
    <row r="40" spans="1:17" ht="15" customHeight="1" x14ac:dyDescent="0.35">
      <c r="A40" s="227" t="s">
        <v>88</v>
      </c>
      <c r="B40" s="97"/>
      <c r="C40" s="97"/>
      <c r="D40" s="97"/>
      <c r="E40" s="116"/>
      <c r="F40" s="55"/>
      <c r="G40" s="116">
        <v>384.91699999999997</v>
      </c>
      <c r="H40" s="55">
        <v>0</v>
      </c>
      <c r="I40" s="55">
        <v>248.41499999999999</v>
      </c>
      <c r="J40" s="55">
        <v>358.57799999999997</v>
      </c>
      <c r="K40" s="55"/>
    </row>
    <row r="41" spans="1:17" ht="15" customHeight="1" x14ac:dyDescent="0.35">
      <c r="A41" s="227" t="s">
        <v>89</v>
      </c>
      <c r="B41" s="97"/>
      <c r="C41" s="97"/>
      <c r="D41" s="97"/>
      <c r="E41" s="116"/>
      <c r="F41" s="55"/>
      <c r="G41" s="116">
        <v>0</v>
      </c>
      <c r="H41" s="55">
        <v>0</v>
      </c>
      <c r="I41" s="55">
        <v>0</v>
      </c>
      <c r="J41" s="55">
        <v>0</v>
      </c>
      <c r="K41" s="55"/>
    </row>
    <row r="42" spans="1:17" ht="15" customHeight="1" x14ac:dyDescent="0.35">
      <c r="A42" s="227" t="s">
        <v>90</v>
      </c>
      <c r="B42" s="97"/>
      <c r="C42" s="97"/>
      <c r="D42" s="97"/>
      <c r="E42" s="116"/>
      <c r="F42" s="55"/>
      <c r="G42" s="116">
        <v>108.76</v>
      </c>
      <c r="H42" s="55">
        <v>0</v>
      </c>
      <c r="I42" s="55">
        <v>76.069000000000003</v>
      </c>
      <c r="J42" s="55">
        <v>128.149</v>
      </c>
      <c r="K42" s="55"/>
    </row>
    <row r="43" spans="1:17" ht="15" customHeight="1" x14ac:dyDescent="0.35">
      <c r="A43" s="227" t="s">
        <v>91</v>
      </c>
      <c r="B43" s="97"/>
      <c r="C43" s="97"/>
      <c r="D43" s="97"/>
      <c r="E43" s="116"/>
      <c r="F43" s="55"/>
      <c r="G43" s="116">
        <v>66.474999999999994</v>
      </c>
      <c r="H43" s="55">
        <v>0</v>
      </c>
      <c r="I43" s="55">
        <v>365.14800000000002</v>
      </c>
      <c r="J43" s="55">
        <v>212.12200000000001</v>
      </c>
      <c r="K43" s="55"/>
    </row>
    <row r="44" spans="1:17" ht="15" customHeight="1" x14ac:dyDescent="0.35">
      <c r="A44" s="229" t="s">
        <v>92</v>
      </c>
      <c r="B44" s="101"/>
      <c r="C44" s="101"/>
      <c r="D44" s="101"/>
      <c r="E44" s="117"/>
      <c r="F44" s="59"/>
      <c r="G44" s="117">
        <v>0</v>
      </c>
      <c r="H44" s="59">
        <v>0</v>
      </c>
      <c r="I44" s="59">
        <v>0</v>
      </c>
      <c r="J44" s="59">
        <v>0</v>
      </c>
      <c r="K44" s="59"/>
    </row>
    <row r="45" spans="1:17" ht="15" customHeight="1" x14ac:dyDescent="0.35">
      <c r="A45" s="236" t="s">
        <v>93</v>
      </c>
      <c r="B45" s="112"/>
      <c r="C45" s="112"/>
      <c r="D45" s="112"/>
      <c r="E45" s="122"/>
      <c r="F45" s="319"/>
      <c r="G45" s="337">
        <v>560.15199999999993</v>
      </c>
      <c r="H45" s="71" t="s">
        <v>67</v>
      </c>
      <c r="I45" s="71">
        <v>689.63200000000006</v>
      </c>
      <c r="J45" s="71">
        <v>698.84899999999993</v>
      </c>
      <c r="K45" s="71"/>
      <c r="N45" s="306"/>
      <c r="Q45" s="306"/>
    </row>
    <row r="46" spans="1:17" ht="15" customHeight="1" x14ac:dyDescent="0.35">
      <c r="A46" s="224" t="s">
        <v>94</v>
      </c>
      <c r="B46" s="113"/>
      <c r="C46" s="113"/>
      <c r="D46" s="113"/>
      <c r="E46" s="121"/>
      <c r="F46" s="313"/>
      <c r="G46" s="115">
        <v>4459.1890000000012</v>
      </c>
      <c r="H46" s="52" t="s">
        <v>67</v>
      </c>
      <c r="I46" s="52">
        <v>4099.5920000000006</v>
      </c>
      <c r="J46" s="52">
        <v>4084.076</v>
      </c>
      <c r="K46" s="52"/>
      <c r="M46" s="251"/>
      <c r="N46" s="338"/>
      <c r="P46" s="251"/>
    </row>
    <row r="47" spans="1:17" ht="15" customHeight="1" x14ac:dyDescent="0.35">
      <c r="A47" s="227" t="s">
        <v>95</v>
      </c>
      <c r="B47" s="97"/>
      <c r="C47" s="97"/>
      <c r="D47" s="97"/>
      <c r="E47" s="116"/>
      <c r="F47" s="55"/>
      <c r="G47" s="116">
        <v>1247.6629999999991</v>
      </c>
      <c r="H47" s="55"/>
      <c r="I47" s="55">
        <v>662.77700000000016</v>
      </c>
      <c r="J47" s="55">
        <v>-2467.1610000000001</v>
      </c>
      <c r="K47" s="55"/>
    </row>
    <row r="48" spans="1:17" ht="15" customHeight="1" x14ac:dyDescent="0.35">
      <c r="A48" s="227" t="s">
        <v>139</v>
      </c>
      <c r="B48" s="97"/>
      <c r="C48" s="97"/>
      <c r="D48" s="97"/>
      <c r="E48" s="116"/>
      <c r="F48" s="55"/>
      <c r="G48" s="116">
        <v>3.7800000000000002</v>
      </c>
      <c r="H48" s="55"/>
      <c r="I48" s="55">
        <v>2.4859999999999998</v>
      </c>
      <c r="J48" s="55">
        <v>1.81</v>
      </c>
      <c r="K48" s="55"/>
      <c r="M48" s="251"/>
      <c r="N48" s="339"/>
      <c r="P48" s="251"/>
      <c r="Q48" s="340"/>
    </row>
    <row r="49" spans="1:11" ht="15" customHeight="1" x14ac:dyDescent="0.35">
      <c r="A49" s="227" t="s">
        <v>96</v>
      </c>
      <c r="B49" s="97"/>
      <c r="C49" s="97"/>
      <c r="D49" s="97"/>
      <c r="E49" s="116"/>
      <c r="F49" s="55"/>
      <c r="G49" s="116">
        <v>0</v>
      </c>
      <c r="H49" s="55">
        <v>0</v>
      </c>
      <c r="I49" s="55">
        <v>4.8070000000000004</v>
      </c>
      <c r="J49" s="55">
        <v>3.7229999999999999</v>
      </c>
      <c r="K49" s="55"/>
    </row>
    <row r="50" spans="1:11" ht="15" customHeight="1" x14ac:dyDescent="0.35">
      <c r="A50" s="227" t="s">
        <v>97</v>
      </c>
      <c r="B50" s="97"/>
      <c r="C50" s="97"/>
      <c r="D50" s="97"/>
      <c r="E50" s="116"/>
      <c r="F50" s="55"/>
      <c r="G50" s="116">
        <v>177.94200000000001</v>
      </c>
      <c r="H50" s="55">
        <v>0</v>
      </c>
      <c r="I50" s="55">
        <v>66.623999999999995</v>
      </c>
      <c r="J50" s="55">
        <v>74.036000000000001</v>
      </c>
      <c r="K50" s="55"/>
    </row>
    <row r="51" spans="1:11" ht="15" customHeight="1" x14ac:dyDescent="0.35">
      <c r="A51" s="227" t="s">
        <v>98</v>
      </c>
      <c r="B51" s="97"/>
      <c r="C51" s="97"/>
      <c r="D51" s="97"/>
      <c r="E51" s="116"/>
      <c r="F51" s="55"/>
      <c r="G51" s="116">
        <v>2338.0860000000002</v>
      </c>
      <c r="H51" s="55">
        <v>0</v>
      </c>
      <c r="I51" s="55">
        <v>2929.9249999999997</v>
      </c>
      <c r="J51" s="55">
        <v>5943.6319999999996</v>
      </c>
      <c r="K51" s="55"/>
    </row>
    <row r="52" spans="1:11" ht="15" customHeight="1" x14ac:dyDescent="0.35">
      <c r="A52" s="227" t="s">
        <v>99</v>
      </c>
      <c r="B52" s="97"/>
      <c r="C52" s="97"/>
      <c r="D52" s="97"/>
      <c r="E52" s="116"/>
      <c r="F52" s="55"/>
      <c r="G52" s="116">
        <v>691.71799999999996</v>
      </c>
      <c r="H52" s="55">
        <v>0</v>
      </c>
      <c r="I52" s="55">
        <v>432.97300000000001</v>
      </c>
      <c r="J52" s="55">
        <v>528.03600000000006</v>
      </c>
      <c r="K52" s="55"/>
    </row>
    <row r="53" spans="1:11" ht="15" customHeight="1" x14ac:dyDescent="0.35">
      <c r="A53" s="227" t="s">
        <v>134</v>
      </c>
      <c r="B53" s="97"/>
      <c r="C53" s="97"/>
      <c r="D53" s="97"/>
      <c r="E53" s="116"/>
      <c r="F53" s="55"/>
      <c r="G53" s="116">
        <v>0</v>
      </c>
      <c r="H53" s="55">
        <v>0</v>
      </c>
      <c r="I53" s="55">
        <v>0</v>
      </c>
      <c r="J53" s="55">
        <v>0</v>
      </c>
      <c r="K53" s="55"/>
    </row>
    <row r="54" spans="1:11" ht="15" customHeight="1" x14ac:dyDescent="0.35">
      <c r="A54" s="229" t="s">
        <v>100</v>
      </c>
      <c r="B54" s="101"/>
      <c r="C54" s="101"/>
      <c r="D54" s="101"/>
      <c r="E54" s="117"/>
      <c r="F54" s="59"/>
      <c r="G54" s="117">
        <v>0</v>
      </c>
      <c r="H54" s="59">
        <v>0</v>
      </c>
      <c r="I54" s="59">
        <v>0</v>
      </c>
      <c r="J54" s="59">
        <v>0</v>
      </c>
      <c r="K54" s="59"/>
    </row>
    <row r="55" spans="1:11" ht="15" customHeight="1" x14ac:dyDescent="0.35">
      <c r="A55" s="224" t="s">
        <v>101</v>
      </c>
      <c r="B55" s="113"/>
      <c r="C55" s="113"/>
      <c r="D55" s="113"/>
      <c r="E55" s="121"/>
      <c r="F55" s="50"/>
      <c r="G55" s="115">
        <f>SUM(G47:G54)</f>
        <v>4459.1889999999994</v>
      </c>
      <c r="H55" s="51" t="s">
        <v>67</v>
      </c>
      <c r="I55" s="51">
        <f>SUM(I47:I54)</f>
        <v>4099.5919999999996</v>
      </c>
      <c r="J55" s="51">
        <f>SUM(J47:J54)</f>
        <v>4084.0759999999996</v>
      </c>
      <c r="K55" s="52"/>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c r="F61" s="55"/>
      <c r="G61" s="116"/>
      <c r="H61" s="55"/>
      <c r="I61" s="55">
        <v>401.73399999999975</v>
      </c>
      <c r="J61" s="55">
        <v>204.48799999999989</v>
      </c>
      <c r="K61" s="55"/>
    </row>
    <row r="62" spans="1:11" ht="15" customHeight="1" x14ac:dyDescent="0.35">
      <c r="A62" s="238" t="s">
        <v>103</v>
      </c>
      <c r="B62" s="238"/>
      <c r="C62" s="239"/>
      <c r="D62" s="239"/>
      <c r="E62" s="117"/>
      <c r="F62" s="59"/>
      <c r="G62" s="117">
        <v>0</v>
      </c>
      <c r="H62" s="59">
        <v>0</v>
      </c>
      <c r="I62" s="59">
        <v>77.952000000000012</v>
      </c>
      <c r="J62" s="59">
        <v>174.678</v>
      </c>
      <c r="K62" s="59"/>
    </row>
    <row r="63" spans="1:11" ht="15" customHeight="1" x14ac:dyDescent="0.35">
      <c r="A63" s="294" t="s">
        <v>104</v>
      </c>
      <c r="B63" s="240"/>
      <c r="C63" s="241"/>
      <c r="D63" s="241"/>
      <c r="E63" s="123" t="s">
        <v>67</v>
      </c>
      <c r="F63" s="313" t="s">
        <v>67</v>
      </c>
      <c r="G63" s="115" t="s">
        <v>67</v>
      </c>
      <c r="H63" s="51" t="s">
        <v>67</v>
      </c>
      <c r="I63" s="51">
        <f>SUM(I61:I62)</f>
        <v>479.68599999999975</v>
      </c>
      <c r="J63" s="51">
        <f>SUM(J61:J62)</f>
        <v>379.16599999999988</v>
      </c>
      <c r="K63" s="52"/>
    </row>
    <row r="64" spans="1:11" ht="15" customHeight="1" x14ac:dyDescent="0.35">
      <c r="A64" s="237" t="s">
        <v>105</v>
      </c>
      <c r="B64" s="237"/>
      <c r="C64" s="97"/>
      <c r="D64" s="97"/>
      <c r="E64" s="116"/>
      <c r="F64" s="55"/>
      <c r="G64" s="116">
        <v>0</v>
      </c>
      <c r="H64" s="55">
        <v>0</v>
      </c>
      <c r="I64" s="55">
        <v>-104.44</v>
      </c>
      <c r="J64" s="55">
        <v>-132.90899999999999</v>
      </c>
      <c r="K64" s="55"/>
    </row>
    <row r="65" spans="1:12" ht="15" customHeight="1" x14ac:dyDescent="0.35">
      <c r="A65" s="238" t="s">
        <v>135</v>
      </c>
      <c r="B65" s="238"/>
      <c r="C65" s="101"/>
      <c r="D65" s="101"/>
      <c r="E65" s="117"/>
      <c r="F65" s="59"/>
      <c r="G65" s="117">
        <v>0</v>
      </c>
      <c r="H65" s="59">
        <v>0</v>
      </c>
      <c r="I65" s="59">
        <v>0</v>
      </c>
      <c r="J65" s="59">
        <v>0</v>
      </c>
      <c r="K65" s="59"/>
    </row>
    <row r="66" spans="1:12" ht="15" customHeight="1" x14ac:dyDescent="0.35">
      <c r="A66" s="242" t="s">
        <v>106</v>
      </c>
      <c r="B66" s="242"/>
      <c r="C66" s="243"/>
      <c r="D66" s="243"/>
      <c r="E66" s="123" t="s">
        <v>67</v>
      </c>
      <c r="F66" s="313" t="s">
        <v>67</v>
      </c>
      <c r="G66" s="115" t="s">
        <v>67</v>
      </c>
      <c r="H66" s="51" t="s">
        <v>67</v>
      </c>
      <c r="I66" s="51">
        <f>SUM(I63:I65)</f>
        <v>375.24599999999975</v>
      </c>
      <c r="J66" s="51">
        <f>SUM(J63:J65)</f>
        <v>246.25699999999989</v>
      </c>
      <c r="K66" s="52"/>
    </row>
    <row r="67" spans="1:12" ht="15" customHeight="1" x14ac:dyDescent="0.35">
      <c r="A67" s="238" t="s">
        <v>107</v>
      </c>
      <c r="B67" s="238"/>
      <c r="C67" s="244"/>
      <c r="D67" s="244"/>
      <c r="E67" s="117"/>
      <c r="F67" s="59"/>
      <c r="G67" s="117">
        <v>0</v>
      </c>
      <c r="H67" s="59">
        <v>0</v>
      </c>
      <c r="I67" s="59">
        <v>-14.034000000000001</v>
      </c>
      <c r="J67" s="59">
        <v>-2.1230000000000002</v>
      </c>
      <c r="K67" s="59"/>
    </row>
    <row r="68" spans="1:12" ht="15" customHeight="1" x14ac:dyDescent="0.35">
      <c r="A68" s="294" t="s">
        <v>108</v>
      </c>
      <c r="B68" s="240"/>
      <c r="C68" s="113"/>
      <c r="D68" s="113"/>
      <c r="E68" s="123" t="s">
        <v>67</v>
      </c>
      <c r="F68" s="313" t="s">
        <v>67</v>
      </c>
      <c r="G68" s="115" t="s">
        <v>67</v>
      </c>
      <c r="H68" s="51" t="s">
        <v>67</v>
      </c>
      <c r="I68" s="51">
        <f>SUM(I66:I67)</f>
        <v>361.21199999999976</v>
      </c>
      <c r="J68" s="51">
        <f>SUM(J66:J67)</f>
        <v>244.1339999999999</v>
      </c>
      <c r="K68" s="52"/>
    </row>
    <row r="69" spans="1:12" ht="15" customHeight="1" x14ac:dyDescent="0.35">
      <c r="A69" s="237" t="s">
        <v>109</v>
      </c>
      <c r="B69" s="237"/>
      <c r="C69" s="97"/>
      <c r="D69" s="97"/>
      <c r="E69" s="116"/>
      <c r="F69" s="55"/>
      <c r="G69" s="116">
        <v>0</v>
      </c>
      <c r="H69" s="55">
        <v>0</v>
      </c>
      <c r="I69" s="55">
        <v>-60.93</v>
      </c>
      <c r="J69" s="55">
        <v>-30.663000000000011</v>
      </c>
      <c r="K69" s="55"/>
    </row>
    <row r="70" spans="1:12" ht="15" customHeight="1" x14ac:dyDescent="0.35">
      <c r="A70" s="237" t="s">
        <v>110</v>
      </c>
      <c r="B70" s="237"/>
      <c r="C70" s="97"/>
      <c r="D70" s="97"/>
      <c r="E70" s="116"/>
      <c r="F70" s="55"/>
      <c r="G70" s="116">
        <v>0</v>
      </c>
      <c r="H70" s="55">
        <v>0</v>
      </c>
      <c r="I70" s="55">
        <v>0</v>
      </c>
      <c r="J70" s="55">
        <v>0</v>
      </c>
      <c r="K70" s="55"/>
    </row>
    <row r="71" spans="1:12" ht="15" customHeight="1" x14ac:dyDescent="0.35">
      <c r="A71" s="237" t="s">
        <v>111</v>
      </c>
      <c r="B71" s="237"/>
      <c r="C71" s="97"/>
      <c r="D71" s="97"/>
      <c r="E71" s="116"/>
      <c r="F71" s="55"/>
      <c r="G71" s="116">
        <v>0</v>
      </c>
      <c r="H71" s="55">
        <v>0</v>
      </c>
      <c r="I71" s="55">
        <v>-1.2529999999999999</v>
      </c>
      <c r="J71" s="55">
        <v>-4.1909999999999998</v>
      </c>
      <c r="K71" s="55"/>
    </row>
    <row r="72" spans="1:12" ht="15" customHeight="1" x14ac:dyDescent="0.35">
      <c r="A72" s="238" t="s">
        <v>112</v>
      </c>
      <c r="B72" s="238"/>
      <c r="C72" s="101"/>
      <c r="D72" s="101"/>
      <c r="E72" s="117"/>
      <c r="F72" s="59"/>
      <c r="G72" s="117">
        <v>0</v>
      </c>
      <c r="H72" s="59">
        <v>0</v>
      </c>
      <c r="I72" s="59">
        <v>-142.625</v>
      </c>
      <c r="J72" s="59">
        <v>-128.35900000000001</v>
      </c>
      <c r="K72" s="59"/>
    </row>
    <row r="73" spans="1:12" ht="15" customHeight="1" x14ac:dyDescent="0.35">
      <c r="A73" s="345" t="s">
        <v>113</v>
      </c>
      <c r="B73" s="346"/>
      <c r="C73" s="246"/>
      <c r="D73" s="246"/>
      <c r="E73" s="124" t="s">
        <v>67</v>
      </c>
      <c r="F73" s="319" t="s">
        <v>67</v>
      </c>
      <c r="G73" s="124" t="s">
        <v>67</v>
      </c>
      <c r="H73" s="261" t="s">
        <v>67</v>
      </c>
      <c r="I73" s="261">
        <f>SUM(I69:I72)</f>
        <v>-204.80799999999999</v>
      </c>
      <c r="J73" s="261">
        <f>SUM(J69:J72)</f>
        <v>-163.21300000000002</v>
      </c>
      <c r="K73" s="284"/>
    </row>
    <row r="74" spans="1:12" ht="15" customHeight="1" x14ac:dyDescent="0.35">
      <c r="A74" s="240" t="s">
        <v>114</v>
      </c>
      <c r="B74" s="240"/>
      <c r="C74" s="113"/>
      <c r="D74" s="113"/>
      <c r="E74" s="123" t="s">
        <v>67</v>
      </c>
      <c r="F74" s="313" t="s">
        <v>67</v>
      </c>
      <c r="G74" s="115" t="s">
        <v>67</v>
      </c>
      <c r="H74" s="51" t="s">
        <v>67</v>
      </c>
      <c r="I74" s="51">
        <f>SUM(I73+I68)</f>
        <v>156.40399999999977</v>
      </c>
      <c r="J74" s="51">
        <f>SUM(J73+J68)</f>
        <v>80.920999999999879</v>
      </c>
      <c r="K74" s="52"/>
    </row>
    <row r="75" spans="1:12" ht="15" customHeight="1" x14ac:dyDescent="0.35">
      <c r="A75" s="238" t="s">
        <v>230</v>
      </c>
      <c r="B75" s="238"/>
      <c r="C75" s="101"/>
      <c r="D75" s="101"/>
      <c r="E75" s="117"/>
      <c r="F75" s="59"/>
      <c r="G75" s="117">
        <v>0</v>
      </c>
      <c r="H75" s="59">
        <v>0</v>
      </c>
      <c r="I75" s="59">
        <v>0</v>
      </c>
      <c r="J75" s="59">
        <v>0</v>
      </c>
      <c r="K75" s="59"/>
      <c r="L75" s="288"/>
    </row>
    <row r="76" spans="1:12" ht="15" customHeight="1" x14ac:dyDescent="0.35">
      <c r="A76" s="294" t="s">
        <v>231</v>
      </c>
      <c r="B76" s="243"/>
      <c r="C76" s="113"/>
      <c r="D76" s="113"/>
      <c r="E76" s="123" t="s">
        <v>67</v>
      </c>
      <c r="F76" s="313" t="s">
        <v>67</v>
      </c>
      <c r="G76" s="115" t="s">
        <v>67</v>
      </c>
      <c r="H76" s="51" t="s">
        <v>67</v>
      </c>
      <c r="I76" s="51">
        <f>SUM(I74:I75)</f>
        <v>156.40399999999977</v>
      </c>
      <c r="J76" s="51">
        <f>SUM(J74:J75)</f>
        <v>80.920999999999879</v>
      </c>
      <c r="K76" s="52"/>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-18.539393025335453</v>
      </c>
      <c r="F82" s="93">
        <v>-5.8833559312889712</v>
      </c>
      <c r="G82" s="119">
        <v>6.2983137277626362</v>
      </c>
      <c r="H82" s="93">
        <v>7.018502400172796</v>
      </c>
      <c r="I82" s="93">
        <v>7.8521522664157022</v>
      </c>
      <c r="J82" s="93">
        <v>3.3063404166233314</v>
      </c>
      <c r="K82" s="93"/>
    </row>
    <row r="83" spans="1:11" ht="15" customHeight="1" x14ac:dyDescent="0.35">
      <c r="A83" s="227" t="s">
        <v>222</v>
      </c>
      <c r="B83" s="237"/>
      <c r="C83" s="228"/>
      <c r="D83" s="228"/>
      <c r="E83" s="119">
        <v>-10.694531634397736</v>
      </c>
      <c r="F83" s="93">
        <v>-9.4104160219878956</v>
      </c>
      <c r="G83" s="119">
        <v>8.0921199678805316</v>
      </c>
      <c r="H83" s="93">
        <v>6.5713077597427949</v>
      </c>
      <c r="I83" s="93">
        <v>8.5066196025640899</v>
      </c>
      <c r="J83" s="93">
        <v>5.8096578262123932</v>
      </c>
      <c r="K83" s="93"/>
    </row>
    <row r="84" spans="1:11" ht="15" customHeight="1" x14ac:dyDescent="0.35">
      <c r="A84" s="227" t="s">
        <v>117</v>
      </c>
      <c r="B84" s="237"/>
      <c r="C84" s="228"/>
      <c r="D84" s="228"/>
      <c r="E84" s="119">
        <v>-24.520745953978835</v>
      </c>
      <c r="F84" s="93">
        <v>-13.575111171600488</v>
      </c>
      <c r="G84" s="119">
        <v>1.5081526613078957</v>
      </c>
      <c r="H84" s="93">
        <v>2.0697767231541113</v>
      </c>
      <c r="I84" s="93">
        <v>-5.9847452706828248</v>
      </c>
      <c r="J84" s="93">
        <v>-14.256131559520743</v>
      </c>
      <c r="K84" s="93"/>
    </row>
    <row r="85" spans="1:11" ht="15" customHeight="1" x14ac:dyDescent="0.35">
      <c r="A85" s="227" t="s">
        <v>118</v>
      </c>
      <c r="B85" s="237"/>
      <c r="C85" s="235"/>
      <c r="D85" s="235"/>
      <c r="E85" s="126" t="s">
        <v>67</v>
      </c>
      <c r="F85" s="93" t="s">
        <v>67</v>
      </c>
      <c r="G85" s="119" t="s">
        <v>67</v>
      </c>
      <c r="H85" s="93">
        <v>-1.5</v>
      </c>
      <c r="I85" s="93" t="s">
        <v>67</v>
      </c>
      <c r="J85" s="93" t="s">
        <v>67</v>
      </c>
      <c r="K85" s="93"/>
    </row>
    <row r="86" spans="1:11" ht="15" customHeight="1" x14ac:dyDescent="0.35">
      <c r="A86" s="227" t="s">
        <v>119</v>
      </c>
      <c r="B86" s="237"/>
      <c r="C86" s="235"/>
      <c r="D86" s="235"/>
      <c r="E86" s="126" t="s">
        <v>67</v>
      </c>
      <c r="F86" s="93" t="s">
        <v>67</v>
      </c>
      <c r="G86" s="119" t="s">
        <v>67</v>
      </c>
      <c r="H86" s="93">
        <v>7.1</v>
      </c>
      <c r="I86" s="93">
        <v>7.2</v>
      </c>
      <c r="J86" s="93" t="s">
        <v>67</v>
      </c>
      <c r="K86" s="93"/>
    </row>
    <row r="87" spans="1:11" ht="15" customHeight="1" x14ac:dyDescent="0.35">
      <c r="A87" s="227" t="s">
        <v>120</v>
      </c>
      <c r="B87" s="237"/>
      <c r="C87" s="228"/>
      <c r="D87" s="228"/>
      <c r="E87" s="127" t="s">
        <v>67</v>
      </c>
      <c r="F87" s="55" t="s">
        <v>67</v>
      </c>
      <c r="G87" s="116">
        <v>28.064363273231947</v>
      </c>
      <c r="H87" s="55">
        <v>17</v>
      </c>
      <c r="I87" s="55">
        <v>16.227541667561066</v>
      </c>
      <c r="J87" s="55">
        <v>-60.364963825354856</v>
      </c>
      <c r="K87" s="55"/>
    </row>
    <row r="88" spans="1:11" ht="15" customHeight="1" x14ac:dyDescent="0.35">
      <c r="A88" s="227" t="s">
        <v>121</v>
      </c>
      <c r="B88" s="237"/>
      <c r="C88" s="228"/>
      <c r="D88" s="228"/>
      <c r="E88" s="128" t="s">
        <v>67</v>
      </c>
      <c r="F88" s="55" t="s">
        <v>67</v>
      </c>
      <c r="G88" s="116">
        <v>2261.895</v>
      </c>
      <c r="H88" s="55">
        <v>2490</v>
      </c>
      <c r="I88" s="55">
        <v>2559.9869999999996</v>
      </c>
      <c r="J88" s="55">
        <v>5724.2619999999997</v>
      </c>
      <c r="K88" s="55"/>
    </row>
    <row r="89" spans="1:11" ht="15" customHeight="1" x14ac:dyDescent="0.35">
      <c r="A89" s="227" t="s">
        <v>122</v>
      </c>
      <c r="B89" s="237"/>
      <c r="C89" s="97"/>
      <c r="D89" s="97"/>
      <c r="E89" s="129" t="s">
        <v>67</v>
      </c>
      <c r="F89" s="93" t="s">
        <v>67</v>
      </c>
      <c r="G89" s="119">
        <v>1.8683120206034174</v>
      </c>
      <c r="H89" s="93">
        <v>3.9</v>
      </c>
      <c r="I89" s="93">
        <v>4.4113861735884905</v>
      </c>
      <c r="J89" s="93">
        <v>-2.4123765743701404</v>
      </c>
      <c r="K89" s="93"/>
    </row>
    <row r="90" spans="1:11" ht="15" customHeight="1" x14ac:dyDescent="0.35">
      <c r="A90" s="229" t="s">
        <v>123</v>
      </c>
      <c r="B90" s="238"/>
      <c r="C90" s="101"/>
      <c r="D90" s="101"/>
      <c r="E90" s="130" t="s">
        <v>67</v>
      </c>
      <c r="F90" s="55" t="s">
        <v>67</v>
      </c>
      <c r="G90" s="131">
        <v>1168</v>
      </c>
      <c r="H90" s="55">
        <v>1184</v>
      </c>
      <c r="I90" s="54">
        <v>1217</v>
      </c>
      <c r="J90" s="54">
        <v>1394</v>
      </c>
      <c r="K90" s="55"/>
    </row>
    <row r="91" spans="1:11" ht="16.5" x14ac:dyDescent="0.35">
      <c r="A91" s="231" t="s">
        <v>322</v>
      </c>
      <c r="B91" s="99"/>
      <c r="C91" s="99"/>
      <c r="D91" s="99"/>
      <c r="E91" s="99"/>
      <c r="F91" s="99"/>
      <c r="G91" s="99"/>
      <c r="H91" s="99"/>
      <c r="I91" s="99"/>
      <c r="J91" s="99"/>
      <c r="K91" s="99"/>
    </row>
    <row r="92" spans="1:11" ht="16.5" x14ac:dyDescent="0.35">
      <c r="A92" s="231" t="s">
        <v>338</v>
      </c>
      <c r="B92" s="333"/>
      <c r="C92" s="333"/>
      <c r="D92" s="333"/>
      <c r="E92" s="333"/>
      <c r="F92" s="333"/>
      <c r="G92" s="333"/>
      <c r="H92" s="333"/>
      <c r="I92" s="333"/>
      <c r="J92" s="333"/>
      <c r="K92" s="333"/>
    </row>
    <row r="93" spans="1:11" ht="16.5" x14ac:dyDescent="0.35">
      <c r="A93" s="231"/>
      <c r="B93" s="247"/>
      <c r="C93" s="247"/>
      <c r="D93" s="247"/>
      <c r="E93" s="247"/>
      <c r="F93" s="247"/>
      <c r="G93" s="247"/>
      <c r="H93" s="247"/>
      <c r="I93" s="247"/>
      <c r="J93" s="247"/>
      <c r="K93" s="247"/>
    </row>
    <row r="94" spans="1:11" ht="16.5" x14ac:dyDescent="0.35">
      <c r="A94" s="248"/>
      <c r="B94" s="248"/>
      <c r="C94" s="248"/>
      <c r="D94" s="248"/>
      <c r="E94" s="248"/>
      <c r="F94" s="248"/>
      <c r="G94" s="248"/>
      <c r="H94" s="248"/>
      <c r="I94" s="248"/>
      <c r="J94" s="248"/>
      <c r="K94" s="248"/>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297</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219</v>
      </c>
      <c r="F5" s="107" t="s">
        <v>56</v>
      </c>
      <c r="G5" s="107" t="s">
        <v>219</v>
      </c>
      <c r="H5" s="107" t="s">
        <v>56</v>
      </c>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43.599000000000004</v>
      </c>
      <c r="F7" s="51">
        <v>41.840249299999996</v>
      </c>
      <c r="G7" s="115">
        <v>170.739</v>
      </c>
      <c r="H7" s="51">
        <v>167.360997</v>
      </c>
      <c r="I7" s="51"/>
      <c r="J7" s="51"/>
      <c r="K7" s="51"/>
    </row>
    <row r="8" spans="1:11" ht="15" customHeight="1" x14ac:dyDescent="0.35">
      <c r="A8" s="227" t="s">
        <v>70</v>
      </c>
      <c r="B8" s="97"/>
      <c r="C8" s="97"/>
      <c r="D8" s="97"/>
      <c r="E8" s="116">
        <v>-8.5970000000000013</v>
      </c>
      <c r="F8" s="55">
        <v>-8.6553387000000015</v>
      </c>
      <c r="G8" s="116">
        <v>-42.566000000000003</v>
      </c>
      <c r="H8" s="55">
        <v>-34.621355000000001</v>
      </c>
      <c r="I8" s="55"/>
      <c r="J8" s="55"/>
      <c r="K8" s="55"/>
    </row>
    <row r="9" spans="1:11" ht="15" customHeight="1" x14ac:dyDescent="0.35">
      <c r="A9" s="227" t="s">
        <v>71</v>
      </c>
      <c r="B9" s="97"/>
      <c r="C9" s="97"/>
      <c r="D9" s="97"/>
      <c r="E9" s="116">
        <v>0.47399999999999998</v>
      </c>
      <c r="F9" s="55">
        <v>0</v>
      </c>
      <c r="G9" s="116">
        <v>0.47399999999999998</v>
      </c>
      <c r="H9" s="55">
        <v>0</v>
      </c>
      <c r="I9" s="55"/>
      <c r="J9" s="55"/>
      <c r="K9" s="55"/>
    </row>
    <row r="10" spans="1:11" ht="15" customHeight="1" x14ac:dyDescent="0.35">
      <c r="A10" s="227" t="s">
        <v>72</v>
      </c>
      <c r="B10" s="97"/>
      <c r="C10" s="97"/>
      <c r="D10" s="97"/>
      <c r="E10" s="116">
        <v>0</v>
      </c>
      <c r="F10" s="55">
        <v>0</v>
      </c>
      <c r="G10" s="116">
        <v>0</v>
      </c>
      <c r="H10" s="55">
        <v>0</v>
      </c>
      <c r="I10" s="55"/>
      <c r="J10" s="55"/>
      <c r="K10" s="55"/>
    </row>
    <row r="11" spans="1:11" ht="15" customHeight="1" x14ac:dyDescent="0.35">
      <c r="A11" s="229" t="s">
        <v>73</v>
      </c>
      <c r="B11" s="101"/>
      <c r="C11" s="101"/>
      <c r="D11" s="101"/>
      <c r="E11" s="117">
        <v>0</v>
      </c>
      <c r="F11" s="59">
        <v>0</v>
      </c>
      <c r="G11" s="117">
        <v>0</v>
      </c>
      <c r="H11" s="59">
        <v>0</v>
      </c>
      <c r="I11" s="59"/>
      <c r="J11" s="59"/>
      <c r="K11" s="59"/>
    </row>
    <row r="12" spans="1:11" ht="15" customHeight="1" x14ac:dyDescent="0.25">
      <c r="A12" s="230" t="s">
        <v>7</v>
      </c>
      <c r="B12" s="230"/>
      <c r="C12" s="230"/>
      <c r="D12" s="230"/>
      <c r="E12" s="115">
        <f>SUM(E7:E11)</f>
        <v>35.475999999999999</v>
      </c>
      <c r="F12" s="313">
        <f>SUM(F7:F11)</f>
        <v>33.184910599999995</v>
      </c>
      <c r="G12" s="115">
        <f>SUM(G7:G11)</f>
        <v>128.64699999999999</v>
      </c>
      <c r="H12" s="51">
        <f>SUM(H7:H11)</f>
        <v>132.739642</v>
      </c>
      <c r="I12" s="52"/>
      <c r="J12" s="52"/>
      <c r="K12" s="52"/>
    </row>
    <row r="13" spans="1:11" ht="15" customHeight="1" x14ac:dyDescent="0.35">
      <c r="A13" s="229" t="s">
        <v>129</v>
      </c>
      <c r="B13" s="101"/>
      <c r="C13" s="101"/>
      <c r="D13" s="101"/>
      <c r="E13" s="117">
        <v>0</v>
      </c>
      <c r="F13" s="314">
        <v>0</v>
      </c>
      <c r="G13" s="117">
        <v>0</v>
      </c>
      <c r="H13" s="59">
        <v>0</v>
      </c>
      <c r="I13" s="59"/>
      <c r="J13" s="59"/>
      <c r="K13" s="59"/>
    </row>
    <row r="14" spans="1:11" ht="15" customHeight="1" x14ac:dyDescent="0.25">
      <c r="A14" s="230" t="s">
        <v>8</v>
      </c>
      <c r="B14" s="230"/>
      <c r="C14" s="230"/>
      <c r="D14" s="230"/>
      <c r="E14" s="115">
        <f>SUM(E12:E13)</f>
        <v>35.475999999999999</v>
      </c>
      <c r="F14" s="313">
        <f>SUM(F12:F13)</f>
        <v>33.184910599999995</v>
      </c>
      <c r="G14" s="115">
        <f>SUM(G12:G13)</f>
        <v>128.64699999999999</v>
      </c>
      <c r="H14" s="51">
        <f>SUM(H12:H13)</f>
        <v>132.739642</v>
      </c>
      <c r="I14" s="52"/>
      <c r="J14" s="52"/>
      <c r="K14" s="52"/>
    </row>
    <row r="15" spans="1:11" ht="15" customHeight="1" x14ac:dyDescent="0.35">
      <c r="A15" s="227" t="s">
        <v>75</v>
      </c>
      <c r="B15" s="231"/>
      <c r="C15" s="231"/>
      <c r="D15" s="231"/>
      <c r="E15" s="116">
        <v>0</v>
      </c>
      <c r="F15" s="55">
        <v>0</v>
      </c>
      <c r="G15" s="116">
        <v>0</v>
      </c>
      <c r="H15" s="55">
        <v>0</v>
      </c>
      <c r="I15" s="55"/>
      <c r="J15" s="55"/>
      <c r="K15" s="55"/>
    </row>
    <row r="16" spans="1:11" ht="15" customHeight="1" x14ac:dyDescent="0.35">
      <c r="A16" s="229" t="s">
        <v>76</v>
      </c>
      <c r="B16" s="101"/>
      <c r="C16" s="101"/>
      <c r="D16" s="101"/>
      <c r="E16" s="117">
        <v>0</v>
      </c>
      <c r="F16" s="59">
        <v>0</v>
      </c>
      <c r="G16" s="117">
        <v>0</v>
      </c>
      <c r="H16" s="59">
        <v>0</v>
      </c>
      <c r="I16" s="59"/>
      <c r="J16" s="59"/>
      <c r="K16" s="59"/>
    </row>
    <row r="17" spans="1:11" ht="15" customHeight="1" x14ac:dyDescent="0.25">
      <c r="A17" s="230" t="s">
        <v>11</v>
      </c>
      <c r="B17" s="230"/>
      <c r="C17" s="230"/>
      <c r="D17" s="230"/>
      <c r="E17" s="115">
        <f>SUM(E14:E16)</f>
        <v>35.475999999999999</v>
      </c>
      <c r="F17" s="313">
        <f>SUM(F14:F16)</f>
        <v>33.184910599999995</v>
      </c>
      <c r="G17" s="115">
        <f>SUM(G14:G16)</f>
        <v>128.64699999999999</v>
      </c>
      <c r="H17" s="51">
        <f>SUM(H14:H16)</f>
        <v>132.739642</v>
      </c>
      <c r="I17" s="52"/>
      <c r="J17" s="52"/>
      <c r="K17" s="52"/>
    </row>
    <row r="18" spans="1:11" ht="15" customHeight="1" x14ac:dyDescent="0.35">
      <c r="A18" s="227" t="s">
        <v>77</v>
      </c>
      <c r="B18" s="97"/>
      <c r="C18" s="97"/>
      <c r="D18" s="97"/>
      <c r="E18" s="116">
        <v>0</v>
      </c>
      <c r="F18" s="55">
        <v>0</v>
      </c>
      <c r="G18" s="116">
        <v>0</v>
      </c>
      <c r="H18" s="55">
        <v>0</v>
      </c>
      <c r="I18" s="55"/>
      <c r="J18" s="55"/>
      <c r="K18" s="55"/>
    </row>
    <row r="19" spans="1:11" ht="15" customHeight="1" x14ac:dyDescent="0.35">
      <c r="A19" s="262" t="s">
        <v>78</v>
      </c>
      <c r="B19" s="97"/>
      <c r="C19" s="97"/>
      <c r="D19" s="97"/>
      <c r="E19" s="116">
        <v>-0.42800000000000082</v>
      </c>
      <c r="F19" s="55">
        <v>-6.9116582000000033</v>
      </c>
      <c r="G19" s="116">
        <v>-34.993000000000002</v>
      </c>
      <c r="H19" s="55">
        <v>-27.646632900000004</v>
      </c>
      <c r="I19" s="55"/>
      <c r="J19" s="55"/>
      <c r="K19" s="55"/>
    </row>
    <row r="20" spans="1:11" ht="15" customHeight="1" x14ac:dyDescent="0.35">
      <c r="A20" s="229" t="s">
        <v>292</v>
      </c>
      <c r="B20" s="101"/>
      <c r="C20" s="101"/>
      <c r="D20" s="101"/>
      <c r="E20" s="117"/>
      <c r="F20" s="59"/>
      <c r="G20" s="117">
        <v>14.262</v>
      </c>
      <c r="H20" s="59">
        <v>0</v>
      </c>
      <c r="I20" s="59">
        <v>0</v>
      </c>
      <c r="J20" s="59">
        <v>0</v>
      </c>
      <c r="K20" s="59">
        <v>0</v>
      </c>
    </row>
    <row r="21" spans="1:11" ht="15" customHeight="1" x14ac:dyDescent="0.25">
      <c r="A21" s="230" t="s">
        <v>14</v>
      </c>
      <c r="B21" s="230"/>
      <c r="C21" s="230"/>
      <c r="D21" s="230"/>
      <c r="E21" s="115">
        <f>SUM(E17:E19)</f>
        <v>35.048000000000002</v>
      </c>
      <c r="F21" s="313">
        <f>SUM(F17:F19)</f>
        <v>26.27325239999999</v>
      </c>
      <c r="G21" s="115">
        <f>SUM(G17:G20)</f>
        <v>107.916</v>
      </c>
      <c r="H21" s="51">
        <f>SUM(H17:H20)</f>
        <v>105.0930091</v>
      </c>
      <c r="I21" s="51">
        <f>SUM(I17:I20)</f>
        <v>0</v>
      </c>
      <c r="J21" s="51">
        <f>SUM(J17:J20)</f>
        <v>0</v>
      </c>
      <c r="K21" s="51">
        <f>SUM(K17:K20)</f>
        <v>0</v>
      </c>
    </row>
    <row r="22" spans="1:11" ht="15" customHeight="1" x14ac:dyDescent="0.35">
      <c r="A22" s="227" t="s">
        <v>79</v>
      </c>
      <c r="B22" s="97"/>
      <c r="C22" s="97"/>
      <c r="D22" s="97"/>
      <c r="E22" s="116">
        <v>0.41400000000000015</v>
      </c>
      <c r="F22" s="55">
        <v>0</v>
      </c>
      <c r="G22" s="116">
        <v>-24.290000000000003</v>
      </c>
      <c r="H22" s="55">
        <v>0</v>
      </c>
      <c r="I22" s="55"/>
      <c r="J22" s="55"/>
      <c r="K22" s="55"/>
    </row>
    <row r="23" spans="1:11" ht="15" customHeight="1" x14ac:dyDescent="0.35">
      <c r="A23" s="229" t="s">
        <v>138</v>
      </c>
      <c r="B23" s="232"/>
      <c r="C23" s="232"/>
      <c r="D23" s="232"/>
      <c r="E23" s="117">
        <v>0</v>
      </c>
      <c r="F23" s="59">
        <v>0</v>
      </c>
      <c r="G23" s="117">
        <v>0</v>
      </c>
      <c r="H23" s="59">
        <v>0</v>
      </c>
      <c r="I23" s="59"/>
      <c r="J23" s="59"/>
      <c r="K23" s="59"/>
    </row>
    <row r="24" spans="1:11" ht="15" customHeight="1" x14ac:dyDescent="0.35">
      <c r="A24" s="233" t="s">
        <v>80</v>
      </c>
      <c r="B24" s="234"/>
      <c r="C24" s="234"/>
      <c r="D24" s="234"/>
      <c r="E24" s="115">
        <f>SUM(E21:E23)</f>
        <v>35.462000000000003</v>
      </c>
      <c r="F24" s="313">
        <f>SUM(F21:F23)</f>
        <v>26.27325239999999</v>
      </c>
      <c r="G24" s="115">
        <f>SUM(G21:G23)</f>
        <v>83.625999999999991</v>
      </c>
      <c r="H24" s="51">
        <f>SUM(H21:H23)</f>
        <v>105.0930091</v>
      </c>
      <c r="I24" s="52"/>
      <c r="J24" s="52"/>
      <c r="K24" s="52"/>
    </row>
    <row r="25" spans="1:11" ht="15" customHeight="1" x14ac:dyDescent="0.35">
      <c r="A25" s="227" t="s">
        <v>81</v>
      </c>
      <c r="B25" s="97"/>
      <c r="C25" s="97"/>
      <c r="D25" s="97"/>
      <c r="E25" s="116">
        <v>27.926000000000002</v>
      </c>
      <c r="F25" s="55">
        <v>26.27325239999999</v>
      </c>
      <c r="G25" s="116">
        <v>83.626000000000005</v>
      </c>
      <c r="H25" s="55">
        <v>105.09300909999999</v>
      </c>
      <c r="I25" s="55"/>
      <c r="J25" s="55"/>
      <c r="K25" s="55"/>
    </row>
    <row r="26" spans="1:11" ht="15" customHeight="1" x14ac:dyDescent="0.35">
      <c r="A26" s="227" t="s">
        <v>140</v>
      </c>
      <c r="B26" s="97"/>
      <c r="C26" s="97"/>
      <c r="D26" s="97"/>
      <c r="E26" s="116">
        <v>0</v>
      </c>
      <c r="F26" s="55">
        <v>0</v>
      </c>
      <c r="G26" s="116">
        <v>0</v>
      </c>
      <c r="H26" s="55">
        <v>0</v>
      </c>
      <c r="I26" s="55"/>
      <c r="J26" s="55"/>
      <c r="K26" s="55"/>
    </row>
    <row r="27" spans="1:11" ht="15" customHeight="1" x14ac:dyDescent="0.35">
      <c r="A27" s="264"/>
      <c r="B27" s="264"/>
      <c r="C27" s="264"/>
      <c r="D27" s="264"/>
      <c r="E27" s="265"/>
      <c r="F27" s="266"/>
      <c r="G27" s="265"/>
      <c r="H27" s="266"/>
      <c r="I27" s="266"/>
      <c r="J27" s="266"/>
      <c r="K27" s="266"/>
    </row>
    <row r="28" spans="1:11" ht="15" customHeight="1" x14ac:dyDescent="0.35">
      <c r="A28" s="262" t="s">
        <v>141</v>
      </c>
      <c r="B28" s="97"/>
      <c r="C28" s="97"/>
      <c r="D28" s="97"/>
      <c r="E28" s="116">
        <v>0</v>
      </c>
      <c r="F28" s="55">
        <v>0</v>
      </c>
      <c r="G28" s="116">
        <v>0</v>
      </c>
      <c r="H28" s="55">
        <v>0</v>
      </c>
      <c r="I28" s="55"/>
      <c r="J28" s="55"/>
      <c r="K28" s="55"/>
    </row>
    <row r="29" spans="1:11" ht="15" customHeight="1" x14ac:dyDescent="0.35">
      <c r="A29" s="263" t="s">
        <v>142</v>
      </c>
      <c r="B29" s="264"/>
      <c r="C29" s="264"/>
      <c r="D29" s="264"/>
      <c r="E29" s="279">
        <f>E14-E28</f>
        <v>35.475999999999999</v>
      </c>
      <c r="F29" s="280">
        <f>F14-F28</f>
        <v>33.184910599999995</v>
      </c>
      <c r="G29" s="279">
        <f>G14-G28</f>
        <v>128.64699999999999</v>
      </c>
      <c r="H29" s="280">
        <f>H14-H28</f>
        <v>132.739642</v>
      </c>
      <c r="I29" s="280"/>
      <c r="J29" s="280"/>
      <c r="K29" s="280"/>
    </row>
    <row r="30" spans="1:11" ht="16.5" x14ac:dyDescent="0.35">
      <c r="A30" s="227"/>
      <c r="B30" s="97"/>
      <c r="C30" s="97"/>
      <c r="D30" s="97"/>
      <c r="E30" s="56"/>
      <c r="F30" s="56"/>
      <c r="G30" s="56"/>
      <c r="H30" s="56"/>
      <c r="I30" s="56"/>
      <c r="J30" s="56"/>
      <c r="K30" s="56"/>
    </row>
    <row r="31" spans="1:11" ht="16.5" x14ac:dyDescent="0.35">
      <c r="A31" s="102"/>
      <c r="B31" s="102"/>
      <c r="C31" s="103"/>
      <c r="D31" s="104"/>
      <c r="E31" s="105">
        <f t="shared" ref="E31:K31" si="0">E$3</f>
        <v>2016</v>
      </c>
      <c r="F31" s="105">
        <f t="shared" si="0"/>
        <v>2015</v>
      </c>
      <c r="G31" s="105">
        <f t="shared" si="0"/>
        <v>2016</v>
      </c>
      <c r="H31" s="105">
        <f t="shared" si="0"/>
        <v>2015</v>
      </c>
      <c r="I31" s="105">
        <f t="shared" si="0"/>
        <v>2014</v>
      </c>
      <c r="J31" s="105">
        <f t="shared" si="0"/>
        <v>2013</v>
      </c>
      <c r="K31" s="105">
        <f t="shared" si="0"/>
        <v>2012</v>
      </c>
    </row>
    <row r="32" spans="1:11" ht="16.5" x14ac:dyDescent="0.35">
      <c r="A32" s="106"/>
      <c r="B32" s="106"/>
      <c r="C32" s="103"/>
      <c r="D32" s="104"/>
      <c r="E32" s="108" t="str">
        <f>E$4</f>
        <v>kv 4</v>
      </c>
      <c r="F32" s="108" t="str">
        <f>F$4</f>
        <v>kv 4</v>
      </c>
      <c r="G32" s="108">
        <f>G$4</f>
        <v>0</v>
      </c>
      <c r="H32" s="108">
        <f>H$4</f>
        <v>0</v>
      </c>
      <c r="I32" s="108"/>
      <c r="J32" s="108"/>
      <c r="K32" s="108"/>
    </row>
    <row r="33" spans="1:11" ht="16.5" x14ac:dyDescent="0.35">
      <c r="A33" s="103" t="s">
        <v>137</v>
      </c>
      <c r="B33" s="109"/>
      <c r="C33" s="103"/>
      <c r="D33" s="103"/>
      <c r="E33" s="110"/>
      <c r="F33" s="110"/>
      <c r="G33" s="110"/>
      <c r="H33" s="110"/>
      <c r="I33" s="110"/>
      <c r="J33" s="110"/>
      <c r="K33" s="110"/>
    </row>
    <row r="34" spans="1:11" ht="3" customHeight="1" x14ac:dyDescent="0.35">
      <c r="A34" s="227"/>
      <c r="B34" s="100"/>
      <c r="C34" s="100"/>
      <c r="D34" s="100"/>
      <c r="E34" s="98"/>
      <c r="F34" s="98"/>
      <c r="G34" s="98"/>
      <c r="H34" s="98"/>
      <c r="I34" s="98"/>
      <c r="J34" s="98"/>
      <c r="K34" s="98"/>
    </row>
    <row r="35" spans="1:11" ht="15" customHeight="1" x14ac:dyDescent="0.35">
      <c r="A35" s="227" t="s">
        <v>17</v>
      </c>
      <c r="B35" s="235"/>
      <c r="C35" s="235"/>
      <c r="D35" s="235"/>
      <c r="E35" s="116"/>
      <c r="F35" s="55"/>
      <c r="G35" s="116">
        <v>0</v>
      </c>
      <c r="H35" s="55">
        <v>0</v>
      </c>
      <c r="I35" s="55">
        <v>0</v>
      </c>
      <c r="J35" s="55"/>
      <c r="K35" s="55"/>
    </row>
    <row r="36" spans="1:11" ht="15" customHeight="1" x14ac:dyDescent="0.35">
      <c r="A36" s="227" t="s">
        <v>83</v>
      </c>
      <c r="B36" s="228"/>
      <c r="C36" s="228"/>
      <c r="D36" s="228"/>
      <c r="E36" s="116"/>
      <c r="F36" s="55"/>
      <c r="G36" s="116">
        <v>0</v>
      </c>
      <c r="H36" s="55">
        <v>0</v>
      </c>
      <c r="I36" s="55">
        <v>0</v>
      </c>
      <c r="J36" s="55"/>
      <c r="K36" s="55"/>
    </row>
    <row r="37" spans="1:11" ht="15" customHeight="1" x14ac:dyDescent="0.35">
      <c r="A37" s="227" t="s">
        <v>84</v>
      </c>
      <c r="B37" s="228"/>
      <c r="C37" s="228"/>
      <c r="D37" s="228"/>
      <c r="E37" s="116"/>
      <c r="F37" s="55"/>
      <c r="G37" s="116">
        <v>1855.979</v>
      </c>
      <c r="H37" s="55">
        <v>0</v>
      </c>
      <c r="I37" s="55">
        <v>0</v>
      </c>
      <c r="J37" s="55"/>
      <c r="K37" s="55"/>
    </row>
    <row r="38" spans="1:11" ht="15" customHeight="1" x14ac:dyDescent="0.35">
      <c r="A38" s="227" t="s">
        <v>85</v>
      </c>
      <c r="B38" s="228"/>
      <c r="C38" s="228"/>
      <c r="D38" s="228"/>
      <c r="E38" s="116"/>
      <c r="F38" s="55"/>
      <c r="G38" s="116">
        <v>0</v>
      </c>
      <c r="H38" s="55">
        <v>0</v>
      </c>
      <c r="I38" s="55">
        <v>0</v>
      </c>
      <c r="J38" s="55"/>
      <c r="K38" s="55"/>
    </row>
    <row r="39" spans="1:11" ht="15" customHeight="1" x14ac:dyDescent="0.35">
      <c r="A39" s="229" t="s">
        <v>86</v>
      </c>
      <c r="B39" s="101"/>
      <c r="C39" s="101"/>
      <c r="D39" s="101"/>
      <c r="E39" s="117"/>
      <c r="F39" s="59"/>
      <c r="G39" s="117">
        <v>6.016</v>
      </c>
      <c r="H39" s="59">
        <v>0</v>
      </c>
      <c r="I39" s="59">
        <v>0</v>
      </c>
      <c r="J39" s="59"/>
      <c r="K39" s="59"/>
    </row>
    <row r="40" spans="1:11" ht="15" customHeight="1" x14ac:dyDescent="0.35">
      <c r="A40" s="224" t="s">
        <v>87</v>
      </c>
      <c r="B40" s="230"/>
      <c r="C40" s="230"/>
      <c r="D40" s="230"/>
      <c r="E40" s="121"/>
      <c r="F40" s="313"/>
      <c r="G40" s="121">
        <f>SUM(G35:G39)</f>
        <v>1861.9950000000001</v>
      </c>
      <c r="H40" s="313" t="s">
        <v>67</v>
      </c>
      <c r="I40" s="52">
        <f>SUM(I35:I39)</f>
        <v>0</v>
      </c>
      <c r="J40" s="52"/>
      <c r="K40" s="52"/>
    </row>
    <row r="41" spans="1:11" ht="15" customHeight="1" x14ac:dyDescent="0.35">
      <c r="A41" s="227" t="s">
        <v>88</v>
      </c>
      <c r="B41" s="97"/>
      <c r="C41" s="97"/>
      <c r="D41" s="97"/>
      <c r="E41" s="116"/>
      <c r="F41" s="55"/>
      <c r="G41" s="116">
        <v>0</v>
      </c>
      <c r="H41" s="55">
        <v>0</v>
      </c>
      <c r="I41" s="55">
        <v>0</v>
      </c>
      <c r="J41" s="55"/>
      <c r="K41" s="55"/>
    </row>
    <row r="42" spans="1:11" ht="15" customHeight="1" x14ac:dyDescent="0.35">
      <c r="A42" s="227" t="s">
        <v>89</v>
      </c>
      <c r="B42" s="97"/>
      <c r="C42" s="97"/>
      <c r="D42" s="97"/>
      <c r="E42" s="116"/>
      <c r="F42" s="55"/>
      <c r="G42" s="116">
        <v>0</v>
      </c>
      <c r="H42" s="55">
        <v>0</v>
      </c>
      <c r="I42" s="55">
        <v>0</v>
      </c>
      <c r="J42" s="55"/>
      <c r="K42" s="55"/>
    </row>
    <row r="43" spans="1:11" ht="15" customHeight="1" x14ac:dyDescent="0.35">
      <c r="A43" s="227" t="s">
        <v>90</v>
      </c>
      <c r="B43" s="97"/>
      <c r="C43" s="97"/>
      <c r="D43" s="97"/>
      <c r="E43" s="116"/>
      <c r="F43" s="55"/>
      <c r="G43" s="116">
        <v>27.446000000000002</v>
      </c>
      <c r="H43" s="55">
        <v>0</v>
      </c>
      <c r="I43" s="55">
        <v>0</v>
      </c>
      <c r="J43" s="55"/>
      <c r="K43" s="55"/>
    </row>
    <row r="44" spans="1:11" ht="15" customHeight="1" x14ac:dyDescent="0.35">
      <c r="A44" s="227" t="s">
        <v>91</v>
      </c>
      <c r="B44" s="97"/>
      <c r="C44" s="97"/>
      <c r="D44" s="97"/>
      <c r="E44" s="116"/>
      <c r="F44" s="55"/>
      <c r="G44" s="116">
        <v>86.195999999999998</v>
      </c>
      <c r="H44" s="55">
        <v>0</v>
      </c>
      <c r="I44" s="55">
        <v>0</v>
      </c>
      <c r="J44" s="55"/>
      <c r="K44" s="55"/>
    </row>
    <row r="45" spans="1:11" ht="15" customHeight="1" x14ac:dyDescent="0.35">
      <c r="A45" s="229" t="s">
        <v>92</v>
      </c>
      <c r="B45" s="101"/>
      <c r="C45" s="101"/>
      <c r="D45" s="101"/>
      <c r="E45" s="117"/>
      <c r="F45" s="59"/>
      <c r="G45" s="117">
        <v>0</v>
      </c>
      <c r="H45" s="59">
        <v>0</v>
      </c>
      <c r="I45" s="59">
        <v>0</v>
      </c>
      <c r="J45" s="59"/>
      <c r="K45" s="59"/>
    </row>
    <row r="46" spans="1:11" ht="15" customHeight="1" x14ac:dyDescent="0.35">
      <c r="A46" s="236" t="s">
        <v>93</v>
      </c>
      <c r="B46" s="112"/>
      <c r="C46" s="112"/>
      <c r="D46" s="112"/>
      <c r="E46" s="122"/>
      <c r="F46" s="319"/>
      <c r="G46" s="122">
        <f>SUM(G41:G45)</f>
        <v>113.642</v>
      </c>
      <c r="H46" s="70" t="s">
        <v>67</v>
      </c>
      <c r="I46" s="71">
        <f>SUM(I41:I45)</f>
        <v>0</v>
      </c>
      <c r="J46" s="71"/>
      <c r="K46" s="71"/>
    </row>
    <row r="47" spans="1:11" ht="15" customHeight="1" x14ac:dyDescent="0.35">
      <c r="A47" s="224" t="s">
        <v>94</v>
      </c>
      <c r="B47" s="113"/>
      <c r="C47" s="113"/>
      <c r="D47" s="113"/>
      <c r="E47" s="121"/>
      <c r="F47" s="313"/>
      <c r="G47" s="121">
        <f>G40+G46</f>
        <v>1975.6370000000002</v>
      </c>
      <c r="H47" s="313" t="s">
        <v>67</v>
      </c>
      <c r="I47" s="52">
        <f>I40+I46</f>
        <v>0</v>
      </c>
      <c r="J47" s="52"/>
      <c r="K47" s="52"/>
    </row>
    <row r="48" spans="1:11" ht="15" customHeight="1" x14ac:dyDescent="0.35">
      <c r="A48" s="227" t="s">
        <v>95</v>
      </c>
      <c r="B48" s="97"/>
      <c r="C48" s="97"/>
      <c r="D48" s="97" t="s">
        <v>293</v>
      </c>
      <c r="E48" s="116"/>
      <c r="F48" s="55"/>
      <c r="G48" s="116">
        <v>715.08700000000022</v>
      </c>
      <c r="H48" s="55"/>
      <c r="I48" s="55">
        <v>0</v>
      </c>
      <c r="J48" s="55"/>
      <c r="K48" s="55"/>
    </row>
    <row r="49" spans="1:11" ht="15" customHeight="1" x14ac:dyDescent="0.35">
      <c r="A49" s="227" t="s">
        <v>139</v>
      </c>
      <c r="B49" s="97"/>
      <c r="C49" s="97"/>
      <c r="D49" s="97"/>
      <c r="E49" s="116"/>
      <c r="F49" s="55"/>
      <c r="G49" s="116">
        <v>0</v>
      </c>
      <c r="H49" s="55"/>
      <c r="I49" s="55">
        <v>0</v>
      </c>
      <c r="J49" s="55"/>
      <c r="K49" s="55"/>
    </row>
    <row r="50" spans="1:11" ht="15" customHeight="1" x14ac:dyDescent="0.35">
      <c r="A50" s="227" t="s">
        <v>96</v>
      </c>
      <c r="B50" s="97"/>
      <c r="C50" s="97"/>
      <c r="D50" s="97"/>
      <c r="E50" s="116"/>
      <c r="F50" s="55"/>
      <c r="G50" s="116">
        <v>0</v>
      </c>
      <c r="H50" s="55">
        <v>0</v>
      </c>
      <c r="I50" s="55">
        <v>0</v>
      </c>
      <c r="J50" s="55"/>
      <c r="K50" s="55"/>
    </row>
    <row r="51" spans="1:11" ht="15" customHeight="1" x14ac:dyDescent="0.35">
      <c r="A51" s="227" t="s">
        <v>97</v>
      </c>
      <c r="B51" s="97"/>
      <c r="C51" s="97"/>
      <c r="D51" s="97"/>
      <c r="E51" s="116"/>
      <c r="F51" s="55"/>
      <c r="G51" s="116">
        <v>32.762999999999998</v>
      </c>
      <c r="H51" s="55">
        <v>0</v>
      </c>
      <c r="I51" s="55">
        <v>0</v>
      </c>
      <c r="J51" s="55"/>
      <c r="K51" s="55"/>
    </row>
    <row r="52" spans="1:11" ht="15" customHeight="1" x14ac:dyDescent="0.35">
      <c r="A52" s="227" t="s">
        <v>98</v>
      </c>
      <c r="B52" s="97"/>
      <c r="C52" s="97"/>
      <c r="D52" s="97"/>
      <c r="E52" s="116"/>
      <c r="F52" s="55"/>
      <c r="G52" s="116">
        <v>1180.5809999999999</v>
      </c>
      <c r="H52" s="55">
        <v>0</v>
      </c>
      <c r="I52" s="55">
        <v>0</v>
      </c>
      <c r="J52" s="55"/>
      <c r="K52" s="55"/>
    </row>
    <row r="53" spans="1:11" ht="15" customHeight="1" x14ac:dyDescent="0.35">
      <c r="A53" s="227" t="s">
        <v>99</v>
      </c>
      <c r="B53" s="97"/>
      <c r="C53" s="97"/>
      <c r="D53" s="97"/>
      <c r="E53" s="116"/>
      <c r="F53" s="55"/>
      <c r="G53" s="116">
        <v>47.205999999999996</v>
      </c>
      <c r="H53" s="55">
        <v>0</v>
      </c>
      <c r="I53" s="55">
        <v>0</v>
      </c>
      <c r="J53" s="55"/>
      <c r="K53" s="55"/>
    </row>
    <row r="54" spans="1:11" ht="15" customHeight="1" x14ac:dyDescent="0.35">
      <c r="A54" s="227" t="s">
        <v>134</v>
      </c>
      <c r="B54" s="97"/>
      <c r="C54" s="97"/>
      <c r="D54" s="97"/>
      <c r="E54" s="116"/>
      <c r="F54" s="55"/>
      <c r="G54" s="116">
        <v>0</v>
      </c>
      <c r="H54" s="55">
        <v>0</v>
      </c>
      <c r="I54" s="55">
        <v>0</v>
      </c>
      <c r="J54" s="55"/>
      <c r="K54" s="55"/>
    </row>
    <row r="55" spans="1:11" ht="15" customHeight="1" x14ac:dyDescent="0.35">
      <c r="A55" s="229" t="s">
        <v>100</v>
      </c>
      <c r="B55" s="101"/>
      <c r="C55" s="101"/>
      <c r="D55" s="101"/>
      <c r="E55" s="117"/>
      <c r="F55" s="59"/>
      <c r="G55" s="117">
        <v>0</v>
      </c>
      <c r="H55" s="59">
        <v>0</v>
      </c>
      <c r="I55" s="59">
        <v>0</v>
      </c>
      <c r="J55" s="59"/>
      <c r="K55" s="59"/>
    </row>
    <row r="56" spans="1:11" ht="15" customHeight="1" x14ac:dyDescent="0.35">
      <c r="A56" s="224" t="s">
        <v>101</v>
      </c>
      <c r="B56" s="113"/>
      <c r="C56" s="113"/>
      <c r="D56" s="113"/>
      <c r="E56" s="121"/>
      <c r="F56" s="50"/>
      <c r="G56" s="121">
        <f>SUM(G48:G55)</f>
        <v>1975.6369999999999</v>
      </c>
      <c r="H56" s="50" t="s">
        <v>67</v>
      </c>
      <c r="I56" s="52">
        <f>SUM(I48:I55)</f>
        <v>0</v>
      </c>
      <c r="J56" s="52"/>
      <c r="K56" s="52"/>
    </row>
    <row r="57" spans="1:11" ht="16.5" x14ac:dyDescent="0.35">
      <c r="A57" s="227"/>
      <c r="B57" s="113"/>
      <c r="C57" s="113"/>
      <c r="D57" s="113"/>
      <c r="E57" s="56"/>
      <c r="F57" s="56"/>
      <c r="G57" s="56"/>
      <c r="H57" s="56"/>
      <c r="I57" s="56"/>
      <c r="J57" s="56"/>
      <c r="K57" s="56"/>
    </row>
    <row r="58" spans="1:11" ht="16.5" x14ac:dyDescent="0.35">
      <c r="A58" s="111"/>
      <c r="B58" s="102"/>
      <c r="C58" s="104"/>
      <c r="D58" s="104"/>
      <c r="E58" s="105" t="s">
        <v>340</v>
      </c>
      <c r="F58" s="105" t="s">
        <v>340</v>
      </c>
      <c r="G58" s="105">
        <v>2016</v>
      </c>
      <c r="H58" s="105">
        <v>2015</v>
      </c>
      <c r="I58" s="105">
        <v>2014</v>
      </c>
      <c r="J58" s="105">
        <v>2013</v>
      </c>
      <c r="K58" s="105">
        <v>2012</v>
      </c>
    </row>
    <row r="59" spans="1:11" ht="16.5" x14ac:dyDescent="0.35">
      <c r="A59" s="106"/>
      <c r="B59" s="106"/>
      <c r="C59" s="104"/>
      <c r="D59" s="104"/>
      <c r="E59" s="108" t="s">
        <v>197</v>
      </c>
      <c r="F59" s="108" t="s">
        <v>197</v>
      </c>
      <c r="G59" s="108">
        <v>0</v>
      </c>
      <c r="H59" s="108">
        <v>0</v>
      </c>
      <c r="I59" s="108"/>
      <c r="J59" s="108"/>
      <c r="K59" s="108"/>
    </row>
    <row r="60" spans="1:11" ht="16.5" x14ac:dyDescent="0.35">
      <c r="A60" s="103" t="s">
        <v>136</v>
      </c>
      <c r="B60" s="109"/>
      <c r="C60" s="103"/>
      <c r="D60" s="103"/>
      <c r="E60" s="110"/>
      <c r="F60" s="110"/>
      <c r="G60" s="110"/>
      <c r="H60" s="110"/>
      <c r="I60" s="110"/>
      <c r="J60" s="110"/>
      <c r="K60" s="110"/>
    </row>
    <row r="61" spans="1:11" ht="3" customHeight="1" x14ac:dyDescent="0.35">
      <c r="A61" s="227"/>
      <c r="B61" s="100"/>
      <c r="C61" s="100"/>
      <c r="D61" s="100"/>
      <c r="E61" s="98"/>
      <c r="F61" s="98"/>
      <c r="G61" s="98"/>
      <c r="H61" s="98"/>
      <c r="I61" s="98"/>
      <c r="J61" s="98"/>
      <c r="K61" s="98"/>
    </row>
    <row r="62" spans="1:11" ht="34.9" customHeight="1" x14ac:dyDescent="0.35">
      <c r="A62" s="237" t="s">
        <v>102</v>
      </c>
      <c r="B62" s="237"/>
      <c r="C62" s="237"/>
      <c r="D62" s="237"/>
      <c r="E62" s="116">
        <v>17.367000000000004</v>
      </c>
      <c r="F62" s="55"/>
      <c r="G62" s="116">
        <v>83.022000000000006</v>
      </c>
      <c r="H62" s="55"/>
      <c r="I62" s="55"/>
      <c r="J62" s="55"/>
      <c r="K62" s="55"/>
    </row>
    <row r="63" spans="1:11" ht="15" customHeight="1" x14ac:dyDescent="0.35">
      <c r="A63" s="238" t="s">
        <v>103</v>
      </c>
      <c r="B63" s="238"/>
      <c r="C63" s="239"/>
      <c r="D63" s="239"/>
      <c r="E63" s="117">
        <v>-5.8149999999999977</v>
      </c>
      <c r="F63" s="59"/>
      <c r="G63" s="117">
        <v>5.8419999999999987</v>
      </c>
      <c r="H63" s="59"/>
      <c r="I63" s="59"/>
      <c r="J63" s="59"/>
      <c r="K63" s="59"/>
    </row>
    <row r="64" spans="1:11" ht="15" customHeight="1" x14ac:dyDescent="0.35">
      <c r="A64" s="294" t="s">
        <v>104</v>
      </c>
      <c r="B64" s="240"/>
      <c r="C64" s="241"/>
      <c r="D64" s="241"/>
      <c r="E64" s="115">
        <f>SUM(E62:E63)</f>
        <v>11.552000000000007</v>
      </c>
      <c r="F64" s="313" t="s">
        <v>67</v>
      </c>
      <c r="G64" s="115">
        <f>SUM(G62:G63)</f>
        <v>88.864000000000004</v>
      </c>
      <c r="H64" s="51" t="s">
        <v>67</v>
      </c>
      <c r="I64" s="52"/>
      <c r="J64" s="52"/>
      <c r="K64" s="52"/>
    </row>
    <row r="65" spans="1:12" ht="15" customHeight="1" x14ac:dyDescent="0.35">
      <c r="A65" s="237" t="s">
        <v>105</v>
      </c>
      <c r="B65" s="237"/>
      <c r="C65" s="97"/>
      <c r="D65" s="97"/>
      <c r="E65" s="116">
        <v>-1.7449999999999999</v>
      </c>
      <c r="F65" s="55"/>
      <c r="G65" s="116">
        <v>-1810.944</v>
      </c>
      <c r="H65" s="55"/>
      <c r="I65" s="55"/>
      <c r="J65" s="55"/>
      <c r="K65" s="55"/>
    </row>
    <row r="66" spans="1:12" ht="15" customHeight="1" x14ac:dyDescent="0.35">
      <c r="A66" s="238" t="s">
        <v>135</v>
      </c>
      <c r="B66" s="238"/>
      <c r="C66" s="101"/>
      <c r="D66" s="101"/>
      <c r="E66" s="117">
        <v>-0.14999999999999858</v>
      </c>
      <c r="F66" s="59"/>
      <c r="G66" s="117">
        <v>22.004000000000001</v>
      </c>
      <c r="H66" s="59"/>
      <c r="I66" s="59"/>
      <c r="J66" s="59"/>
      <c r="K66" s="59"/>
    </row>
    <row r="67" spans="1:12" ht="15" customHeight="1" x14ac:dyDescent="0.35">
      <c r="A67" s="242" t="s">
        <v>106</v>
      </c>
      <c r="B67" s="242"/>
      <c r="C67" s="243"/>
      <c r="D67" s="243"/>
      <c r="E67" s="115">
        <f>SUM(E64:E66)</f>
        <v>9.6570000000000089</v>
      </c>
      <c r="F67" s="313" t="s">
        <v>67</v>
      </c>
      <c r="G67" s="115">
        <f>SUM(G64:G66)</f>
        <v>-1700.076</v>
      </c>
      <c r="H67" s="51" t="s">
        <v>67</v>
      </c>
      <c r="I67" s="52"/>
      <c r="J67" s="52"/>
      <c r="K67" s="52"/>
    </row>
    <row r="68" spans="1:12" ht="15" customHeight="1" x14ac:dyDescent="0.35">
      <c r="A68" s="238" t="s">
        <v>107</v>
      </c>
      <c r="B68" s="238"/>
      <c r="C68" s="244"/>
      <c r="D68" s="244"/>
      <c r="E68" s="117">
        <v>0</v>
      </c>
      <c r="F68" s="59"/>
      <c r="G68" s="117">
        <v>0</v>
      </c>
      <c r="H68" s="59"/>
      <c r="I68" s="59"/>
      <c r="J68" s="59"/>
      <c r="K68" s="59"/>
    </row>
    <row r="69" spans="1:12" ht="15" customHeight="1" x14ac:dyDescent="0.35">
      <c r="A69" s="294" t="s">
        <v>108</v>
      </c>
      <c r="B69" s="240"/>
      <c r="C69" s="113"/>
      <c r="D69" s="113"/>
      <c r="E69" s="115">
        <f>SUM(E67:E68)</f>
        <v>9.6570000000000089</v>
      </c>
      <c r="F69" s="313" t="s">
        <v>67</v>
      </c>
      <c r="G69" s="115">
        <f>SUM(G67:G68)</f>
        <v>-1700.076</v>
      </c>
      <c r="H69" s="51" t="s">
        <v>67</v>
      </c>
      <c r="I69" s="52"/>
      <c r="J69" s="52"/>
      <c r="K69" s="52"/>
    </row>
    <row r="70" spans="1:12" ht="15" customHeight="1" x14ac:dyDescent="0.35">
      <c r="A70" s="237" t="s">
        <v>109</v>
      </c>
      <c r="B70" s="237"/>
      <c r="C70" s="97"/>
      <c r="D70" s="97"/>
      <c r="E70" s="116">
        <v>-3.791999999999998</v>
      </c>
      <c r="F70" s="55"/>
      <c r="G70" s="116">
        <v>1144.796</v>
      </c>
      <c r="H70" s="55"/>
      <c r="I70" s="55"/>
      <c r="J70" s="55"/>
      <c r="K70" s="55"/>
    </row>
    <row r="71" spans="1:12" ht="15" customHeight="1" x14ac:dyDescent="0.35">
      <c r="A71" s="237" t="s">
        <v>110</v>
      </c>
      <c r="B71" s="237"/>
      <c r="C71" s="97"/>
      <c r="D71" s="97"/>
      <c r="E71" s="116">
        <v>0</v>
      </c>
      <c r="F71" s="55"/>
      <c r="G71" s="116">
        <v>183.08099999999999</v>
      </c>
      <c r="H71" s="55"/>
      <c r="I71" s="55"/>
      <c r="J71" s="55"/>
      <c r="K71" s="55"/>
    </row>
    <row r="72" spans="1:12" ht="15" customHeight="1" x14ac:dyDescent="0.35">
      <c r="A72" s="237" t="s">
        <v>111</v>
      </c>
      <c r="B72" s="237"/>
      <c r="C72" s="97"/>
      <c r="D72" s="97"/>
      <c r="E72" s="116">
        <v>0</v>
      </c>
      <c r="F72" s="55"/>
      <c r="G72" s="116">
        <v>0</v>
      </c>
      <c r="H72" s="55"/>
      <c r="I72" s="55"/>
      <c r="J72" s="55"/>
      <c r="K72" s="55"/>
    </row>
    <row r="73" spans="1:12" ht="15" customHeight="1" x14ac:dyDescent="0.35">
      <c r="A73" s="347" t="s">
        <v>112</v>
      </c>
      <c r="B73" s="348"/>
      <c r="C73" s="101"/>
      <c r="D73" s="101"/>
      <c r="E73" s="117">
        <v>0</v>
      </c>
      <c r="F73" s="59"/>
      <c r="G73" s="117">
        <v>457.702</v>
      </c>
      <c r="H73" s="59"/>
      <c r="I73" s="59"/>
      <c r="J73" s="59"/>
      <c r="K73" s="59"/>
    </row>
    <row r="74" spans="1:12" ht="15" customHeight="1" x14ac:dyDescent="0.35">
      <c r="A74" s="292" t="s">
        <v>113</v>
      </c>
      <c r="B74" s="245" t="s">
        <v>350</v>
      </c>
      <c r="C74" s="246"/>
      <c r="D74" s="246"/>
      <c r="E74" s="124">
        <f>SUM(E70:E73)</f>
        <v>-3.791999999999998</v>
      </c>
      <c r="F74" s="319" t="s">
        <v>67</v>
      </c>
      <c r="G74" s="124">
        <f>SUM(G70:G73)</f>
        <v>1785.579</v>
      </c>
      <c r="H74" s="70" t="s">
        <v>67</v>
      </c>
      <c r="I74" s="284"/>
      <c r="J74" s="284"/>
      <c r="K74" s="284"/>
    </row>
    <row r="75" spans="1:12" ht="15" customHeight="1" x14ac:dyDescent="0.35">
      <c r="A75" s="240" t="s">
        <v>114</v>
      </c>
      <c r="B75" s="240"/>
      <c r="C75" s="113"/>
      <c r="D75" s="113"/>
      <c r="E75" s="115">
        <f>SUM(E74+E69)</f>
        <v>5.8650000000000109</v>
      </c>
      <c r="F75" s="313" t="s">
        <v>67</v>
      </c>
      <c r="G75" s="115">
        <f>SUM(G74+G69)</f>
        <v>85.502999999999929</v>
      </c>
      <c r="H75" s="51" t="s">
        <v>67</v>
      </c>
      <c r="I75" s="52"/>
      <c r="J75" s="52"/>
      <c r="K75" s="52"/>
    </row>
    <row r="76" spans="1:12" ht="15" customHeight="1" x14ac:dyDescent="0.35">
      <c r="A76" s="238" t="s">
        <v>230</v>
      </c>
      <c r="B76" s="238"/>
      <c r="C76" s="101"/>
      <c r="D76" s="101"/>
      <c r="E76" s="117">
        <v>0</v>
      </c>
      <c r="F76" s="59"/>
      <c r="G76" s="117">
        <v>0</v>
      </c>
      <c r="H76" s="59"/>
      <c r="I76" s="59"/>
      <c r="J76" s="59"/>
      <c r="K76" s="59"/>
      <c r="L76" s="288"/>
    </row>
    <row r="77" spans="1:12" ht="15" customHeight="1" x14ac:dyDescent="0.35">
      <c r="A77" s="294" t="s">
        <v>231</v>
      </c>
      <c r="B77" s="243"/>
      <c r="C77" s="113"/>
      <c r="D77" s="113"/>
      <c r="E77" s="115">
        <f>SUM(E75:E76)</f>
        <v>5.8650000000000109</v>
      </c>
      <c r="F77" s="313" t="s">
        <v>67</v>
      </c>
      <c r="G77" s="115">
        <f>SUM(G75:G76)</f>
        <v>85.502999999999929</v>
      </c>
      <c r="H77" s="51" t="s">
        <v>67</v>
      </c>
      <c r="I77" s="52"/>
      <c r="J77" s="52"/>
      <c r="K77" s="52"/>
    </row>
    <row r="78" spans="1:12" ht="16.5" x14ac:dyDescent="0.35">
      <c r="A78" s="227"/>
      <c r="B78" s="113"/>
      <c r="C78" s="113"/>
      <c r="D78" s="113"/>
      <c r="E78" s="114"/>
      <c r="F78" s="114"/>
      <c r="G78" s="114"/>
      <c r="H78" s="114"/>
      <c r="I78" s="114"/>
      <c r="J78" s="114"/>
      <c r="K78" s="114"/>
    </row>
    <row r="79" spans="1:12" ht="16.5" x14ac:dyDescent="0.35">
      <c r="A79" s="111"/>
      <c r="B79" s="102"/>
      <c r="C79" s="104"/>
      <c r="D79" s="104"/>
      <c r="E79" s="105" t="s">
        <v>340</v>
      </c>
      <c r="F79" s="105" t="s">
        <v>340</v>
      </c>
      <c r="G79" s="105">
        <v>2016</v>
      </c>
      <c r="H79" s="105">
        <v>2015</v>
      </c>
      <c r="I79" s="105">
        <v>2014</v>
      </c>
      <c r="J79" s="105">
        <v>2013</v>
      </c>
      <c r="K79" s="105">
        <v>2012</v>
      </c>
    </row>
    <row r="80" spans="1:12" ht="16.5" x14ac:dyDescent="0.35">
      <c r="A80" s="106"/>
      <c r="B80" s="106"/>
      <c r="C80" s="104"/>
      <c r="D80" s="104"/>
      <c r="E80" s="105" t="s">
        <v>197</v>
      </c>
      <c r="F80" s="105" t="s">
        <v>197</v>
      </c>
      <c r="G80" s="108">
        <v>0</v>
      </c>
      <c r="H80" s="108">
        <v>0</v>
      </c>
      <c r="I80" s="105"/>
      <c r="J80" s="105"/>
      <c r="K80" s="105"/>
    </row>
    <row r="81" spans="1:11" ht="16.5" x14ac:dyDescent="0.35">
      <c r="A81" s="103" t="s">
        <v>115</v>
      </c>
      <c r="B81" s="109"/>
      <c r="C81" s="103"/>
      <c r="D81" s="103"/>
      <c r="E81" s="107"/>
      <c r="F81" s="107"/>
      <c r="G81" s="107"/>
      <c r="H81" s="107"/>
      <c r="I81" s="107"/>
      <c r="J81" s="107"/>
      <c r="K81" s="107"/>
    </row>
    <row r="82" spans="1:11" ht="1.5" customHeight="1" x14ac:dyDescent="0.35">
      <c r="A82" s="227" t="s">
        <v>118</v>
      </c>
      <c r="B82" s="100"/>
      <c r="C82" s="100"/>
      <c r="D82" s="100"/>
      <c r="E82" s="100"/>
      <c r="F82" s="100"/>
      <c r="G82" s="100"/>
      <c r="H82" s="100"/>
      <c r="I82" s="100"/>
      <c r="J82" s="100"/>
      <c r="K82" s="100"/>
    </row>
    <row r="83" spans="1:11" ht="15" customHeight="1" x14ac:dyDescent="0.35">
      <c r="A83" s="262" t="s">
        <v>116</v>
      </c>
      <c r="B83" s="237"/>
      <c r="C83" s="228"/>
      <c r="D83" s="228"/>
      <c r="E83" s="119">
        <v>81.368838734833361</v>
      </c>
      <c r="F83" s="93">
        <v>79.313367284357923</v>
      </c>
      <c r="G83" s="119">
        <v>75.347167313853305</v>
      </c>
      <c r="H83" s="93">
        <v>79.313367140134801</v>
      </c>
      <c r="I83" s="93"/>
      <c r="J83" s="93"/>
      <c r="K83" s="93"/>
    </row>
    <row r="84" spans="1:11" ht="15" customHeight="1" x14ac:dyDescent="0.35">
      <c r="A84" s="227" t="s">
        <v>222</v>
      </c>
      <c r="B84" s="237"/>
      <c r="C84" s="228"/>
      <c r="D84" s="228"/>
      <c r="E84" s="119">
        <v>81.368838734833361</v>
      </c>
      <c r="F84" s="93">
        <v>79.313367284357923</v>
      </c>
      <c r="G84" s="119">
        <v>75.347167313853305</v>
      </c>
      <c r="H84" s="93">
        <v>79.313367140134801</v>
      </c>
      <c r="I84" s="93"/>
      <c r="J84" s="93"/>
      <c r="K84" s="93"/>
    </row>
    <row r="85" spans="1:11" ht="15" customHeight="1" x14ac:dyDescent="0.35">
      <c r="A85" s="227" t="s">
        <v>117</v>
      </c>
      <c r="B85" s="237"/>
      <c r="C85" s="228"/>
      <c r="D85" s="228"/>
      <c r="E85" s="119">
        <v>63.102364733136099</v>
      </c>
      <c r="F85" s="93">
        <v>62.794206152112942</v>
      </c>
      <c r="G85" s="119">
        <v>63.205243090330868</v>
      </c>
      <c r="H85" s="93">
        <v>62.794205928397993</v>
      </c>
      <c r="I85" s="93"/>
      <c r="J85" s="93"/>
      <c r="K85" s="93"/>
    </row>
    <row r="86" spans="1:11" ht="15" customHeight="1" x14ac:dyDescent="0.35">
      <c r="A86" s="227" t="s">
        <v>118</v>
      </c>
      <c r="B86" s="237"/>
      <c r="C86" s="235"/>
      <c r="D86" s="235"/>
      <c r="E86" s="126" t="s">
        <v>67</v>
      </c>
      <c r="F86" s="93" t="s">
        <v>67</v>
      </c>
      <c r="G86" s="119" t="s">
        <v>67</v>
      </c>
      <c r="H86" s="93" t="s">
        <v>67</v>
      </c>
      <c r="I86" s="93"/>
      <c r="J86" s="93"/>
      <c r="K86" s="93"/>
    </row>
    <row r="87" spans="1:11" ht="15" customHeight="1" x14ac:dyDescent="0.35">
      <c r="A87" s="227" t="s">
        <v>119</v>
      </c>
      <c r="B87" s="237"/>
      <c r="C87" s="235"/>
      <c r="D87" s="235"/>
      <c r="E87" s="126" t="s">
        <v>67</v>
      </c>
      <c r="F87" s="93" t="s">
        <v>67</v>
      </c>
      <c r="G87" s="119" t="s">
        <v>67</v>
      </c>
      <c r="H87" s="93" t="s">
        <v>67</v>
      </c>
      <c r="I87" s="93"/>
      <c r="J87" s="93"/>
      <c r="K87" s="93"/>
    </row>
    <row r="88" spans="1:11" ht="15" customHeight="1" x14ac:dyDescent="0.35">
      <c r="A88" s="227" t="s">
        <v>120</v>
      </c>
      <c r="B88" s="237"/>
      <c r="C88" s="228"/>
      <c r="D88" s="228"/>
      <c r="E88" s="127" t="s">
        <v>67</v>
      </c>
      <c r="F88" s="55" t="s">
        <v>67</v>
      </c>
      <c r="G88" s="116">
        <v>36.195262591255386</v>
      </c>
      <c r="H88" s="55" t="s">
        <v>67</v>
      </c>
      <c r="I88" s="55"/>
      <c r="J88" s="55"/>
      <c r="K88" s="55"/>
    </row>
    <row r="89" spans="1:11" ht="15" customHeight="1" x14ac:dyDescent="0.35">
      <c r="A89" s="227" t="s">
        <v>121</v>
      </c>
      <c r="B89" s="237"/>
      <c r="C89" s="228"/>
      <c r="D89" s="228"/>
      <c r="E89" s="128" t="s">
        <v>67</v>
      </c>
      <c r="F89" s="55" t="s">
        <v>67</v>
      </c>
      <c r="G89" s="116">
        <v>1094.385</v>
      </c>
      <c r="H89" s="55" t="s">
        <v>67</v>
      </c>
      <c r="I89" s="55"/>
      <c r="J89" s="55"/>
      <c r="K89" s="55"/>
    </row>
    <row r="90" spans="1:11" ht="15" customHeight="1" x14ac:dyDescent="0.35">
      <c r="A90" s="227" t="s">
        <v>122</v>
      </c>
      <c r="B90" s="237"/>
      <c r="C90" s="97"/>
      <c r="D90" s="97"/>
      <c r="E90" s="129" t="s">
        <v>67</v>
      </c>
      <c r="F90" s="93" t="s">
        <v>67</v>
      </c>
      <c r="G90" s="119">
        <v>1.6509613515558241</v>
      </c>
      <c r="H90" s="93" t="s">
        <v>67</v>
      </c>
      <c r="I90" s="93"/>
      <c r="J90" s="93"/>
      <c r="K90" s="93"/>
    </row>
    <row r="91" spans="1:11" ht="15" customHeight="1" x14ac:dyDescent="0.35">
      <c r="A91" s="229" t="s">
        <v>123</v>
      </c>
      <c r="B91" s="238"/>
      <c r="C91" s="101"/>
      <c r="D91" s="101"/>
      <c r="E91" s="130" t="s">
        <v>67</v>
      </c>
      <c r="F91" s="55" t="s">
        <v>67</v>
      </c>
      <c r="G91" s="131" t="s">
        <v>67</v>
      </c>
      <c r="H91" s="55" t="s">
        <v>67</v>
      </c>
      <c r="I91" s="55"/>
      <c r="J91" s="55"/>
      <c r="K91" s="55"/>
    </row>
    <row r="92" spans="1:11" ht="16.5" x14ac:dyDescent="0.35">
      <c r="A92" s="231" t="s">
        <v>295</v>
      </c>
      <c r="B92" s="99"/>
      <c r="C92" s="99"/>
      <c r="D92" s="99"/>
      <c r="E92" s="99"/>
      <c r="F92" s="99"/>
      <c r="G92" s="99"/>
      <c r="H92" s="99"/>
      <c r="I92" s="99"/>
      <c r="J92" s="99"/>
      <c r="K92" s="99"/>
    </row>
    <row r="93" spans="1:11" ht="16.5" x14ac:dyDescent="0.35">
      <c r="A93" s="231" t="s">
        <v>296</v>
      </c>
      <c r="B93" s="333"/>
      <c r="C93" s="333"/>
      <c r="D93" s="333"/>
      <c r="E93" s="333"/>
      <c r="F93" s="333"/>
      <c r="G93" s="333"/>
      <c r="H93" s="333"/>
      <c r="I93" s="333"/>
      <c r="J93" s="333"/>
      <c r="K93" s="333"/>
    </row>
    <row r="94" spans="1:11" ht="16.5" x14ac:dyDescent="0.35">
      <c r="A94" s="231" t="s">
        <v>294</v>
      </c>
      <c r="B94" s="247"/>
      <c r="C94" s="247"/>
      <c r="D94" s="247"/>
      <c r="E94" s="247"/>
      <c r="F94" s="247"/>
      <c r="G94" s="247"/>
      <c r="H94" s="247"/>
      <c r="I94" s="247"/>
      <c r="J94" s="247"/>
      <c r="K94" s="247"/>
    </row>
    <row r="95" spans="1:11" ht="16.5" x14ac:dyDescent="0.35">
      <c r="A95" s="231" t="s">
        <v>339</v>
      </c>
      <c r="B95" s="247"/>
      <c r="C95" s="247"/>
      <c r="D95" s="247"/>
      <c r="E95" s="247"/>
      <c r="F95" s="247"/>
      <c r="G95" s="247"/>
      <c r="H95" s="247"/>
      <c r="I95" s="247"/>
      <c r="J95" s="247"/>
      <c r="K95" s="247"/>
    </row>
    <row r="96" spans="1:11" ht="16.5" x14ac:dyDescent="0.35">
      <c r="A96" s="248"/>
      <c r="B96" s="248"/>
      <c r="C96" s="248"/>
      <c r="D96" s="248"/>
      <c r="E96" s="248"/>
      <c r="F96" s="248"/>
      <c r="G96" s="248"/>
      <c r="H96" s="248"/>
      <c r="I96" s="248"/>
      <c r="J96" s="248"/>
      <c r="K96" s="248"/>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49"/>
      <c r="B100" s="249"/>
      <c r="C100" s="249"/>
      <c r="D100" s="249"/>
      <c r="E100" s="249"/>
      <c r="F100" s="249"/>
      <c r="G100" s="249"/>
      <c r="H100" s="249"/>
      <c r="I100" s="249"/>
      <c r="J100" s="249"/>
      <c r="K100" s="249"/>
    </row>
    <row r="101" spans="1:11" x14ac:dyDescent="0.25">
      <c r="A101" s="249"/>
      <c r="B101" s="249"/>
      <c r="C101" s="249"/>
      <c r="D101" s="249"/>
      <c r="E101" s="249"/>
      <c r="F101" s="249"/>
      <c r="G101" s="249"/>
      <c r="H101" s="249"/>
      <c r="I101" s="249"/>
      <c r="J101" s="249"/>
      <c r="K101" s="24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row r="114" spans="1:11" x14ac:dyDescent="0.25">
      <c r="A114" s="219"/>
      <c r="B114" s="219"/>
      <c r="C114" s="219"/>
      <c r="D114" s="219"/>
      <c r="E114" s="219"/>
      <c r="F114" s="219"/>
      <c r="G114" s="219"/>
      <c r="H114" s="219"/>
      <c r="I114" s="219"/>
      <c r="J114" s="219"/>
      <c r="K114" s="219"/>
    </row>
  </sheetData>
  <mergeCells count="2">
    <mergeCell ref="A1:K1"/>
    <mergeCell ref="A73:B73"/>
  </mergeCells>
  <pageMargins left="0.70866141732283472" right="0.51181102362204722" top="0.74803149606299213" bottom="0.35433070866141736" header="0.31496062992125984" footer="0.31496062992125984"/>
  <pageSetup paperSize="9" scale="5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250</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219</v>
      </c>
      <c r="G5" s="107" t="s">
        <v>56</v>
      </c>
      <c r="H5" s="107" t="s">
        <v>219</v>
      </c>
      <c r="I5" s="107" t="s">
        <v>124</v>
      </c>
      <c r="J5" s="107" t="s">
        <v>293</v>
      </c>
      <c r="K5" s="107" t="s">
        <v>293</v>
      </c>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135.79800000000006</v>
      </c>
      <c r="F7" s="51">
        <v>151.93200000000007</v>
      </c>
      <c r="G7" s="115">
        <v>561.94500000000005</v>
      </c>
      <c r="H7" s="51">
        <v>535.67100000000005</v>
      </c>
      <c r="I7" s="51">
        <v>412.92099999999999</v>
      </c>
      <c r="J7" s="51">
        <v>336.529</v>
      </c>
      <c r="K7" s="51">
        <v>251.465</v>
      </c>
    </row>
    <row r="8" spans="1:11" ht="15" customHeight="1" x14ac:dyDescent="0.35">
      <c r="A8" s="227" t="s">
        <v>70</v>
      </c>
      <c r="B8" s="97"/>
      <c r="C8" s="97"/>
      <c r="D8" s="97"/>
      <c r="E8" s="116">
        <v>-138.59899999999999</v>
      </c>
      <c r="F8" s="55">
        <v>-139.71</v>
      </c>
      <c r="G8" s="116">
        <v>-518.76099999999997</v>
      </c>
      <c r="H8" s="55">
        <v>-501.411</v>
      </c>
      <c r="I8" s="55">
        <v>-363.572</v>
      </c>
      <c r="J8" s="55">
        <v>-288.96999999999997</v>
      </c>
      <c r="K8" s="55">
        <v>-218.642</v>
      </c>
    </row>
    <row r="9" spans="1:11" ht="15" customHeight="1" x14ac:dyDescent="0.35">
      <c r="A9" s="227" t="s">
        <v>71</v>
      </c>
      <c r="B9" s="97"/>
      <c r="C9" s="97"/>
      <c r="D9" s="97"/>
      <c r="E9" s="116">
        <v>0</v>
      </c>
      <c r="F9" s="55">
        <v>0</v>
      </c>
      <c r="G9" s="116">
        <v>0</v>
      </c>
      <c r="H9" s="55">
        <v>0</v>
      </c>
      <c r="I9" s="55">
        <v>14.243</v>
      </c>
      <c r="J9" s="55">
        <v>6.8000000000000005E-2</v>
      </c>
      <c r="K9" s="55">
        <v>0.56899999999999995</v>
      </c>
    </row>
    <row r="10" spans="1:11" ht="15" customHeight="1" x14ac:dyDescent="0.35">
      <c r="A10" s="227" t="s">
        <v>72</v>
      </c>
      <c r="B10" s="97"/>
      <c r="C10" s="97"/>
      <c r="D10" s="97"/>
      <c r="E10" s="116">
        <v>0</v>
      </c>
      <c r="F10" s="55">
        <v>0</v>
      </c>
      <c r="G10" s="116">
        <v>0</v>
      </c>
      <c r="H10" s="55">
        <v>0</v>
      </c>
      <c r="I10" s="55">
        <v>0</v>
      </c>
      <c r="J10" s="55">
        <v>0</v>
      </c>
      <c r="K10" s="55">
        <v>0</v>
      </c>
    </row>
    <row r="11" spans="1:11" ht="15" customHeight="1" x14ac:dyDescent="0.35">
      <c r="A11" s="229" t="s">
        <v>73</v>
      </c>
      <c r="B11" s="101"/>
      <c r="C11" s="101"/>
      <c r="D11" s="101"/>
      <c r="E11" s="117">
        <v>0</v>
      </c>
      <c r="F11" s="59">
        <v>0</v>
      </c>
      <c r="G11" s="117">
        <v>0</v>
      </c>
      <c r="H11" s="59">
        <v>0</v>
      </c>
      <c r="I11" s="59">
        <v>0</v>
      </c>
      <c r="J11" s="59">
        <v>0</v>
      </c>
      <c r="K11" s="59">
        <v>0</v>
      </c>
    </row>
    <row r="12" spans="1:11" ht="15" customHeight="1" x14ac:dyDescent="0.25">
      <c r="A12" s="230" t="s">
        <v>7</v>
      </c>
      <c r="B12" s="230"/>
      <c r="C12" s="230"/>
      <c r="D12" s="230"/>
      <c r="E12" s="115">
        <f t="shared" ref="E12:K12" si="0">SUM(E7:E11)</f>
        <v>-2.8009999999999309</v>
      </c>
      <c r="F12" s="313">
        <f t="shared" si="0"/>
        <v>12.222000000000065</v>
      </c>
      <c r="G12" s="115">
        <f t="shared" si="0"/>
        <v>43.184000000000083</v>
      </c>
      <c r="H12" s="51">
        <f t="shared" si="0"/>
        <v>34.260000000000048</v>
      </c>
      <c r="I12" s="52">
        <f t="shared" si="0"/>
        <v>63.591999999999992</v>
      </c>
      <c r="J12" s="52">
        <f t="shared" si="0"/>
        <v>47.627000000000024</v>
      </c>
      <c r="K12" s="52">
        <f t="shared" si="0"/>
        <v>33.39200000000001</v>
      </c>
    </row>
    <row r="13" spans="1:11" ht="15" customHeight="1" x14ac:dyDescent="0.35">
      <c r="A13" s="229" t="s">
        <v>129</v>
      </c>
      <c r="B13" s="101"/>
      <c r="C13" s="101"/>
      <c r="D13" s="101"/>
      <c r="E13" s="117">
        <v>-2.2259999999999991</v>
      </c>
      <c r="F13" s="314">
        <v>-2.5840000000000005</v>
      </c>
      <c r="G13" s="117">
        <v>-8.9629999999999992</v>
      </c>
      <c r="H13" s="59">
        <v>-8.8160000000000007</v>
      </c>
      <c r="I13" s="59">
        <v>-6.7229999999999999</v>
      </c>
      <c r="J13" s="59">
        <v>-5.8650000000000002</v>
      </c>
      <c r="K13" s="59">
        <v>-2.66</v>
      </c>
    </row>
    <row r="14" spans="1:11" ht="15" customHeight="1" x14ac:dyDescent="0.25">
      <c r="A14" s="230" t="s">
        <v>8</v>
      </c>
      <c r="B14" s="230"/>
      <c r="C14" s="230"/>
      <c r="D14" s="230"/>
      <c r="E14" s="115">
        <f t="shared" ref="E14:K14" si="1">SUM(E12:E13)</f>
        <v>-5.02699999999993</v>
      </c>
      <c r="F14" s="313">
        <f t="shared" si="1"/>
        <v>9.6380000000000656</v>
      </c>
      <c r="G14" s="115">
        <f t="shared" si="1"/>
        <v>34.221000000000082</v>
      </c>
      <c r="H14" s="51">
        <f t="shared" si="1"/>
        <v>25.444000000000045</v>
      </c>
      <c r="I14" s="52">
        <f t="shared" si="1"/>
        <v>56.868999999999993</v>
      </c>
      <c r="J14" s="52">
        <f t="shared" si="1"/>
        <v>41.762000000000022</v>
      </c>
      <c r="K14" s="52">
        <f t="shared" si="1"/>
        <v>30.73200000000001</v>
      </c>
    </row>
    <row r="15" spans="1:11" ht="15" customHeight="1" x14ac:dyDescent="0.35">
      <c r="A15" s="227" t="s">
        <v>75</v>
      </c>
      <c r="B15" s="231"/>
      <c r="C15" s="231"/>
      <c r="D15" s="231"/>
      <c r="E15" s="116">
        <v>-3.7040000000000006</v>
      </c>
      <c r="F15" s="55">
        <v>-4.1420000000000003</v>
      </c>
      <c r="G15" s="116">
        <v>-16.128</v>
      </c>
      <c r="H15" s="55">
        <v>-5.5220000000000002</v>
      </c>
      <c r="I15" s="55">
        <v>0</v>
      </c>
      <c r="J15" s="55">
        <v>0</v>
      </c>
      <c r="K15" s="55">
        <v>0</v>
      </c>
    </row>
    <row r="16" spans="1:11" ht="15" customHeight="1" x14ac:dyDescent="0.35">
      <c r="A16" s="229" t="s">
        <v>76</v>
      </c>
      <c r="B16" s="101"/>
      <c r="C16" s="101"/>
      <c r="D16" s="101"/>
      <c r="E16" s="117">
        <v>0</v>
      </c>
      <c r="F16" s="59">
        <v>0</v>
      </c>
      <c r="G16" s="117">
        <v>0</v>
      </c>
      <c r="H16" s="59">
        <v>0</v>
      </c>
      <c r="I16" s="59">
        <v>0</v>
      </c>
      <c r="J16" s="59">
        <v>0</v>
      </c>
      <c r="K16" s="59">
        <v>0</v>
      </c>
    </row>
    <row r="17" spans="1:11" ht="15" customHeight="1" x14ac:dyDescent="0.25">
      <c r="A17" s="230" t="s">
        <v>11</v>
      </c>
      <c r="B17" s="230"/>
      <c r="C17" s="230"/>
      <c r="D17" s="230"/>
      <c r="E17" s="115">
        <f t="shared" ref="E17:K17" si="2">SUM(E14:E16)</f>
        <v>-8.7309999999999306</v>
      </c>
      <c r="F17" s="313">
        <f t="shared" si="2"/>
        <v>5.4960000000000653</v>
      </c>
      <c r="G17" s="115">
        <f t="shared" si="2"/>
        <v>18.093000000000082</v>
      </c>
      <c r="H17" s="51">
        <f t="shared" si="2"/>
        <v>19.922000000000047</v>
      </c>
      <c r="I17" s="52">
        <f t="shared" si="2"/>
        <v>56.868999999999993</v>
      </c>
      <c r="J17" s="52">
        <f t="shared" si="2"/>
        <v>41.762000000000022</v>
      </c>
      <c r="K17" s="52">
        <f t="shared" si="2"/>
        <v>30.73200000000001</v>
      </c>
    </row>
    <row r="18" spans="1:11" ht="15" customHeight="1" x14ac:dyDescent="0.35">
      <c r="A18" s="227" t="s">
        <v>77</v>
      </c>
      <c r="B18" s="97"/>
      <c r="C18" s="97"/>
      <c r="D18" s="97"/>
      <c r="E18" s="116">
        <v>2.1000000000000005E-2</v>
      </c>
      <c r="F18" s="55">
        <v>0.754</v>
      </c>
      <c r="G18" s="116">
        <v>0.1</v>
      </c>
      <c r="H18" s="55">
        <v>1.087</v>
      </c>
      <c r="I18" s="55">
        <v>0.56800000000000006</v>
      </c>
      <c r="J18" s="55">
        <v>0.214</v>
      </c>
      <c r="K18" s="55">
        <v>0.23299999999999998</v>
      </c>
    </row>
    <row r="19" spans="1:11" ht="15" customHeight="1" x14ac:dyDescent="0.35">
      <c r="A19" s="229" t="s">
        <v>78</v>
      </c>
      <c r="B19" s="101"/>
      <c r="C19" s="101"/>
      <c r="D19" s="101"/>
      <c r="E19" s="117">
        <v>-0.29600000000000004</v>
      </c>
      <c r="F19" s="59">
        <v>-0.747</v>
      </c>
      <c r="G19" s="117">
        <v>-2.1520000000000001</v>
      </c>
      <c r="H19" s="59">
        <v>-1.6949999999999998</v>
      </c>
      <c r="I19" s="59">
        <v>-2.044</v>
      </c>
      <c r="J19" s="59">
        <v>-1.53</v>
      </c>
      <c r="K19" s="59">
        <v>-1.3779999999999999</v>
      </c>
    </row>
    <row r="20" spans="1:11" ht="15" customHeight="1" x14ac:dyDescent="0.25">
      <c r="A20" s="230" t="s">
        <v>14</v>
      </c>
      <c r="B20" s="230"/>
      <c r="C20" s="230"/>
      <c r="D20" s="230"/>
      <c r="E20" s="115">
        <f t="shared" ref="E20:K20" si="3">SUM(E17:E19)</f>
        <v>-9.0059999999999292</v>
      </c>
      <c r="F20" s="313">
        <f t="shared" si="3"/>
        <v>5.5030000000000658</v>
      </c>
      <c r="G20" s="115">
        <f t="shared" si="3"/>
        <v>16.041000000000082</v>
      </c>
      <c r="H20" s="51">
        <f t="shared" si="3"/>
        <v>19.314000000000046</v>
      </c>
      <c r="I20" s="52">
        <f t="shared" si="3"/>
        <v>55.392999999999994</v>
      </c>
      <c r="J20" s="52">
        <f t="shared" si="3"/>
        <v>40.446000000000019</v>
      </c>
      <c r="K20" s="52">
        <f t="shared" si="3"/>
        <v>29.58700000000001</v>
      </c>
    </row>
    <row r="21" spans="1:11" ht="15" customHeight="1" x14ac:dyDescent="0.35">
      <c r="A21" s="227" t="s">
        <v>79</v>
      </c>
      <c r="B21" s="97"/>
      <c r="C21" s="97"/>
      <c r="D21" s="97"/>
      <c r="E21" s="116">
        <v>1.6139999999999994</v>
      </c>
      <c r="F21" s="55">
        <v>-1.7210000000000003</v>
      </c>
      <c r="G21" s="116">
        <v>-4.0229999999999997</v>
      </c>
      <c r="H21" s="55">
        <v>-5.7309999999999999</v>
      </c>
      <c r="I21" s="55">
        <v>-9.9369999999999994</v>
      </c>
      <c r="J21" s="55">
        <v>-9.0839999999999996</v>
      </c>
      <c r="K21" s="55">
        <v>-8.016</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-7.3919999999999302</v>
      </c>
      <c r="F23" s="313">
        <f t="shared" si="4"/>
        <v>3.7820000000000658</v>
      </c>
      <c r="G23" s="115">
        <f t="shared" si="4"/>
        <v>12.018000000000082</v>
      </c>
      <c r="H23" s="51">
        <f t="shared" si="4"/>
        <v>13.583000000000046</v>
      </c>
      <c r="I23" s="52">
        <f t="shared" si="4"/>
        <v>45.455999999999996</v>
      </c>
      <c r="J23" s="52">
        <f t="shared" si="4"/>
        <v>31.36200000000002</v>
      </c>
      <c r="K23" s="52">
        <f t="shared" si="4"/>
        <v>21.571000000000012</v>
      </c>
    </row>
    <row r="24" spans="1:11" ht="15" customHeight="1" x14ac:dyDescent="0.35">
      <c r="A24" s="227" t="s">
        <v>81</v>
      </c>
      <c r="B24" s="97"/>
      <c r="C24" s="97"/>
      <c r="D24" s="97"/>
      <c r="E24" s="116">
        <v>-7.3919999999999328</v>
      </c>
      <c r="F24" s="55">
        <v>3.7820000000000462</v>
      </c>
      <c r="G24" s="116">
        <v>12.018000000000058</v>
      </c>
      <c r="H24" s="55">
        <v>13.583000000000084</v>
      </c>
      <c r="I24" s="55">
        <v>45.45599999999996</v>
      </c>
      <c r="J24" s="55">
        <v>23.96200000000001</v>
      </c>
      <c r="K24" s="55">
        <v>16.51900000000002</v>
      </c>
    </row>
    <row r="25" spans="1:11" ht="15" customHeight="1" x14ac:dyDescent="0.35">
      <c r="A25" s="227" t="s">
        <v>140</v>
      </c>
      <c r="B25" s="97"/>
      <c r="C25" s="97"/>
      <c r="D25" s="97"/>
      <c r="E25" s="116">
        <v>0</v>
      </c>
      <c r="F25" s="55">
        <v>0</v>
      </c>
      <c r="G25" s="116">
        <v>0</v>
      </c>
      <c r="H25" s="55">
        <v>0</v>
      </c>
      <c r="I25" s="55">
        <v>0</v>
      </c>
      <c r="J25" s="55">
        <v>7.4</v>
      </c>
      <c r="K25" s="55">
        <v>5.0519999999999996</v>
      </c>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-6.7</v>
      </c>
      <c r="F27" s="55">
        <v>-0.21199999999999974</v>
      </c>
      <c r="G27" s="116">
        <v>-6.7</v>
      </c>
      <c r="H27" s="55">
        <v>-16.463000000000001</v>
      </c>
      <c r="I27" s="55">
        <v>3.33</v>
      </c>
      <c r="J27" s="55">
        <v>0</v>
      </c>
      <c r="K27" s="55">
        <v>0</v>
      </c>
    </row>
    <row r="28" spans="1:11" ht="15" customHeight="1" x14ac:dyDescent="0.35">
      <c r="A28" s="263" t="s">
        <v>142</v>
      </c>
      <c r="B28" s="264"/>
      <c r="C28" s="264"/>
      <c r="D28" s="264"/>
      <c r="E28" s="279">
        <f t="shared" ref="E28:K28" si="5">E14-E27</f>
        <v>1.6730000000000702</v>
      </c>
      <c r="F28" s="280">
        <f t="shared" si="5"/>
        <v>9.8500000000000654</v>
      </c>
      <c r="G28" s="279">
        <f t="shared" si="5"/>
        <v>40.921000000000085</v>
      </c>
      <c r="H28" s="280">
        <f t="shared" si="5"/>
        <v>41.907000000000046</v>
      </c>
      <c r="I28" s="280">
        <f t="shared" si="5"/>
        <v>53.538999999999994</v>
      </c>
      <c r="J28" s="280">
        <f t="shared" si="5"/>
        <v>41.762000000000022</v>
      </c>
      <c r="K28" s="280">
        <f t="shared" si="5"/>
        <v>30.73200000000001</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288.904</v>
      </c>
      <c r="H34" s="55">
        <v>289.53899999999999</v>
      </c>
      <c r="I34" s="55">
        <v>0</v>
      </c>
      <c r="J34" s="55">
        <v>0</v>
      </c>
      <c r="K34" s="55">
        <v>0</v>
      </c>
    </row>
    <row r="35" spans="1:11" ht="15" customHeight="1" x14ac:dyDescent="0.35">
      <c r="A35" s="227" t="s">
        <v>83</v>
      </c>
      <c r="B35" s="228"/>
      <c r="C35" s="228"/>
      <c r="D35" s="228"/>
      <c r="E35" s="116"/>
      <c r="F35" s="55"/>
      <c r="G35" s="116">
        <v>50.309999999999995</v>
      </c>
      <c r="H35" s="55">
        <v>64.884</v>
      </c>
      <c r="I35" s="55">
        <v>0</v>
      </c>
      <c r="J35" s="55">
        <v>0</v>
      </c>
      <c r="K35" s="55">
        <v>0</v>
      </c>
    </row>
    <row r="36" spans="1:11" ht="15" customHeight="1" x14ac:dyDescent="0.35">
      <c r="A36" s="227" t="s">
        <v>84</v>
      </c>
      <c r="B36" s="228"/>
      <c r="C36" s="228"/>
      <c r="D36" s="228"/>
      <c r="E36" s="116"/>
      <c r="F36" s="55"/>
      <c r="G36" s="116">
        <v>15.477</v>
      </c>
      <c r="H36" s="55">
        <v>20.754000000000001</v>
      </c>
      <c r="I36" s="55">
        <v>0</v>
      </c>
      <c r="J36" s="55">
        <v>41.846999999999994</v>
      </c>
      <c r="K36" s="55">
        <v>17.716000000000001</v>
      </c>
    </row>
    <row r="37" spans="1:11" ht="15" customHeight="1" x14ac:dyDescent="0.35">
      <c r="A37" s="227" t="s">
        <v>85</v>
      </c>
      <c r="B37" s="228"/>
      <c r="C37" s="228"/>
      <c r="D37" s="228"/>
      <c r="E37" s="116"/>
      <c r="F37" s="55"/>
      <c r="G37" s="116">
        <v>0</v>
      </c>
      <c r="H37" s="55">
        <v>0</v>
      </c>
      <c r="I37" s="55">
        <v>0</v>
      </c>
      <c r="J37" s="55">
        <v>0</v>
      </c>
      <c r="K37" s="55">
        <v>0</v>
      </c>
    </row>
    <row r="38" spans="1:11" ht="15" customHeight="1" x14ac:dyDescent="0.35">
      <c r="A38" s="229" t="s">
        <v>86</v>
      </c>
      <c r="B38" s="101"/>
      <c r="C38" s="101"/>
      <c r="D38" s="101"/>
      <c r="E38" s="117"/>
      <c r="F38" s="59"/>
      <c r="G38" s="117">
        <v>0</v>
      </c>
      <c r="H38" s="59">
        <v>0</v>
      </c>
      <c r="I38" s="59">
        <v>0</v>
      </c>
      <c r="J38" s="59">
        <v>0.8</v>
      </c>
      <c r="K38" s="59">
        <v>0.8</v>
      </c>
    </row>
    <row r="39" spans="1:11" ht="15" customHeight="1" x14ac:dyDescent="0.35">
      <c r="A39" s="224" t="s">
        <v>87</v>
      </c>
      <c r="B39" s="230"/>
      <c r="C39" s="230"/>
      <c r="D39" s="230"/>
      <c r="E39" s="121"/>
      <c r="F39" s="313"/>
      <c r="G39" s="121">
        <f>SUM(G34:G38)</f>
        <v>354.69099999999997</v>
      </c>
      <c r="H39" s="309">
        <f>SUM(H34:H38)</f>
        <v>375.17700000000002</v>
      </c>
      <c r="I39" s="52" t="s">
        <v>67</v>
      </c>
      <c r="J39" s="52">
        <f>SUM(J34:J38)</f>
        <v>42.646999999999991</v>
      </c>
      <c r="K39" s="52">
        <f>SUM(K34:K38)</f>
        <v>18.516000000000002</v>
      </c>
    </row>
    <row r="40" spans="1:11" ht="15" customHeight="1" x14ac:dyDescent="0.35">
      <c r="A40" s="227" t="s">
        <v>88</v>
      </c>
      <c r="B40" s="97"/>
      <c r="C40" s="97"/>
      <c r="D40" s="97"/>
      <c r="E40" s="116"/>
      <c r="F40" s="55"/>
      <c r="G40" s="116">
        <v>10.727</v>
      </c>
      <c r="H40" s="55">
        <v>19.687999999999999</v>
      </c>
      <c r="I40" s="55">
        <v>0</v>
      </c>
      <c r="J40" s="55">
        <v>10.522</v>
      </c>
      <c r="K40" s="55">
        <v>4.3419999999999996</v>
      </c>
    </row>
    <row r="41" spans="1:11" ht="15" customHeight="1" x14ac:dyDescent="0.35">
      <c r="A41" s="227" t="s">
        <v>89</v>
      </c>
      <c r="B41" s="97"/>
      <c r="C41" s="97"/>
      <c r="D41" s="97"/>
      <c r="E41" s="116"/>
      <c r="F41" s="55"/>
      <c r="G41" s="116">
        <v>0</v>
      </c>
      <c r="H41" s="55">
        <v>0</v>
      </c>
      <c r="I41" s="55">
        <v>0</v>
      </c>
      <c r="J41" s="55">
        <v>0</v>
      </c>
      <c r="K41" s="55">
        <v>0</v>
      </c>
    </row>
    <row r="42" spans="1:11" ht="15" customHeight="1" x14ac:dyDescent="0.35">
      <c r="A42" s="227" t="s">
        <v>90</v>
      </c>
      <c r="B42" s="97"/>
      <c r="C42" s="97"/>
      <c r="D42" s="97"/>
      <c r="E42" s="116"/>
      <c r="F42" s="55"/>
      <c r="G42" s="116">
        <v>119.759</v>
      </c>
      <c r="H42" s="55">
        <v>174.17</v>
      </c>
      <c r="I42" s="55">
        <v>0</v>
      </c>
      <c r="J42" s="55">
        <v>94.651999999999987</v>
      </c>
      <c r="K42" s="55">
        <v>80.419000000000011</v>
      </c>
    </row>
    <row r="43" spans="1:11" ht="15" customHeight="1" x14ac:dyDescent="0.35">
      <c r="A43" s="227" t="s">
        <v>91</v>
      </c>
      <c r="B43" s="97"/>
      <c r="C43" s="97"/>
      <c r="D43" s="97"/>
      <c r="E43" s="116"/>
      <c r="F43" s="55"/>
      <c r="G43" s="116">
        <v>54.707000000000001</v>
      </c>
      <c r="H43" s="55">
        <v>25.259</v>
      </c>
      <c r="I43" s="55">
        <v>0</v>
      </c>
      <c r="J43" s="55">
        <v>32.341999999999999</v>
      </c>
      <c r="K43" s="55">
        <v>19.193999999999999</v>
      </c>
    </row>
    <row r="44" spans="1:11" ht="15" customHeight="1" x14ac:dyDescent="0.35">
      <c r="A44" s="229" t="s">
        <v>92</v>
      </c>
      <c r="B44" s="101"/>
      <c r="C44" s="101"/>
      <c r="D44" s="101"/>
      <c r="E44" s="117"/>
      <c r="F44" s="59"/>
      <c r="G44" s="117">
        <v>0</v>
      </c>
      <c r="H44" s="59">
        <v>0</v>
      </c>
      <c r="I44" s="59">
        <v>0</v>
      </c>
      <c r="J44" s="59">
        <v>0</v>
      </c>
      <c r="K44" s="59">
        <v>0</v>
      </c>
    </row>
    <row r="45" spans="1:11" ht="15" customHeight="1" x14ac:dyDescent="0.35">
      <c r="A45" s="236" t="s">
        <v>93</v>
      </c>
      <c r="B45" s="112"/>
      <c r="C45" s="112"/>
      <c r="D45" s="112"/>
      <c r="E45" s="122"/>
      <c r="F45" s="319"/>
      <c r="G45" s="122">
        <f>SUM(G40:G44)</f>
        <v>185.19299999999998</v>
      </c>
      <c r="H45" s="310">
        <f>SUM(H40:H44)</f>
        <v>219.11699999999996</v>
      </c>
      <c r="I45" s="71" t="s">
        <v>67</v>
      </c>
      <c r="J45" s="71">
        <f>SUM(J40:J44)</f>
        <v>137.51599999999999</v>
      </c>
      <c r="K45" s="71">
        <f>SUM(K40:K44)</f>
        <v>103.95500000000001</v>
      </c>
    </row>
    <row r="46" spans="1:11" ht="15" customHeight="1" x14ac:dyDescent="0.35">
      <c r="A46" s="224" t="s">
        <v>94</v>
      </c>
      <c r="B46" s="113"/>
      <c r="C46" s="113"/>
      <c r="D46" s="113"/>
      <c r="E46" s="121"/>
      <c r="F46" s="313"/>
      <c r="G46" s="121">
        <f>G39+G45</f>
        <v>539.88400000000001</v>
      </c>
      <c r="H46" s="309">
        <f>H39+H45</f>
        <v>594.29399999999998</v>
      </c>
      <c r="I46" s="52" t="s">
        <v>67</v>
      </c>
      <c r="J46" s="52">
        <f>J39+J45</f>
        <v>180.16299999999998</v>
      </c>
      <c r="K46" s="52">
        <f>K39+K45</f>
        <v>122.47100000000002</v>
      </c>
    </row>
    <row r="47" spans="1:11" ht="15" customHeight="1" x14ac:dyDescent="0.35">
      <c r="A47" s="227" t="s">
        <v>95</v>
      </c>
      <c r="B47" s="97"/>
      <c r="C47" s="97"/>
      <c r="D47" s="97"/>
      <c r="E47" s="116"/>
      <c r="F47" s="55"/>
      <c r="G47" s="116">
        <v>423.08000000000004</v>
      </c>
      <c r="H47" s="55">
        <v>411.81899999999996</v>
      </c>
      <c r="I47" s="55"/>
      <c r="J47" s="55">
        <v>33.872000000000057</v>
      </c>
      <c r="K47" s="55">
        <v>29.334</v>
      </c>
    </row>
    <row r="48" spans="1:11" ht="15" customHeight="1" x14ac:dyDescent="0.35">
      <c r="A48" s="227" t="s">
        <v>139</v>
      </c>
      <c r="B48" s="97"/>
      <c r="C48" s="97"/>
      <c r="D48" s="97"/>
      <c r="E48" s="116"/>
      <c r="F48" s="55"/>
      <c r="G48" s="116">
        <v>0</v>
      </c>
      <c r="H48" s="55">
        <v>0</v>
      </c>
      <c r="I48" s="55">
        <v>0</v>
      </c>
      <c r="J48" s="55">
        <v>8.3170000000000002</v>
      </c>
      <c r="K48" s="55">
        <v>5.9929999999999994</v>
      </c>
    </row>
    <row r="49" spans="1:11" ht="15" customHeight="1" x14ac:dyDescent="0.35">
      <c r="A49" s="227" t="s">
        <v>96</v>
      </c>
      <c r="B49" s="97"/>
      <c r="C49" s="97"/>
      <c r="D49" s="97"/>
      <c r="E49" s="116"/>
      <c r="F49" s="55"/>
      <c r="G49" s="116">
        <v>0</v>
      </c>
      <c r="H49" s="55">
        <v>0</v>
      </c>
      <c r="I49" s="55">
        <v>0</v>
      </c>
      <c r="J49" s="55">
        <v>0</v>
      </c>
      <c r="K49" s="55">
        <v>0</v>
      </c>
    </row>
    <row r="50" spans="1:11" ht="15" customHeight="1" x14ac:dyDescent="0.35">
      <c r="A50" s="227" t="s">
        <v>97</v>
      </c>
      <c r="B50" s="97"/>
      <c r="C50" s="97"/>
      <c r="D50" s="97"/>
      <c r="E50" s="116"/>
      <c r="F50" s="55"/>
      <c r="G50" s="116">
        <v>14.243</v>
      </c>
      <c r="H50" s="55">
        <v>14.670999999999999</v>
      </c>
      <c r="I50" s="55">
        <v>0</v>
      </c>
      <c r="J50" s="55">
        <v>0.81299999999999994</v>
      </c>
      <c r="K50" s="55">
        <v>0.28199999999999997</v>
      </c>
    </row>
    <row r="51" spans="1:11" ht="15" customHeight="1" x14ac:dyDescent="0.35">
      <c r="A51" s="227" t="s">
        <v>98</v>
      </c>
      <c r="B51" s="97"/>
      <c r="C51" s="97"/>
      <c r="D51" s="97"/>
      <c r="E51" s="116"/>
      <c r="F51" s="55"/>
      <c r="G51" s="116">
        <v>4.5</v>
      </c>
      <c r="H51" s="55">
        <v>66.694999999999993</v>
      </c>
      <c r="I51" s="55">
        <v>0</v>
      </c>
      <c r="J51" s="55">
        <v>40.667000000000002</v>
      </c>
      <c r="K51" s="55">
        <v>8.0500000000000007</v>
      </c>
    </row>
    <row r="52" spans="1:11" ht="15" customHeight="1" x14ac:dyDescent="0.35">
      <c r="A52" s="227" t="s">
        <v>99</v>
      </c>
      <c r="B52" s="97"/>
      <c r="C52" s="97"/>
      <c r="D52" s="97"/>
      <c r="E52" s="116"/>
      <c r="F52" s="55"/>
      <c r="G52" s="116">
        <v>94.512999999999991</v>
      </c>
      <c r="H52" s="55">
        <v>99.228000000000009</v>
      </c>
      <c r="I52" s="55">
        <v>0</v>
      </c>
      <c r="J52" s="55">
        <v>96.494</v>
      </c>
      <c r="K52" s="55">
        <v>78.811999999999998</v>
      </c>
    </row>
    <row r="53" spans="1:11" ht="15" customHeight="1" x14ac:dyDescent="0.35">
      <c r="A53" s="227" t="s">
        <v>134</v>
      </c>
      <c r="B53" s="97"/>
      <c r="C53" s="97"/>
      <c r="D53" s="97"/>
      <c r="E53" s="116"/>
      <c r="F53" s="55"/>
      <c r="G53" s="116">
        <v>3.5489999999999999</v>
      </c>
      <c r="H53" s="55">
        <v>1.881</v>
      </c>
      <c r="I53" s="55">
        <v>0</v>
      </c>
      <c r="J53" s="55">
        <v>0</v>
      </c>
      <c r="K53" s="55">
        <v>0</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21">
        <f>SUM(G47:G54)</f>
        <v>539.88499999999999</v>
      </c>
      <c r="H55" s="309">
        <f>SUM(H47:H54)</f>
        <v>594.29399999999998</v>
      </c>
      <c r="I55" s="52" t="s">
        <v>67</v>
      </c>
      <c r="J55" s="52">
        <f>SUM(J47:J54)</f>
        <v>180.16300000000007</v>
      </c>
      <c r="K55" s="52">
        <f>SUM(K47:K54)</f>
        <v>122.47099999999999</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v>-2.7449999999999477</v>
      </c>
      <c r="F61" s="55"/>
      <c r="G61" s="116">
        <v>28.091000000000037</v>
      </c>
      <c r="H61" s="55">
        <v>0</v>
      </c>
      <c r="I61" s="55"/>
      <c r="J61" s="55">
        <v>37.757999999999967</v>
      </c>
      <c r="K61" s="55">
        <v>24.457000000000008</v>
      </c>
    </row>
    <row r="62" spans="1:11" ht="15" customHeight="1" x14ac:dyDescent="0.35">
      <c r="A62" s="238" t="s">
        <v>103</v>
      </c>
      <c r="B62" s="238"/>
      <c r="C62" s="239"/>
      <c r="D62" s="239"/>
      <c r="E62" s="117">
        <v>-14.616000000000003</v>
      </c>
      <c r="F62" s="59">
        <v>0</v>
      </c>
      <c r="G62" s="117">
        <v>67.317999999999998</v>
      </c>
      <c r="H62" s="59">
        <v>0</v>
      </c>
      <c r="I62" s="59">
        <v>0</v>
      </c>
      <c r="J62" s="59">
        <v>-2.722999999999999</v>
      </c>
      <c r="K62" s="59">
        <v>-5.6159999999999997</v>
      </c>
    </row>
    <row r="63" spans="1:11" ht="15" customHeight="1" x14ac:dyDescent="0.35">
      <c r="A63" s="294" t="s">
        <v>104</v>
      </c>
      <c r="B63" s="240"/>
      <c r="C63" s="241"/>
      <c r="D63" s="241"/>
      <c r="E63" s="123">
        <f>SUM(E61:E62)</f>
        <v>-17.360999999999951</v>
      </c>
      <c r="F63" s="52" t="s">
        <v>67</v>
      </c>
      <c r="G63" s="123">
        <f>SUM(G61:G62)</f>
        <v>95.409000000000034</v>
      </c>
      <c r="H63" s="52" t="s">
        <v>67</v>
      </c>
      <c r="I63" s="52" t="s">
        <v>67</v>
      </c>
      <c r="J63" s="52">
        <f>SUM(J61:J62)</f>
        <v>35.034999999999968</v>
      </c>
      <c r="K63" s="52">
        <f>SUM(K61:K62)</f>
        <v>18.841000000000008</v>
      </c>
    </row>
    <row r="64" spans="1:11" ht="15" customHeight="1" x14ac:dyDescent="0.35">
      <c r="A64" s="237" t="s">
        <v>105</v>
      </c>
      <c r="B64" s="237"/>
      <c r="C64" s="97"/>
      <c r="D64" s="97"/>
      <c r="E64" s="116">
        <v>-0.43500000000000005</v>
      </c>
      <c r="F64" s="55">
        <v>0</v>
      </c>
      <c r="G64" s="116">
        <v>-5.2409999999999997</v>
      </c>
      <c r="H64" s="55">
        <v>0</v>
      </c>
      <c r="I64" s="55">
        <v>0</v>
      </c>
      <c r="J64" s="55">
        <v>-13.901</v>
      </c>
      <c r="K64" s="55">
        <v>-13.276999999999999</v>
      </c>
    </row>
    <row r="65" spans="1:12" ht="15" customHeight="1" x14ac:dyDescent="0.35">
      <c r="A65" s="238" t="s">
        <v>135</v>
      </c>
      <c r="B65" s="238"/>
      <c r="C65" s="101"/>
      <c r="D65" s="101"/>
      <c r="E65" s="117">
        <v>0</v>
      </c>
      <c r="F65" s="59">
        <v>0</v>
      </c>
      <c r="G65" s="117">
        <v>0</v>
      </c>
      <c r="H65" s="59">
        <v>0</v>
      </c>
      <c r="I65" s="59">
        <v>0</v>
      </c>
      <c r="J65" s="59">
        <v>0</v>
      </c>
      <c r="K65" s="59">
        <v>0</v>
      </c>
    </row>
    <row r="66" spans="1:12" ht="15" customHeight="1" x14ac:dyDescent="0.35">
      <c r="A66" s="242" t="s">
        <v>106</v>
      </c>
      <c r="B66" s="242"/>
      <c r="C66" s="243"/>
      <c r="D66" s="243"/>
      <c r="E66" s="123">
        <f>SUM(E63:E65)</f>
        <v>-17.79599999999995</v>
      </c>
      <c r="F66" s="52" t="s">
        <v>67</v>
      </c>
      <c r="G66" s="123">
        <f>SUM(G63:G65)</f>
        <v>90.168000000000035</v>
      </c>
      <c r="H66" s="52" t="s">
        <v>67</v>
      </c>
      <c r="I66" s="52" t="s">
        <v>67</v>
      </c>
      <c r="J66" s="52">
        <f>SUM(J63:J65)</f>
        <v>21.133999999999968</v>
      </c>
      <c r="K66" s="52">
        <f>SUM(K63:K65)</f>
        <v>5.5640000000000089</v>
      </c>
    </row>
    <row r="67" spans="1:12" ht="15" customHeight="1" x14ac:dyDescent="0.35">
      <c r="A67" s="238" t="s">
        <v>107</v>
      </c>
      <c r="B67" s="238"/>
      <c r="C67" s="244"/>
      <c r="D67" s="244"/>
      <c r="E67" s="117">
        <v>0</v>
      </c>
      <c r="F67" s="59">
        <v>0</v>
      </c>
      <c r="G67" s="117">
        <v>0</v>
      </c>
      <c r="H67" s="59">
        <v>0</v>
      </c>
      <c r="I67" s="59">
        <v>0</v>
      </c>
      <c r="J67" s="59">
        <v>0</v>
      </c>
      <c r="K67" s="59">
        <v>0</v>
      </c>
    </row>
    <row r="68" spans="1:12" ht="15" customHeight="1" x14ac:dyDescent="0.35">
      <c r="A68" s="294" t="s">
        <v>108</v>
      </c>
      <c r="B68" s="240"/>
      <c r="C68" s="113"/>
      <c r="D68" s="113"/>
      <c r="E68" s="123">
        <f>SUM(E66:E67)</f>
        <v>-17.79599999999995</v>
      </c>
      <c r="F68" s="52" t="s">
        <v>67</v>
      </c>
      <c r="G68" s="123">
        <f>SUM(G66:G67)</f>
        <v>90.168000000000035</v>
      </c>
      <c r="H68" s="52" t="s">
        <v>67</v>
      </c>
      <c r="I68" s="52" t="s">
        <v>67</v>
      </c>
      <c r="J68" s="52">
        <f>SUM(J66:J67)</f>
        <v>21.133999999999968</v>
      </c>
      <c r="K68" s="52">
        <f>SUM(K66:K67)</f>
        <v>5.5640000000000089</v>
      </c>
    </row>
    <row r="69" spans="1:12" ht="15" customHeight="1" x14ac:dyDescent="0.35">
      <c r="A69" s="237" t="s">
        <v>109</v>
      </c>
      <c r="B69" s="237"/>
      <c r="C69" s="97"/>
      <c r="D69" s="97"/>
      <c r="E69" s="116">
        <v>-4.5</v>
      </c>
      <c r="F69" s="55">
        <v>0</v>
      </c>
      <c r="G69" s="116">
        <v>-62.195</v>
      </c>
      <c r="H69" s="55">
        <v>0</v>
      </c>
      <c r="I69" s="55">
        <v>0</v>
      </c>
      <c r="J69" s="55">
        <v>24.686</v>
      </c>
      <c r="K69" s="55">
        <v>0</v>
      </c>
    </row>
    <row r="70" spans="1:12" ht="15" customHeight="1" x14ac:dyDescent="0.35">
      <c r="A70" s="237" t="s">
        <v>110</v>
      </c>
      <c r="B70" s="237"/>
      <c r="C70" s="97"/>
      <c r="D70" s="97"/>
      <c r="E70" s="116">
        <v>0</v>
      </c>
      <c r="F70" s="55">
        <v>0</v>
      </c>
      <c r="G70" s="116">
        <v>0</v>
      </c>
      <c r="H70" s="55">
        <v>0</v>
      </c>
      <c r="I70" s="55">
        <v>0</v>
      </c>
      <c r="J70" s="55">
        <v>0</v>
      </c>
      <c r="K70" s="55">
        <v>0</v>
      </c>
    </row>
    <row r="71" spans="1:12" ht="15" customHeight="1" x14ac:dyDescent="0.35">
      <c r="A71" s="237" t="s">
        <v>111</v>
      </c>
      <c r="B71" s="237"/>
      <c r="C71" s="97"/>
      <c r="D71" s="97"/>
      <c r="E71" s="116">
        <v>0</v>
      </c>
      <c r="F71" s="55">
        <v>0</v>
      </c>
      <c r="G71" s="116">
        <v>0</v>
      </c>
      <c r="H71" s="55">
        <v>0</v>
      </c>
      <c r="I71" s="55">
        <v>0</v>
      </c>
      <c r="J71" s="55">
        <v>-24.498999999999999</v>
      </c>
      <c r="K71" s="55">
        <v>-8.7510000000000012</v>
      </c>
    </row>
    <row r="72" spans="1:12" ht="15" customHeight="1" x14ac:dyDescent="0.35">
      <c r="A72" s="238" t="s">
        <v>112</v>
      </c>
      <c r="B72" s="238"/>
      <c r="C72" s="101"/>
      <c r="D72" s="101"/>
      <c r="E72" s="117">
        <v>1.7750000000000001</v>
      </c>
      <c r="F72" s="59">
        <v>0</v>
      </c>
      <c r="G72" s="117">
        <v>1.4750000000000001</v>
      </c>
      <c r="H72" s="59">
        <v>0</v>
      </c>
      <c r="I72" s="59">
        <v>0</v>
      </c>
      <c r="J72" s="59">
        <v>0</v>
      </c>
      <c r="K72" s="59">
        <v>0</v>
      </c>
    </row>
    <row r="73" spans="1:12" ht="15" customHeight="1" x14ac:dyDescent="0.35">
      <c r="A73" s="345" t="s">
        <v>113</v>
      </c>
      <c r="B73" s="346"/>
      <c r="C73" s="246"/>
      <c r="D73" s="246"/>
      <c r="E73" s="328">
        <f>SUM(E69:E72)</f>
        <v>-2.7249999999999996</v>
      </c>
      <c r="F73" s="284" t="s">
        <v>67</v>
      </c>
      <c r="G73" s="328">
        <f>SUM(G69:G72)</f>
        <v>-60.72</v>
      </c>
      <c r="H73" s="284" t="s">
        <v>67</v>
      </c>
      <c r="I73" s="284" t="s">
        <v>67</v>
      </c>
      <c r="J73" s="284">
        <f>SUM(J69:J72)</f>
        <v>0.18700000000000117</v>
      </c>
      <c r="K73" s="284">
        <f>SUM(K69:K72)</f>
        <v>-8.7510000000000012</v>
      </c>
    </row>
    <row r="74" spans="1:12" ht="15" customHeight="1" x14ac:dyDescent="0.35">
      <c r="A74" s="240" t="s">
        <v>114</v>
      </c>
      <c r="B74" s="240"/>
      <c r="C74" s="113"/>
      <c r="D74" s="113"/>
      <c r="E74" s="123">
        <f>SUM(E73+E68)</f>
        <v>-20.520999999999951</v>
      </c>
      <c r="F74" s="52" t="s">
        <v>67</v>
      </c>
      <c r="G74" s="123">
        <f>SUM(G73+G68)</f>
        <v>29.448000000000036</v>
      </c>
      <c r="H74" s="52" t="s">
        <v>67</v>
      </c>
      <c r="I74" s="52" t="s">
        <v>67</v>
      </c>
      <c r="J74" s="52">
        <f>SUM(J73+J68)</f>
        <v>21.32099999999997</v>
      </c>
      <c r="K74" s="52">
        <f>SUM(K73+K68)</f>
        <v>-3.1869999999999923</v>
      </c>
    </row>
    <row r="75" spans="1:12" ht="15" customHeight="1" x14ac:dyDescent="0.35">
      <c r="A75" s="238" t="s">
        <v>230</v>
      </c>
      <c r="B75" s="238"/>
      <c r="C75" s="101"/>
      <c r="D75" s="101"/>
      <c r="E75" s="117">
        <v>0</v>
      </c>
      <c r="F75" s="59">
        <v>0</v>
      </c>
      <c r="G75" s="117">
        <v>0</v>
      </c>
      <c r="H75" s="59">
        <v>0</v>
      </c>
      <c r="I75" s="59">
        <v>0</v>
      </c>
      <c r="J75" s="59">
        <v>0</v>
      </c>
      <c r="K75" s="59">
        <v>0</v>
      </c>
      <c r="L75" s="288"/>
    </row>
    <row r="76" spans="1:12" ht="15" customHeight="1" x14ac:dyDescent="0.35">
      <c r="A76" s="294" t="s">
        <v>231</v>
      </c>
      <c r="B76" s="243"/>
      <c r="C76" s="113"/>
      <c r="D76" s="113"/>
      <c r="E76" s="123">
        <f>SUM(E74:E75)</f>
        <v>-20.520999999999951</v>
      </c>
      <c r="F76" s="52" t="s">
        <v>67</v>
      </c>
      <c r="G76" s="123">
        <f>SUM(G74:G75)</f>
        <v>29.448000000000036</v>
      </c>
      <c r="H76" s="52" t="s">
        <v>67</v>
      </c>
      <c r="I76" s="52" t="s">
        <v>67</v>
      </c>
      <c r="J76" s="52">
        <f>SUM(J74:J75)</f>
        <v>21.32099999999997</v>
      </c>
      <c r="K76" s="52">
        <f>SUM(K74:K75)</f>
        <v>-3.1869999999999923</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-3.7018218235908846</v>
      </c>
      <c r="F82" s="93">
        <v>6.3436274122634213</v>
      </c>
      <c r="G82" s="119">
        <v>6.0897418786536104</v>
      </c>
      <c r="H82" s="93">
        <v>4.7499304610479225</v>
      </c>
      <c r="I82" s="93">
        <v>13.772368080092795</v>
      </c>
      <c r="J82" s="93">
        <v>12.409628887852167</v>
      </c>
      <c r="K82" s="93">
        <v>12.221183862565367</v>
      </c>
    </row>
    <row r="83" spans="1:11" ht="15" customHeight="1" x14ac:dyDescent="0.35">
      <c r="A83" s="227" t="s">
        <v>222</v>
      </c>
      <c r="B83" s="237"/>
      <c r="C83" s="228"/>
      <c r="D83" s="228"/>
      <c r="E83" s="119">
        <v>1.2319769068764372</v>
      </c>
      <c r="F83" s="93">
        <v>6.4831635205223712</v>
      </c>
      <c r="G83" s="119">
        <v>7.2820293800994893</v>
      </c>
      <c r="H83" s="93">
        <v>7.8232721203873341</v>
      </c>
      <c r="I83" s="93">
        <v>12.965918420230516</v>
      </c>
      <c r="J83" s="93">
        <v>12.409628887852167</v>
      </c>
      <c r="K83" s="93">
        <v>12.221183862565367</v>
      </c>
    </row>
    <row r="84" spans="1:11" ht="15" customHeight="1" x14ac:dyDescent="0.35">
      <c r="A84" s="227" t="s">
        <v>117</v>
      </c>
      <c r="B84" s="237"/>
      <c r="C84" s="228"/>
      <c r="D84" s="228"/>
      <c r="E84" s="119">
        <v>-6.6319091591923005</v>
      </c>
      <c r="F84" s="93">
        <v>3.6220151120238473</v>
      </c>
      <c r="G84" s="119">
        <v>2.8545498224915393</v>
      </c>
      <c r="H84" s="93">
        <v>3.6055713301634915</v>
      </c>
      <c r="I84" s="93">
        <v>13.414914717343022</v>
      </c>
      <c r="J84" s="93">
        <v>12.018577893732788</v>
      </c>
      <c r="K84" s="93">
        <v>11.765852106655009</v>
      </c>
    </row>
    <row r="85" spans="1:11" ht="15" customHeight="1" x14ac:dyDescent="0.35">
      <c r="A85" s="227" t="s">
        <v>118</v>
      </c>
      <c r="B85" s="237"/>
      <c r="C85" s="235"/>
      <c r="D85" s="235"/>
      <c r="E85" s="126" t="s">
        <v>67</v>
      </c>
      <c r="F85" s="93" t="s">
        <v>67</v>
      </c>
      <c r="G85" s="119">
        <v>2.8532357088930493</v>
      </c>
      <c r="H85" s="93" t="s">
        <v>67</v>
      </c>
      <c r="I85" s="93" t="s">
        <v>67</v>
      </c>
      <c r="J85" s="93">
        <v>75.821915640920182</v>
      </c>
      <c r="K85" s="93">
        <v>62.94511021776831</v>
      </c>
    </row>
    <row r="86" spans="1:11" ht="15" customHeight="1" x14ac:dyDescent="0.35">
      <c r="A86" s="227" t="s">
        <v>119</v>
      </c>
      <c r="B86" s="237"/>
      <c r="C86" s="235"/>
      <c r="D86" s="235"/>
      <c r="E86" s="126" t="s">
        <v>67</v>
      </c>
      <c r="F86" s="93" t="s">
        <v>67</v>
      </c>
      <c r="G86" s="119">
        <v>3.9631546214112454</v>
      </c>
      <c r="H86" s="93" t="s">
        <v>67</v>
      </c>
      <c r="I86" s="93" t="s">
        <v>67</v>
      </c>
      <c r="J86" s="93">
        <v>66.505588871372851</v>
      </c>
      <c r="K86" s="93">
        <v>77.437667241853632</v>
      </c>
    </row>
    <row r="87" spans="1:11" ht="15" customHeight="1" x14ac:dyDescent="0.35">
      <c r="A87" s="227" t="s">
        <v>120</v>
      </c>
      <c r="B87" s="237"/>
      <c r="C87" s="228"/>
      <c r="D87" s="228"/>
      <c r="E87" s="127" t="s">
        <v>67</v>
      </c>
      <c r="F87" s="55" t="s">
        <v>67</v>
      </c>
      <c r="G87" s="116">
        <v>78.364836956018451</v>
      </c>
      <c r="H87" s="55">
        <v>69.295500206968271</v>
      </c>
      <c r="I87" s="55" t="s">
        <v>67</v>
      </c>
      <c r="J87" s="55">
        <v>23.417127823137935</v>
      </c>
      <c r="K87" s="55">
        <v>28.845196005584995</v>
      </c>
    </row>
    <row r="88" spans="1:11" ht="15" customHeight="1" x14ac:dyDescent="0.35">
      <c r="A88" s="227" t="s">
        <v>121</v>
      </c>
      <c r="B88" s="237"/>
      <c r="C88" s="228"/>
      <c r="D88" s="228"/>
      <c r="E88" s="128" t="s">
        <v>67</v>
      </c>
      <c r="F88" s="55" t="s">
        <v>67</v>
      </c>
      <c r="G88" s="116">
        <v>-50.207000000000001</v>
      </c>
      <c r="H88" s="55">
        <v>41.435999999999993</v>
      </c>
      <c r="I88" s="55" t="s">
        <v>67</v>
      </c>
      <c r="J88" s="55">
        <v>8.3250000000000028</v>
      </c>
      <c r="K88" s="55">
        <v>-11.143999999999998</v>
      </c>
    </row>
    <row r="89" spans="1:11" ht="15" customHeight="1" x14ac:dyDescent="0.35">
      <c r="A89" s="227" t="s">
        <v>122</v>
      </c>
      <c r="B89" s="237"/>
      <c r="C89" s="97"/>
      <c r="D89" s="97"/>
      <c r="E89" s="129" t="s">
        <v>67</v>
      </c>
      <c r="F89" s="93" t="s">
        <v>67</v>
      </c>
      <c r="G89" s="119">
        <v>1.0636286281554313E-2</v>
      </c>
      <c r="H89" s="93">
        <v>0.16195221687197531</v>
      </c>
      <c r="I89" s="93" t="s">
        <v>67</v>
      </c>
      <c r="J89" s="93">
        <v>0.9639242456564513</v>
      </c>
      <c r="K89" s="93">
        <v>0.22787103348713442</v>
      </c>
    </row>
    <row r="90" spans="1:11" ht="15" customHeight="1" x14ac:dyDescent="0.35">
      <c r="A90" s="229" t="s">
        <v>123</v>
      </c>
      <c r="B90" s="238"/>
      <c r="C90" s="101"/>
      <c r="D90" s="101"/>
      <c r="E90" s="130" t="s">
        <v>67</v>
      </c>
      <c r="F90" s="55" t="s">
        <v>67</v>
      </c>
      <c r="G90" s="131">
        <v>752</v>
      </c>
      <c r="H90" s="87">
        <v>706</v>
      </c>
      <c r="I90" s="55">
        <v>637</v>
      </c>
      <c r="J90" s="55">
        <v>573</v>
      </c>
      <c r="K90" s="55">
        <v>396</v>
      </c>
    </row>
    <row r="91" spans="1:11" ht="16.5" x14ac:dyDescent="0.35">
      <c r="A91" s="231" t="s">
        <v>320</v>
      </c>
      <c r="B91" s="99"/>
      <c r="C91" s="99"/>
      <c r="D91" s="99"/>
      <c r="E91" s="99"/>
      <c r="F91" s="99"/>
      <c r="G91" s="99"/>
      <c r="H91" s="99"/>
      <c r="I91" s="99"/>
      <c r="J91" s="99"/>
      <c r="K91" s="99"/>
    </row>
    <row r="92" spans="1:11" ht="16.5" x14ac:dyDescent="0.35">
      <c r="A92" s="231" t="s">
        <v>318</v>
      </c>
      <c r="B92" s="247"/>
      <c r="C92" s="247"/>
      <c r="D92" s="247"/>
      <c r="E92" s="247"/>
      <c r="F92" s="247"/>
      <c r="G92" s="247"/>
      <c r="H92" s="247"/>
      <c r="I92" s="247"/>
      <c r="J92" s="247"/>
      <c r="K92" s="247"/>
    </row>
    <row r="93" spans="1:11" ht="16.5" x14ac:dyDescent="0.35">
      <c r="A93" s="231" t="s">
        <v>319</v>
      </c>
      <c r="B93" s="247"/>
      <c r="C93" s="247"/>
      <c r="D93" s="247"/>
      <c r="E93" s="247"/>
      <c r="F93" s="247"/>
      <c r="G93" s="247"/>
      <c r="H93" s="247"/>
      <c r="I93" s="247"/>
      <c r="J93" s="247"/>
      <c r="K93" s="247"/>
    </row>
    <row r="94" spans="1:11" ht="16.5" x14ac:dyDescent="0.35">
      <c r="A94" s="248"/>
      <c r="B94" s="248"/>
      <c r="C94" s="248"/>
      <c r="D94" s="248"/>
      <c r="E94" s="248"/>
      <c r="F94" s="248"/>
      <c r="G94" s="248"/>
      <c r="H94" s="248"/>
      <c r="I94" s="248"/>
      <c r="J94" s="248"/>
      <c r="K94" s="248"/>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4"/>
  <sheetViews>
    <sheetView showZeros="0" zoomScaleNormal="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3" ht="21.75" x14ac:dyDescent="0.25">
      <c r="A1" s="344" t="s">
        <v>262</v>
      </c>
      <c r="B1" s="344"/>
      <c r="C1" s="344"/>
      <c r="D1" s="344"/>
      <c r="E1" s="344"/>
      <c r="F1" s="344"/>
      <c r="G1" s="344"/>
      <c r="H1" s="344"/>
      <c r="I1" s="344"/>
      <c r="J1" s="344"/>
      <c r="K1" s="344"/>
    </row>
    <row r="2" spans="1:13" ht="16.5" x14ac:dyDescent="0.35">
      <c r="A2" s="224" t="s">
        <v>127</v>
      </c>
      <c r="B2" s="225"/>
      <c r="C2" s="225"/>
      <c r="D2" s="225"/>
      <c r="E2" s="219"/>
      <c r="F2" s="219"/>
      <c r="G2" s="219"/>
      <c r="H2" s="219"/>
      <c r="I2" s="219"/>
      <c r="J2" s="219"/>
      <c r="K2" s="219"/>
    </row>
    <row r="3" spans="1:13" ht="16.5" x14ac:dyDescent="0.35">
      <c r="A3" s="102"/>
      <c r="B3" s="102"/>
      <c r="C3" s="103"/>
      <c r="D3" s="104"/>
      <c r="E3" s="105">
        <v>2016</v>
      </c>
      <c r="F3" s="105">
        <v>2015</v>
      </c>
      <c r="G3" s="105">
        <v>2016</v>
      </c>
      <c r="H3" s="105">
        <v>2015</v>
      </c>
      <c r="I3" s="105">
        <v>2014</v>
      </c>
      <c r="J3" s="105">
        <v>2013</v>
      </c>
      <c r="K3" s="105">
        <v>2012</v>
      </c>
    </row>
    <row r="4" spans="1:13" ht="16.5" x14ac:dyDescent="0.35">
      <c r="A4" s="106"/>
      <c r="B4" s="106"/>
      <c r="C4" s="103"/>
      <c r="D4" s="104"/>
      <c r="E4" s="105" t="s">
        <v>340</v>
      </c>
      <c r="F4" s="105" t="s">
        <v>340</v>
      </c>
      <c r="G4" s="105">
        <v>0</v>
      </c>
      <c r="H4" s="105">
        <v>0</v>
      </c>
      <c r="I4" s="105"/>
      <c r="J4" s="105"/>
      <c r="K4" s="105"/>
    </row>
    <row r="5" spans="1:13" ht="16.5" x14ac:dyDescent="0.35">
      <c r="A5" s="103" t="s">
        <v>68</v>
      </c>
      <c r="B5" s="106"/>
      <c r="C5" s="103"/>
      <c r="D5" s="103" t="s">
        <v>199</v>
      </c>
      <c r="E5" s="107"/>
      <c r="F5" s="107" t="s">
        <v>56</v>
      </c>
      <c r="G5" s="107"/>
      <c r="H5" s="107" t="s">
        <v>56</v>
      </c>
      <c r="I5" s="107" t="s">
        <v>56</v>
      </c>
      <c r="J5" s="107" t="s">
        <v>124</v>
      </c>
      <c r="K5" s="107" t="s">
        <v>124</v>
      </c>
    </row>
    <row r="6" spans="1:13" ht="3" customHeight="1" x14ac:dyDescent="0.35">
      <c r="A6" s="100"/>
      <c r="B6" s="100"/>
      <c r="C6" s="100"/>
      <c r="D6" s="100"/>
      <c r="E6" s="100"/>
      <c r="F6" s="100"/>
      <c r="G6" s="100"/>
      <c r="H6" s="100"/>
      <c r="I6" s="100"/>
      <c r="J6" s="100"/>
      <c r="K6" s="100"/>
    </row>
    <row r="7" spans="1:13" ht="15" customHeight="1" x14ac:dyDescent="0.35">
      <c r="A7" s="227" t="s">
        <v>69</v>
      </c>
      <c r="B7" s="97"/>
      <c r="C7" s="97"/>
      <c r="D7" s="97"/>
      <c r="E7" s="119">
        <v>24.688816600000003</v>
      </c>
      <c r="F7" s="93">
        <v>21.749960299999998</v>
      </c>
      <c r="G7" s="119">
        <v>83.710999999999999</v>
      </c>
      <c r="H7" s="93">
        <v>73.661960300000004</v>
      </c>
      <c r="I7" s="93">
        <v>58.76</v>
      </c>
      <c r="J7" s="93">
        <v>56.192</v>
      </c>
      <c r="K7" s="93">
        <v>43.402000000000001</v>
      </c>
    </row>
    <row r="8" spans="1:13" ht="15" customHeight="1" x14ac:dyDescent="0.35">
      <c r="A8" s="227" t="s">
        <v>265</v>
      </c>
      <c r="B8" s="97"/>
      <c r="C8" s="97"/>
      <c r="D8" s="97"/>
      <c r="E8" s="119">
        <v>16.487436800000005</v>
      </c>
      <c r="F8" s="93">
        <v>14.472000000000001</v>
      </c>
      <c r="G8" s="119">
        <v>60.194000000000003</v>
      </c>
      <c r="H8" s="93">
        <v>52.932000000000002</v>
      </c>
      <c r="I8" s="93">
        <v>45.106999999999999</v>
      </c>
      <c r="J8" s="93">
        <v>41.01</v>
      </c>
      <c r="K8" s="93">
        <v>32.613999999999997</v>
      </c>
    </row>
    <row r="9" spans="1:13" ht="15" customHeight="1" x14ac:dyDescent="0.35">
      <c r="A9" s="227" t="s">
        <v>266</v>
      </c>
      <c r="B9" s="97"/>
      <c r="C9" s="97"/>
      <c r="D9" s="97"/>
      <c r="E9" s="119">
        <v>8.2013797999999998</v>
      </c>
      <c r="F9" s="93">
        <v>7.2779602999999984</v>
      </c>
      <c r="G9" s="119">
        <v>23.516999999999999</v>
      </c>
      <c r="H9" s="93">
        <v>20.729960299999998</v>
      </c>
      <c r="I9" s="93">
        <v>13.653</v>
      </c>
      <c r="J9" s="93">
        <v>15.182</v>
      </c>
      <c r="K9" s="93">
        <v>10.788</v>
      </c>
    </row>
    <row r="10" spans="1:13" ht="15" customHeight="1" x14ac:dyDescent="0.35">
      <c r="A10" s="227" t="s">
        <v>70</v>
      </c>
      <c r="B10" s="97"/>
      <c r="C10" s="97"/>
      <c r="D10" s="97"/>
      <c r="E10" s="119">
        <v>-22.308489999999999</v>
      </c>
      <c r="F10" s="93">
        <v>-20.651648900000001</v>
      </c>
      <c r="G10" s="119">
        <v>-76.957549900000004</v>
      </c>
      <c r="H10" s="93">
        <v>-69.247648900000002</v>
      </c>
      <c r="I10" s="93">
        <v>-57.225999999999999</v>
      </c>
      <c r="J10" s="93">
        <v>-53.761000000000003</v>
      </c>
      <c r="K10" s="93">
        <v>-41.073</v>
      </c>
    </row>
    <row r="11" spans="1:13" ht="15" customHeight="1" x14ac:dyDescent="0.35">
      <c r="A11" s="227" t="s">
        <v>71</v>
      </c>
      <c r="B11" s="97"/>
      <c r="C11" s="97"/>
      <c r="D11" s="97"/>
      <c r="E11" s="119">
        <v>0.14925660000000002</v>
      </c>
      <c r="F11" s="93">
        <v>0.65109830000000002</v>
      </c>
      <c r="G11" s="119">
        <v>0.25660290000000002</v>
      </c>
      <c r="H11" s="93">
        <v>0.65109830000000002</v>
      </c>
      <c r="I11" s="93">
        <v>0</v>
      </c>
      <c r="J11" s="93">
        <v>0</v>
      </c>
      <c r="K11" s="93">
        <v>0</v>
      </c>
      <c r="M11" s="307"/>
    </row>
    <row r="12" spans="1:13" ht="15" customHeight="1" x14ac:dyDescent="0.35">
      <c r="A12" s="227" t="s">
        <v>72</v>
      </c>
      <c r="B12" s="97"/>
      <c r="C12" s="97"/>
      <c r="D12" s="97"/>
      <c r="E12" s="119">
        <v>0</v>
      </c>
      <c r="F12" s="315">
        <v>0</v>
      </c>
      <c r="G12" s="119">
        <v>0</v>
      </c>
      <c r="H12" s="93">
        <v>0</v>
      </c>
      <c r="I12" s="93">
        <v>0</v>
      </c>
      <c r="J12" s="93">
        <v>0</v>
      </c>
      <c r="K12" s="93">
        <v>0</v>
      </c>
    </row>
    <row r="13" spans="1:13" ht="15" customHeight="1" x14ac:dyDescent="0.35">
      <c r="A13" s="229" t="s">
        <v>73</v>
      </c>
      <c r="B13" s="101"/>
      <c r="C13" s="101"/>
      <c r="D13" s="101"/>
      <c r="E13" s="120">
        <v>0</v>
      </c>
      <c r="F13" s="316">
        <v>0</v>
      </c>
      <c r="G13" s="120">
        <v>0</v>
      </c>
      <c r="H13" s="94">
        <v>0</v>
      </c>
      <c r="I13" s="94">
        <v>0</v>
      </c>
      <c r="J13" s="94">
        <v>0</v>
      </c>
      <c r="K13" s="94">
        <v>0</v>
      </c>
      <c r="M13" s="306"/>
    </row>
    <row r="14" spans="1:13" ht="15" customHeight="1" x14ac:dyDescent="0.25">
      <c r="A14" s="230" t="s">
        <v>7</v>
      </c>
      <c r="B14" s="230"/>
      <c r="C14" s="230"/>
      <c r="D14" s="230"/>
      <c r="E14" s="118">
        <f t="shared" ref="E14:K14" si="0">E7+E10+E11+E12+E13</f>
        <v>2.5295832000000038</v>
      </c>
      <c r="F14" s="315">
        <f t="shared" si="0"/>
        <v>1.7494096999999966</v>
      </c>
      <c r="G14" s="118">
        <f t="shared" si="0"/>
        <v>7.0100529999999948</v>
      </c>
      <c r="H14" s="92">
        <f t="shared" si="0"/>
        <v>5.0654097000000027</v>
      </c>
      <c r="I14" s="92">
        <f t="shared" si="0"/>
        <v>1.5339999999999989</v>
      </c>
      <c r="J14" s="92">
        <f t="shared" si="0"/>
        <v>2.4309999999999974</v>
      </c>
      <c r="K14" s="92">
        <f t="shared" si="0"/>
        <v>2.3290000000000006</v>
      </c>
    </row>
    <row r="15" spans="1:13" ht="15" customHeight="1" x14ac:dyDescent="0.35">
      <c r="A15" s="229" t="s">
        <v>129</v>
      </c>
      <c r="B15" s="101"/>
      <c r="C15" s="101"/>
      <c r="D15" s="101"/>
      <c r="E15" s="120">
        <v>-9.0630299999999997E-2</v>
      </c>
      <c r="F15" s="94">
        <v>-5.2999999999999992E-2</v>
      </c>
      <c r="G15" s="120">
        <v>-0.3160153</v>
      </c>
      <c r="H15" s="94">
        <v>-0.25</v>
      </c>
      <c r="I15" s="94">
        <v>-0.247</v>
      </c>
      <c r="J15" s="94">
        <v>-0.24299999999999999</v>
      </c>
      <c r="K15" s="94">
        <v>-0.25700000000000001</v>
      </c>
    </row>
    <row r="16" spans="1:13" ht="15" customHeight="1" x14ac:dyDescent="0.25">
      <c r="A16" s="230" t="s">
        <v>8</v>
      </c>
      <c r="B16" s="230"/>
      <c r="C16" s="230"/>
      <c r="D16" s="230"/>
      <c r="E16" s="118">
        <f t="shared" ref="E16:K16" si="1">SUM(E14:E15)</f>
        <v>2.4389529000000039</v>
      </c>
      <c r="F16" s="91">
        <f t="shared" si="1"/>
        <v>1.6964096999999967</v>
      </c>
      <c r="G16" s="118">
        <f t="shared" si="1"/>
        <v>6.6940376999999947</v>
      </c>
      <c r="H16" s="92">
        <f t="shared" si="1"/>
        <v>4.8154097000000027</v>
      </c>
      <c r="I16" s="96">
        <f t="shared" si="1"/>
        <v>1.286999999999999</v>
      </c>
      <c r="J16" s="96">
        <f t="shared" si="1"/>
        <v>2.1879999999999975</v>
      </c>
      <c r="K16" s="96">
        <f t="shared" si="1"/>
        <v>2.0720000000000005</v>
      </c>
    </row>
    <row r="17" spans="1:12" ht="15" customHeight="1" x14ac:dyDescent="0.35">
      <c r="A17" s="227" t="s">
        <v>75</v>
      </c>
      <c r="B17" s="231"/>
      <c r="C17" s="231"/>
      <c r="D17" s="231"/>
      <c r="E17" s="119">
        <v>0</v>
      </c>
      <c r="F17" s="315">
        <v>0</v>
      </c>
      <c r="G17" s="119">
        <v>0</v>
      </c>
      <c r="H17" s="93">
        <v>0</v>
      </c>
      <c r="I17" s="93">
        <v>0</v>
      </c>
      <c r="J17" s="93">
        <v>0</v>
      </c>
      <c r="K17" s="93">
        <v>0</v>
      </c>
    </row>
    <row r="18" spans="1:12" ht="15" customHeight="1" x14ac:dyDescent="0.35">
      <c r="A18" s="229" t="s">
        <v>76</v>
      </c>
      <c r="B18" s="101"/>
      <c r="C18" s="101"/>
      <c r="D18" s="101"/>
      <c r="E18" s="120">
        <v>0</v>
      </c>
      <c r="F18" s="94">
        <v>0</v>
      </c>
      <c r="G18" s="120">
        <v>0</v>
      </c>
      <c r="H18" s="94">
        <v>0</v>
      </c>
      <c r="I18" s="94">
        <v>0</v>
      </c>
      <c r="J18" s="94">
        <v>0</v>
      </c>
      <c r="K18" s="94">
        <v>0</v>
      </c>
    </row>
    <row r="19" spans="1:12" ht="15" customHeight="1" x14ac:dyDescent="0.25">
      <c r="A19" s="230" t="s">
        <v>11</v>
      </c>
      <c r="B19" s="230"/>
      <c r="C19" s="230"/>
      <c r="D19" s="230"/>
      <c r="E19" s="118">
        <f t="shared" ref="E19:K19" si="2">SUM(E16:E18)</f>
        <v>2.4389529000000039</v>
      </c>
      <c r="F19" s="91">
        <f t="shared" si="2"/>
        <v>1.6964096999999967</v>
      </c>
      <c r="G19" s="118">
        <f t="shared" si="2"/>
        <v>6.6940376999999947</v>
      </c>
      <c r="H19" s="92">
        <f t="shared" si="2"/>
        <v>4.8154097000000027</v>
      </c>
      <c r="I19" s="96">
        <f t="shared" si="2"/>
        <v>1.286999999999999</v>
      </c>
      <c r="J19" s="96">
        <f t="shared" si="2"/>
        <v>2.1879999999999975</v>
      </c>
      <c r="K19" s="96">
        <f t="shared" si="2"/>
        <v>2.0720000000000005</v>
      </c>
    </row>
    <row r="20" spans="1:12" ht="15" customHeight="1" x14ac:dyDescent="0.35">
      <c r="A20" s="227" t="s">
        <v>77</v>
      </c>
      <c r="B20" s="97"/>
      <c r="C20" s="97"/>
      <c r="D20" s="97"/>
      <c r="E20" s="119">
        <v>8.7398900000000002E-2</v>
      </c>
      <c r="F20" s="315">
        <v>-0.52428750000000002</v>
      </c>
      <c r="G20" s="119">
        <v>0.13552809999999998</v>
      </c>
      <c r="H20" s="93">
        <v>0.1247125</v>
      </c>
      <c r="I20" s="93">
        <v>1.37</v>
      </c>
      <c r="J20" s="93">
        <v>0.45100000000000001</v>
      </c>
      <c r="K20" s="93">
        <v>0.34799999999999998</v>
      </c>
    </row>
    <row r="21" spans="1:12" ht="15" customHeight="1" x14ac:dyDescent="0.35">
      <c r="A21" s="229" t="s">
        <v>78</v>
      </c>
      <c r="B21" s="101"/>
      <c r="C21" s="101"/>
      <c r="D21" s="101"/>
      <c r="E21" s="120">
        <v>-0.37168640000000008</v>
      </c>
      <c r="F21" s="94">
        <v>0.12105379999999999</v>
      </c>
      <c r="G21" s="120">
        <v>-0.71020220000000001</v>
      </c>
      <c r="H21" s="94">
        <v>-0.29194619999999999</v>
      </c>
      <c r="I21" s="94">
        <v>-1.47</v>
      </c>
      <c r="J21" s="94">
        <v>-1.04</v>
      </c>
      <c r="K21" s="94">
        <v>-0.56499999999999995</v>
      </c>
    </row>
    <row r="22" spans="1:12" ht="15" customHeight="1" x14ac:dyDescent="0.25">
      <c r="A22" s="230" t="s">
        <v>14</v>
      </c>
      <c r="B22" s="230"/>
      <c r="C22" s="230"/>
      <c r="D22" s="230"/>
      <c r="E22" s="118">
        <f t="shared" ref="E22:K22" si="3">SUM(E19:E21)</f>
        <v>2.1546654000000038</v>
      </c>
      <c r="F22" s="91">
        <f t="shared" si="3"/>
        <v>1.2931759999999968</v>
      </c>
      <c r="G22" s="118">
        <f t="shared" si="3"/>
        <v>6.1193635999999945</v>
      </c>
      <c r="H22" s="92">
        <f t="shared" si="3"/>
        <v>4.648176000000003</v>
      </c>
      <c r="I22" s="96">
        <f t="shared" si="3"/>
        <v>1.1869999999999992</v>
      </c>
      <c r="J22" s="96">
        <f t="shared" si="3"/>
        <v>1.5989999999999975</v>
      </c>
      <c r="K22" s="96">
        <f t="shared" si="3"/>
        <v>1.8550000000000004</v>
      </c>
    </row>
    <row r="23" spans="1:12" ht="15" customHeight="1" x14ac:dyDescent="0.35">
      <c r="A23" s="227" t="s">
        <v>79</v>
      </c>
      <c r="B23" s="97"/>
      <c r="C23" s="97"/>
      <c r="D23" s="97"/>
      <c r="E23" s="119">
        <v>-0.95047649999999995</v>
      </c>
      <c r="F23" s="315">
        <v>0.37646409999999986</v>
      </c>
      <c r="G23" s="119">
        <v>-1.5675876999999998</v>
      </c>
      <c r="H23" s="93">
        <v>2.6464099999999879E-2</v>
      </c>
      <c r="I23" s="93">
        <v>-0.22</v>
      </c>
      <c r="J23" s="93">
        <v>-0.27200000000000002</v>
      </c>
      <c r="K23" s="93">
        <v>-0.65900000000000003</v>
      </c>
    </row>
    <row r="24" spans="1:12" ht="15" customHeight="1" x14ac:dyDescent="0.35">
      <c r="A24" s="229" t="s">
        <v>138</v>
      </c>
      <c r="B24" s="232"/>
      <c r="C24" s="232"/>
      <c r="D24" s="232"/>
      <c r="E24" s="120">
        <v>0</v>
      </c>
      <c r="F24" s="94">
        <v>0</v>
      </c>
      <c r="G24" s="120">
        <v>0</v>
      </c>
      <c r="H24" s="94">
        <v>0</v>
      </c>
      <c r="I24" s="94">
        <v>0</v>
      </c>
      <c r="J24" s="94">
        <v>0</v>
      </c>
      <c r="K24" s="94">
        <v>0</v>
      </c>
    </row>
    <row r="25" spans="1:12" ht="15" customHeight="1" x14ac:dyDescent="0.35">
      <c r="A25" s="233" t="s">
        <v>80</v>
      </c>
      <c r="B25" s="234"/>
      <c r="C25" s="234"/>
      <c r="D25" s="234"/>
      <c r="E25" s="118">
        <f t="shared" ref="E25:K25" si="4">SUM(E22:E24)</f>
        <v>1.2041889000000039</v>
      </c>
      <c r="F25" s="91">
        <f t="shared" si="4"/>
        <v>1.6696400999999965</v>
      </c>
      <c r="G25" s="118">
        <f t="shared" si="4"/>
        <v>4.5517758999999947</v>
      </c>
      <c r="H25" s="92">
        <f t="shared" si="4"/>
        <v>4.6746401000000031</v>
      </c>
      <c r="I25" s="96">
        <f t="shared" si="4"/>
        <v>0.96699999999999919</v>
      </c>
      <c r="J25" s="96">
        <f t="shared" si="4"/>
        <v>1.3269999999999975</v>
      </c>
      <c r="K25" s="96">
        <f t="shared" si="4"/>
        <v>1.1960000000000004</v>
      </c>
    </row>
    <row r="26" spans="1:12" ht="15" customHeight="1" x14ac:dyDescent="0.35">
      <c r="A26" s="227" t="s">
        <v>81</v>
      </c>
      <c r="B26" s="97"/>
      <c r="C26" s="97"/>
      <c r="D26" s="97"/>
      <c r="E26" s="119">
        <v>1.2041889000000072</v>
      </c>
      <c r="F26" s="93">
        <v>1.6696400999999961</v>
      </c>
      <c r="G26" s="119">
        <v>4.5517759000000115</v>
      </c>
      <c r="H26" s="93">
        <v>4.6746400999999977</v>
      </c>
      <c r="I26" s="93">
        <v>0.96700000000000297</v>
      </c>
      <c r="J26" s="93">
        <v>1.3270000000000004</v>
      </c>
      <c r="K26" s="93">
        <v>1.1959999999999966</v>
      </c>
      <c r="L26" s="93"/>
    </row>
    <row r="27" spans="1:12" ht="15" customHeight="1" x14ac:dyDescent="0.35">
      <c r="A27" s="227" t="s">
        <v>140</v>
      </c>
      <c r="B27" s="97"/>
      <c r="C27" s="97"/>
      <c r="D27" s="97"/>
      <c r="E27" s="119">
        <v>0</v>
      </c>
      <c r="F27" s="93">
        <v>0</v>
      </c>
      <c r="G27" s="119">
        <v>0</v>
      </c>
      <c r="H27" s="93">
        <v>0</v>
      </c>
      <c r="I27" s="93">
        <v>0</v>
      </c>
      <c r="J27" s="93">
        <v>0</v>
      </c>
      <c r="K27" s="93">
        <v>0</v>
      </c>
      <c r="L27" s="305"/>
    </row>
    <row r="28" spans="1:12" ht="15" customHeight="1" x14ac:dyDescent="0.35">
      <c r="A28" s="264"/>
      <c r="B28" s="264"/>
      <c r="C28" s="264"/>
      <c r="D28" s="264"/>
      <c r="E28" s="300"/>
      <c r="F28" s="301"/>
      <c r="G28" s="300"/>
      <c r="H28" s="301"/>
      <c r="I28" s="301"/>
      <c r="J28" s="301"/>
      <c r="K28" s="301"/>
    </row>
    <row r="29" spans="1:12" ht="16.5" x14ac:dyDescent="0.35">
      <c r="A29" s="262" t="s">
        <v>141</v>
      </c>
      <c r="B29" s="97"/>
      <c r="C29" s="97"/>
      <c r="D29" s="97"/>
      <c r="E29" s="119">
        <v>-0.22500000000000001</v>
      </c>
      <c r="F29" s="93">
        <v>-5.2699999999999997E-2</v>
      </c>
      <c r="G29" s="119">
        <v>-0.30200000000000005</v>
      </c>
      <c r="H29" s="93">
        <v>2.23E-2</v>
      </c>
      <c r="I29" s="93">
        <v>-0.48199999999999998</v>
      </c>
      <c r="J29" s="93">
        <v>-0.23</v>
      </c>
      <c r="K29" s="93">
        <v>0.27</v>
      </c>
    </row>
    <row r="30" spans="1:12" ht="16.5" x14ac:dyDescent="0.35">
      <c r="A30" s="263" t="s">
        <v>142</v>
      </c>
      <c r="B30" s="264"/>
      <c r="C30" s="264"/>
      <c r="D30" s="264"/>
      <c r="E30" s="298">
        <f t="shared" ref="E30:K30" si="5">E16-E29</f>
        <v>2.663952900000004</v>
      </c>
      <c r="F30" s="299">
        <f t="shared" si="5"/>
        <v>1.7491096999999967</v>
      </c>
      <c r="G30" s="298">
        <f t="shared" si="5"/>
        <v>6.9960376999999951</v>
      </c>
      <c r="H30" s="299">
        <f t="shared" si="5"/>
        <v>4.7931097000000022</v>
      </c>
      <c r="I30" s="299">
        <f t="shared" si="5"/>
        <v>1.768999999999999</v>
      </c>
      <c r="J30" s="299">
        <f t="shared" si="5"/>
        <v>2.4179999999999975</v>
      </c>
      <c r="K30" s="299">
        <f t="shared" si="5"/>
        <v>1.8020000000000005</v>
      </c>
    </row>
    <row r="31" spans="1:12" ht="16.5" x14ac:dyDescent="0.35">
      <c r="A31" s="227"/>
      <c r="B31" s="97"/>
      <c r="C31" s="97"/>
      <c r="D31" s="97"/>
      <c r="E31" s="56"/>
      <c r="F31" s="56"/>
      <c r="G31" s="56"/>
      <c r="H31" s="56"/>
      <c r="I31" s="56"/>
      <c r="J31" s="56"/>
      <c r="K31" s="56"/>
    </row>
    <row r="32" spans="1:12" ht="16.5" x14ac:dyDescent="0.35">
      <c r="A32" s="102"/>
      <c r="B32" s="102"/>
      <c r="C32" s="103"/>
      <c r="D32" s="104"/>
      <c r="E32" s="105">
        <f t="shared" ref="E32:K32" si="6">E$3</f>
        <v>2016</v>
      </c>
      <c r="F32" s="105">
        <f t="shared" si="6"/>
        <v>2015</v>
      </c>
      <c r="G32" s="105">
        <f t="shared" si="6"/>
        <v>2016</v>
      </c>
      <c r="H32" s="105">
        <f t="shared" si="6"/>
        <v>2015</v>
      </c>
      <c r="I32" s="105">
        <f t="shared" si="6"/>
        <v>2014</v>
      </c>
      <c r="J32" s="105">
        <f t="shared" si="6"/>
        <v>2013</v>
      </c>
      <c r="K32" s="105">
        <f t="shared" si="6"/>
        <v>2012</v>
      </c>
    </row>
    <row r="33" spans="1:11" ht="16.5" x14ac:dyDescent="0.35">
      <c r="A33" s="106"/>
      <c r="B33" s="106"/>
      <c r="C33" s="103"/>
      <c r="D33" s="104"/>
      <c r="E33" s="108" t="str">
        <f>E$4</f>
        <v>kv 4</v>
      </c>
      <c r="F33" s="108" t="str">
        <f>F$4</f>
        <v>kv 4</v>
      </c>
      <c r="G33" s="108">
        <f>G$4</f>
        <v>0</v>
      </c>
      <c r="H33" s="108">
        <f>H$4</f>
        <v>0</v>
      </c>
      <c r="I33" s="108"/>
      <c r="J33" s="108"/>
      <c r="K33" s="108"/>
    </row>
    <row r="34" spans="1:11" ht="15" customHeight="1" x14ac:dyDescent="0.35">
      <c r="A34" s="103" t="s">
        <v>137</v>
      </c>
      <c r="B34" s="109"/>
      <c r="C34" s="103"/>
      <c r="D34" s="103"/>
      <c r="E34" s="110"/>
      <c r="F34" s="110"/>
      <c r="G34" s="110"/>
      <c r="H34" s="110"/>
      <c r="I34" s="110"/>
      <c r="J34" s="110"/>
      <c r="K34" s="110"/>
    </row>
    <row r="35" spans="1:11" ht="3" customHeight="1" x14ac:dyDescent="0.35">
      <c r="A35" s="227"/>
      <c r="B35" s="100"/>
      <c r="C35" s="100"/>
      <c r="D35" s="100"/>
      <c r="E35" s="98"/>
      <c r="F35" s="98"/>
      <c r="G35" s="98"/>
      <c r="H35" s="98"/>
      <c r="I35" s="98"/>
      <c r="J35" s="98"/>
      <c r="K35" s="98"/>
    </row>
    <row r="36" spans="1:11" ht="15" customHeight="1" x14ac:dyDescent="0.35">
      <c r="A36" s="227" t="s">
        <v>17</v>
      </c>
      <c r="B36" s="235"/>
      <c r="C36" s="235"/>
      <c r="D36" s="235"/>
      <c r="E36" s="93"/>
      <c r="F36" s="93"/>
      <c r="G36" s="119">
        <v>4.3959999999999999</v>
      </c>
      <c r="H36" s="93">
        <v>1.5573607999999999</v>
      </c>
      <c r="I36" s="93">
        <v>2.5449999999999999</v>
      </c>
      <c r="J36" s="93">
        <v>2.3929999999999998</v>
      </c>
      <c r="K36" s="93">
        <v>1.2529999999999999</v>
      </c>
    </row>
    <row r="37" spans="1:11" ht="15" customHeight="1" x14ac:dyDescent="0.35">
      <c r="A37" s="227" t="s">
        <v>83</v>
      </c>
      <c r="B37" s="228"/>
      <c r="C37" s="228"/>
      <c r="D37" s="228"/>
      <c r="E37" s="93"/>
      <c r="F37" s="55"/>
      <c r="G37" s="119">
        <v>1.264</v>
      </c>
      <c r="H37" s="93">
        <v>0</v>
      </c>
      <c r="I37" s="93">
        <v>0</v>
      </c>
      <c r="J37" s="93">
        <v>0</v>
      </c>
      <c r="K37" s="93">
        <v>0</v>
      </c>
    </row>
    <row r="38" spans="1:11" ht="15" customHeight="1" x14ac:dyDescent="0.35">
      <c r="A38" s="227" t="s">
        <v>84</v>
      </c>
      <c r="B38" s="228"/>
      <c r="C38" s="228"/>
      <c r="D38" s="228"/>
      <c r="E38" s="93"/>
      <c r="F38" s="55"/>
      <c r="G38" s="119">
        <v>1.1326415999999999</v>
      </c>
      <c r="H38" s="93">
        <v>0.68164160000000007</v>
      </c>
      <c r="I38" s="93">
        <v>0.57399999999999995</v>
      </c>
      <c r="J38" s="93">
        <v>0.61099999999999999</v>
      </c>
      <c r="K38" s="93">
        <v>0.59599999999999997</v>
      </c>
    </row>
    <row r="39" spans="1:11" ht="15" customHeight="1" x14ac:dyDescent="0.35">
      <c r="A39" s="227" t="s">
        <v>85</v>
      </c>
      <c r="B39" s="228"/>
      <c r="C39" s="228"/>
      <c r="D39" s="228"/>
      <c r="E39" s="93"/>
      <c r="F39" s="315"/>
      <c r="G39" s="119">
        <v>3.6840000000000002E-3</v>
      </c>
      <c r="H39" s="315">
        <v>0</v>
      </c>
      <c r="I39" s="93">
        <v>0</v>
      </c>
      <c r="J39" s="93">
        <v>0</v>
      </c>
      <c r="K39" s="93">
        <v>0</v>
      </c>
    </row>
    <row r="40" spans="1:11" ht="15" customHeight="1" x14ac:dyDescent="0.35">
      <c r="A40" s="229" t="s">
        <v>86</v>
      </c>
      <c r="B40" s="101"/>
      <c r="C40" s="101"/>
      <c r="D40" s="101"/>
      <c r="E40" s="94"/>
      <c r="F40" s="59"/>
      <c r="G40" s="120">
        <v>1.0781734999999999</v>
      </c>
      <c r="H40" s="94">
        <v>1.1035545</v>
      </c>
      <c r="I40" s="94">
        <v>0.35099999999999998</v>
      </c>
      <c r="J40" s="94">
        <v>0.312</v>
      </c>
      <c r="K40" s="94">
        <v>0.27900000000000003</v>
      </c>
    </row>
    <row r="41" spans="1:11" ht="15" customHeight="1" x14ac:dyDescent="0.35">
      <c r="A41" s="224" t="s">
        <v>87</v>
      </c>
      <c r="B41" s="230"/>
      <c r="C41" s="230"/>
      <c r="D41" s="230"/>
      <c r="E41" s="92"/>
      <c r="F41" s="50"/>
      <c r="G41" s="118">
        <f>SUM(G36:G40)</f>
        <v>7.8744990999999995</v>
      </c>
      <c r="H41" s="92">
        <f>SUM(H36:H40)</f>
        <v>3.3425568999999999</v>
      </c>
      <c r="I41" s="96">
        <f>SUM(I36:I40)</f>
        <v>3.4699999999999998</v>
      </c>
      <c r="J41" s="96">
        <f>SUM(J36:J40)</f>
        <v>3.3159999999999994</v>
      </c>
      <c r="K41" s="96">
        <f>SUM(K36:K40)</f>
        <v>2.1279999999999997</v>
      </c>
    </row>
    <row r="42" spans="1:11" ht="15" customHeight="1" x14ac:dyDescent="0.35">
      <c r="A42" s="227" t="s">
        <v>88</v>
      </c>
      <c r="B42" s="97"/>
      <c r="C42" s="97"/>
      <c r="D42" s="97"/>
      <c r="E42" s="93"/>
      <c r="F42" s="55"/>
      <c r="G42" s="119">
        <v>0</v>
      </c>
      <c r="H42" s="93">
        <v>0</v>
      </c>
      <c r="I42" s="93">
        <v>0</v>
      </c>
      <c r="J42" s="93">
        <v>0</v>
      </c>
      <c r="K42" s="93">
        <v>0</v>
      </c>
    </row>
    <row r="43" spans="1:11" ht="15" customHeight="1" x14ac:dyDescent="0.35">
      <c r="A43" s="227" t="s">
        <v>89</v>
      </c>
      <c r="B43" s="97"/>
      <c r="C43" s="97"/>
      <c r="D43" s="97"/>
      <c r="E43" s="93"/>
      <c r="F43" s="55"/>
      <c r="G43" s="119">
        <v>0</v>
      </c>
      <c r="H43" s="93">
        <v>0</v>
      </c>
      <c r="I43" s="93">
        <v>0</v>
      </c>
      <c r="J43" s="93">
        <v>0</v>
      </c>
      <c r="K43" s="93">
        <v>0</v>
      </c>
    </row>
    <row r="44" spans="1:11" ht="15" customHeight="1" x14ac:dyDescent="0.35">
      <c r="A44" s="227" t="s">
        <v>90</v>
      </c>
      <c r="B44" s="97"/>
      <c r="C44" s="97"/>
      <c r="D44" s="97"/>
      <c r="E44" s="93"/>
      <c r="F44" s="55"/>
      <c r="G44" s="119">
        <v>22.768719800000003</v>
      </c>
      <c r="H44" s="93">
        <v>22.926655699999998</v>
      </c>
      <c r="I44" s="93">
        <v>15.352</v>
      </c>
      <c r="J44" s="93">
        <v>15.468</v>
      </c>
      <c r="K44" s="93">
        <v>12.15</v>
      </c>
    </row>
    <row r="45" spans="1:11" ht="15" customHeight="1" x14ac:dyDescent="0.35">
      <c r="A45" s="227" t="s">
        <v>91</v>
      </c>
      <c r="B45" s="97"/>
      <c r="C45" s="97"/>
      <c r="D45" s="97"/>
      <c r="E45" s="93"/>
      <c r="F45" s="93"/>
      <c r="G45" s="119">
        <v>4.7588907000000003</v>
      </c>
      <c r="H45" s="93">
        <v>4.9766830999999998</v>
      </c>
      <c r="I45" s="93">
        <v>2.9980000000000002</v>
      </c>
      <c r="J45" s="93">
        <v>2.371</v>
      </c>
      <c r="K45" s="93">
        <v>1.986</v>
      </c>
    </row>
    <row r="46" spans="1:11" ht="15" customHeight="1" x14ac:dyDescent="0.35">
      <c r="A46" s="229" t="s">
        <v>92</v>
      </c>
      <c r="B46" s="101"/>
      <c r="C46" s="101"/>
      <c r="D46" s="101"/>
      <c r="E46" s="94"/>
      <c r="F46" s="94"/>
      <c r="G46" s="120">
        <v>0</v>
      </c>
      <c r="H46" s="94">
        <v>0</v>
      </c>
      <c r="I46" s="94">
        <v>0</v>
      </c>
      <c r="J46" s="94">
        <v>0</v>
      </c>
      <c r="K46" s="94">
        <v>0</v>
      </c>
    </row>
    <row r="47" spans="1:11" ht="15" customHeight="1" x14ac:dyDescent="0.35">
      <c r="A47" s="236" t="s">
        <v>93</v>
      </c>
      <c r="B47" s="112"/>
      <c r="C47" s="112"/>
      <c r="D47" s="112"/>
      <c r="E47" s="308"/>
      <c r="F47" s="70"/>
      <c r="G47" s="125">
        <f>SUM(G42:G46)</f>
        <v>27.527610500000002</v>
      </c>
      <c r="H47" s="308">
        <f>SUM(H42:H46)</f>
        <v>27.903338799999997</v>
      </c>
      <c r="I47" s="254">
        <f>SUM(I42:I46)</f>
        <v>18.350000000000001</v>
      </c>
      <c r="J47" s="254">
        <f>SUM(J42:J46)</f>
        <v>17.838999999999999</v>
      </c>
      <c r="K47" s="254">
        <f>SUM(K42:K46)</f>
        <v>14.136000000000001</v>
      </c>
    </row>
    <row r="48" spans="1:11" ht="15" customHeight="1" x14ac:dyDescent="0.35">
      <c r="A48" s="224" t="s">
        <v>94</v>
      </c>
      <c r="B48" s="113"/>
      <c r="C48" s="113"/>
      <c r="D48" s="113"/>
      <c r="E48" s="92"/>
      <c r="F48" s="50"/>
      <c r="G48" s="118">
        <f>G41+G47</f>
        <v>35.402109600000003</v>
      </c>
      <c r="H48" s="92">
        <f>H41+H47</f>
        <v>31.245895699999998</v>
      </c>
      <c r="I48" s="96">
        <f>I41+I47</f>
        <v>21.82</v>
      </c>
      <c r="J48" s="96">
        <f>J41+J47</f>
        <v>21.154999999999998</v>
      </c>
      <c r="K48" s="96">
        <f>K41+K47</f>
        <v>16.263999999999999</v>
      </c>
    </row>
    <row r="49" spans="1:11" ht="15" customHeight="1" x14ac:dyDescent="0.35">
      <c r="A49" s="227" t="s">
        <v>95</v>
      </c>
      <c r="B49" s="97"/>
      <c r="C49" s="97"/>
      <c r="D49" s="97"/>
      <c r="E49" s="93"/>
      <c r="F49" s="55"/>
      <c r="G49" s="119">
        <v>8.0854160000000057</v>
      </c>
      <c r="H49" s="93">
        <v>3.6223960999999951</v>
      </c>
      <c r="I49" s="93">
        <v>0.71300000000000252</v>
      </c>
      <c r="J49" s="93">
        <v>-0.1460000000000008</v>
      </c>
      <c r="K49" s="93">
        <v>-1.4540000000000033</v>
      </c>
    </row>
    <row r="50" spans="1:11" ht="15" customHeight="1" x14ac:dyDescent="0.35">
      <c r="A50" s="227" t="s">
        <v>139</v>
      </c>
      <c r="B50" s="97"/>
      <c r="C50" s="97"/>
      <c r="D50" s="97"/>
      <c r="E50" s="93"/>
      <c r="F50" s="55"/>
      <c r="G50" s="119">
        <v>0</v>
      </c>
      <c r="H50" s="93">
        <v>0</v>
      </c>
      <c r="I50" s="93">
        <v>0</v>
      </c>
      <c r="J50" s="93">
        <v>0</v>
      </c>
      <c r="K50" s="93">
        <v>0</v>
      </c>
    </row>
    <row r="51" spans="1:11" ht="15" customHeight="1" x14ac:dyDescent="0.35">
      <c r="A51" s="227" t="s">
        <v>96</v>
      </c>
      <c r="B51" s="97"/>
      <c r="C51" s="97"/>
      <c r="D51" s="97"/>
      <c r="E51" s="93"/>
      <c r="F51" s="55"/>
      <c r="G51" s="119">
        <v>0.31615550000000003</v>
      </c>
      <c r="H51" s="93">
        <v>0.31813830000000004</v>
      </c>
      <c r="I51" s="93">
        <v>0.28799999999999998</v>
      </c>
      <c r="J51" s="93">
        <v>0.23899999999999999</v>
      </c>
      <c r="K51" s="93">
        <v>0.13100000000000001</v>
      </c>
    </row>
    <row r="52" spans="1:11" ht="15" customHeight="1" x14ac:dyDescent="0.35">
      <c r="A52" s="227" t="s">
        <v>97</v>
      </c>
      <c r="B52" s="97"/>
      <c r="C52" s="97"/>
      <c r="D52" s="97"/>
      <c r="E52" s="93"/>
      <c r="F52" s="55"/>
      <c r="G52" s="119">
        <v>0.486174</v>
      </c>
      <c r="H52" s="93">
        <v>0</v>
      </c>
      <c r="I52" s="93">
        <v>7.3999999999999996E-2</v>
      </c>
      <c r="J52" s="93">
        <v>7.1999999999999995E-2</v>
      </c>
      <c r="K52" s="93">
        <v>8.2000000000000003E-2</v>
      </c>
    </row>
    <row r="53" spans="1:11" ht="15" customHeight="1" x14ac:dyDescent="0.35">
      <c r="A53" s="227" t="s">
        <v>98</v>
      </c>
      <c r="B53" s="97"/>
      <c r="C53" s="97"/>
      <c r="D53" s="97"/>
      <c r="E53" s="93"/>
      <c r="F53" s="55"/>
      <c r="G53" s="119">
        <v>4.8248315999999996</v>
      </c>
      <c r="H53" s="93">
        <v>2.7606999999999999</v>
      </c>
      <c r="I53" s="93">
        <v>2.9249999999999998</v>
      </c>
      <c r="J53" s="93">
        <v>4.3950000000000005</v>
      </c>
      <c r="K53" s="93">
        <v>1.637</v>
      </c>
    </row>
    <row r="54" spans="1:11" ht="15" customHeight="1" x14ac:dyDescent="0.35">
      <c r="A54" s="227" t="s">
        <v>99</v>
      </c>
      <c r="B54" s="97"/>
      <c r="C54" s="97"/>
      <c r="D54" s="97"/>
      <c r="E54" s="93"/>
      <c r="F54" s="55"/>
      <c r="G54" s="119">
        <v>20.628914399999999</v>
      </c>
      <c r="H54" s="93">
        <v>24.544812899999997</v>
      </c>
      <c r="I54" s="93">
        <v>17.82</v>
      </c>
      <c r="J54" s="93">
        <v>16.594999999999999</v>
      </c>
      <c r="K54" s="93">
        <v>15.868</v>
      </c>
    </row>
    <row r="55" spans="1:11" ht="15" customHeight="1" x14ac:dyDescent="0.35">
      <c r="A55" s="227" t="s">
        <v>134</v>
      </c>
      <c r="B55" s="97"/>
      <c r="C55" s="97"/>
      <c r="D55" s="97"/>
      <c r="E55" s="93"/>
      <c r="F55" s="55"/>
      <c r="G55" s="119">
        <v>1.0597664</v>
      </c>
      <c r="H55" s="93">
        <v>0</v>
      </c>
      <c r="I55" s="93">
        <v>0</v>
      </c>
      <c r="J55" s="93">
        <v>0</v>
      </c>
      <c r="K55" s="93">
        <v>0</v>
      </c>
    </row>
    <row r="56" spans="1:11" ht="15" customHeight="1" x14ac:dyDescent="0.35">
      <c r="A56" s="229" t="s">
        <v>100</v>
      </c>
      <c r="B56" s="101"/>
      <c r="C56" s="101"/>
      <c r="D56" s="101"/>
      <c r="E56" s="94"/>
      <c r="F56" s="59"/>
      <c r="G56" s="120">
        <v>0</v>
      </c>
      <c r="H56" s="94">
        <v>0</v>
      </c>
      <c r="I56" s="94">
        <v>0</v>
      </c>
      <c r="J56" s="94">
        <v>0</v>
      </c>
      <c r="K56" s="94">
        <v>0</v>
      </c>
    </row>
    <row r="57" spans="1:11" ht="15" customHeight="1" x14ac:dyDescent="0.35">
      <c r="A57" s="224" t="s">
        <v>101</v>
      </c>
      <c r="B57" s="113"/>
      <c r="C57" s="113"/>
      <c r="D57" s="113"/>
      <c r="E57" s="92"/>
      <c r="F57" s="50"/>
      <c r="G57" s="118">
        <v>35.401257899999997</v>
      </c>
      <c r="H57" s="92">
        <v>31.246047300000001</v>
      </c>
      <c r="I57" s="96">
        <v>21.82</v>
      </c>
      <c r="J57" s="96">
        <v>21.155000000000001</v>
      </c>
      <c r="K57" s="96">
        <v>16.263999999999999</v>
      </c>
    </row>
    <row r="58" spans="1:11" ht="16.5" x14ac:dyDescent="0.35">
      <c r="A58" s="227"/>
      <c r="B58" s="113"/>
      <c r="C58" s="113"/>
      <c r="D58" s="113"/>
      <c r="E58" s="56"/>
      <c r="F58" s="56"/>
      <c r="G58" s="56"/>
      <c r="H58" s="56"/>
      <c r="I58" s="56"/>
      <c r="J58" s="56"/>
      <c r="K58" s="56"/>
    </row>
    <row r="59" spans="1:11" ht="16.5" x14ac:dyDescent="0.35">
      <c r="A59" s="111"/>
      <c r="B59" s="102"/>
      <c r="C59" s="104"/>
      <c r="D59" s="104"/>
      <c r="E59" s="105">
        <v>2016</v>
      </c>
      <c r="F59" s="105">
        <v>2015</v>
      </c>
      <c r="G59" s="105">
        <v>2016</v>
      </c>
      <c r="H59" s="105">
        <v>2015</v>
      </c>
      <c r="I59" s="105">
        <v>2014</v>
      </c>
      <c r="J59" s="105">
        <v>2013</v>
      </c>
      <c r="K59" s="105">
        <v>2012</v>
      </c>
    </row>
    <row r="60" spans="1:11" ht="16.5" x14ac:dyDescent="0.35">
      <c r="A60" s="106"/>
      <c r="B60" s="106"/>
      <c r="C60" s="104"/>
      <c r="D60" s="104"/>
      <c r="E60" s="108" t="str">
        <f>E$4</f>
        <v>kv 4</v>
      </c>
      <c r="F60" s="108" t="str">
        <f>F$4</f>
        <v>kv 4</v>
      </c>
      <c r="G60" s="108">
        <f>G$4</f>
        <v>0</v>
      </c>
      <c r="H60" s="108">
        <f>H$4</f>
        <v>0</v>
      </c>
      <c r="I60" s="108"/>
      <c r="J60" s="108"/>
      <c r="K60" s="108"/>
    </row>
    <row r="61" spans="1:11" ht="16.5" x14ac:dyDescent="0.35">
      <c r="A61" s="103" t="s">
        <v>136</v>
      </c>
      <c r="B61" s="109"/>
      <c r="C61" s="103"/>
      <c r="D61" s="103"/>
      <c r="E61" s="110"/>
      <c r="F61" s="110"/>
      <c r="G61" s="110"/>
      <c r="H61" s="110"/>
      <c r="I61" s="110"/>
      <c r="J61" s="110"/>
      <c r="K61" s="110"/>
    </row>
    <row r="62" spans="1:11" ht="3" customHeight="1" x14ac:dyDescent="0.35">
      <c r="A62" s="227"/>
      <c r="B62" s="100"/>
      <c r="C62" s="100"/>
      <c r="D62" s="100"/>
      <c r="E62" s="98"/>
      <c r="F62" s="98"/>
      <c r="G62" s="98"/>
      <c r="H62" s="98"/>
      <c r="I62" s="98"/>
      <c r="J62" s="98"/>
      <c r="K62" s="98"/>
    </row>
    <row r="63" spans="1:11" ht="34.5" customHeight="1" x14ac:dyDescent="0.35">
      <c r="A63" s="237" t="s">
        <v>102</v>
      </c>
      <c r="B63" s="237"/>
      <c r="C63" s="237"/>
      <c r="D63" s="237"/>
      <c r="E63" s="119">
        <v>1.4165269000000054</v>
      </c>
      <c r="F63" s="93">
        <v>0.70417599999999547</v>
      </c>
      <c r="G63" s="119">
        <v>4.6773789000000061</v>
      </c>
      <c r="H63" s="93">
        <v>4.0451760000000094</v>
      </c>
      <c r="I63" s="93">
        <v>1.2920000000000043</v>
      </c>
      <c r="J63" s="93">
        <v>1.661999999999999</v>
      </c>
      <c r="K63" s="93">
        <v>1.7609999999999921</v>
      </c>
    </row>
    <row r="64" spans="1:11" ht="15" customHeight="1" x14ac:dyDescent="0.35">
      <c r="A64" s="238" t="s">
        <v>103</v>
      </c>
      <c r="B64" s="238"/>
      <c r="C64" s="239"/>
      <c r="D64" s="239"/>
      <c r="E64" s="120">
        <v>2.1988288999999996</v>
      </c>
      <c r="F64" s="94">
        <v>0.31200000000000028</v>
      </c>
      <c r="G64" s="120">
        <v>-4.4649999999999999</v>
      </c>
      <c r="H64" s="94">
        <v>-1.2450000000000001</v>
      </c>
      <c r="I64" s="94">
        <v>0.84299999999999997</v>
      </c>
      <c r="J64" s="94">
        <v>-2.6989999999999998</v>
      </c>
      <c r="K64" s="94">
        <v>-1.071</v>
      </c>
    </row>
    <row r="65" spans="1:12" ht="15" customHeight="1" x14ac:dyDescent="0.35">
      <c r="A65" s="294" t="s">
        <v>104</v>
      </c>
      <c r="B65" s="240"/>
      <c r="C65" s="241"/>
      <c r="D65" s="241"/>
      <c r="E65" s="118">
        <f t="shared" ref="E65:K65" si="7">SUM(E63:E64)</f>
        <v>3.615355800000005</v>
      </c>
      <c r="F65" s="92">
        <f t="shared" si="7"/>
        <v>1.0161759999999957</v>
      </c>
      <c r="G65" s="118">
        <f t="shared" si="7"/>
        <v>0.21237890000000625</v>
      </c>
      <c r="H65" s="92">
        <f t="shared" si="7"/>
        <v>2.8001760000000093</v>
      </c>
      <c r="I65" s="96">
        <f t="shared" si="7"/>
        <v>2.1350000000000042</v>
      </c>
      <c r="J65" s="96">
        <f t="shared" si="7"/>
        <v>-1.0370000000000008</v>
      </c>
      <c r="K65" s="96">
        <f t="shared" si="7"/>
        <v>0.68999999999999218</v>
      </c>
    </row>
    <row r="66" spans="1:12" ht="15" customHeight="1" x14ac:dyDescent="0.35">
      <c r="A66" s="237" t="s">
        <v>105</v>
      </c>
      <c r="B66" s="237"/>
      <c r="C66" s="97"/>
      <c r="D66" s="97"/>
      <c r="E66" s="119">
        <v>-0.51400000000000012</v>
      </c>
      <c r="F66" s="93">
        <v>-4.4000000000000039E-2</v>
      </c>
      <c r="G66" s="119">
        <v>-1.373</v>
      </c>
      <c r="H66" s="93">
        <v>-0.34200000000000003</v>
      </c>
      <c r="I66" s="93">
        <v>-0.39200000000000002</v>
      </c>
      <c r="J66" s="93">
        <v>-0.46400000000000002</v>
      </c>
      <c r="K66" s="93">
        <v>-0.28499999999999998</v>
      </c>
    </row>
    <row r="67" spans="1:12" ht="15" customHeight="1" x14ac:dyDescent="0.35">
      <c r="A67" s="238" t="s">
        <v>135</v>
      </c>
      <c r="B67" s="238"/>
      <c r="C67" s="101"/>
      <c r="D67" s="101"/>
      <c r="E67" s="120">
        <v>0</v>
      </c>
      <c r="F67" s="94">
        <v>0.188</v>
      </c>
      <c r="G67" s="120">
        <v>0</v>
      </c>
      <c r="H67" s="94">
        <v>9.5000000000000001E-2</v>
      </c>
      <c r="I67" s="94">
        <v>0</v>
      </c>
      <c r="J67" s="94">
        <v>0</v>
      </c>
      <c r="K67" s="94">
        <v>0</v>
      </c>
    </row>
    <row r="68" spans="1:12" ht="15" customHeight="1" x14ac:dyDescent="0.35">
      <c r="A68" s="242" t="s">
        <v>106</v>
      </c>
      <c r="B68" s="242"/>
      <c r="C68" s="243"/>
      <c r="D68" s="243"/>
      <c r="E68" s="118">
        <f t="shared" ref="E68:K68" si="8">SUM(E65:E67)</f>
        <v>3.1013558000000048</v>
      </c>
      <c r="F68" s="92">
        <f t="shared" si="8"/>
        <v>1.1601759999999957</v>
      </c>
      <c r="G68" s="118">
        <f t="shared" si="8"/>
        <v>-1.1606210999999937</v>
      </c>
      <c r="H68" s="92">
        <f t="shared" si="8"/>
        <v>2.5531760000000094</v>
      </c>
      <c r="I68" s="96">
        <f t="shared" si="8"/>
        <v>1.7430000000000043</v>
      </c>
      <c r="J68" s="96">
        <f t="shared" si="8"/>
        <v>-1.5010000000000008</v>
      </c>
      <c r="K68" s="96">
        <f t="shared" si="8"/>
        <v>0.4049999999999922</v>
      </c>
    </row>
    <row r="69" spans="1:12" ht="15" customHeight="1" x14ac:dyDescent="0.35">
      <c r="A69" s="238" t="s">
        <v>107</v>
      </c>
      <c r="B69" s="238"/>
      <c r="C69" s="244"/>
      <c r="D69" s="244"/>
      <c r="E69" s="120">
        <v>-1.9870000000000005</v>
      </c>
      <c r="F69" s="94">
        <v>0</v>
      </c>
      <c r="G69" s="120">
        <v>-1.9870000000000005</v>
      </c>
      <c r="H69" s="94">
        <v>0</v>
      </c>
      <c r="I69" s="94">
        <v>0</v>
      </c>
      <c r="J69" s="94">
        <v>-0.84099999999999997</v>
      </c>
      <c r="K69" s="94">
        <v>-1.181</v>
      </c>
    </row>
    <row r="70" spans="1:12" ht="15" customHeight="1" x14ac:dyDescent="0.35">
      <c r="A70" s="294" t="s">
        <v>108</v>
      </c>
      <c r="B70" s="240"/>
      <c r="C70" s="113"/>
      <c r="D70" s="113"/>
      <c r="E70" s="118">
        <f t="shared" ref="E70:K70" si="9">SUM(E68:E69)</f>
        <v>1.1143558000000042</v>
      </c>
      <c r="F70" s="92">
        <f t="shared" si="9"/>
        <v>1.1601759999999957</v>
      </c>
      <c r="G70" s="118">
        <f t="shared" si="9"/>
        <v>-3.1476210999999941</v>
      </c>
      <c r="H70" s="92">
        <f t="shared" si="9"/>
        <v>2.5531760000000094</v>
      </c>
      <c r="I70" s="96">
        <f t="shared" si="9"/>
        <v>1.7430000000000043</v>
      </c>
      <c r="J70" s="96">
        <f t="shared" si="9"/>
        <v>-2.3420000000000005</v>
      </c>
      <c r="K70" s="96">
        <f t="shared" si="9"/>
        <v>-0.77600000000000779</v>
      </c>
    </row>
    <row r="71" spans="1:12" ht="15" customHeight="1" x14ac:dyDescent="0.35">
      <c r="A71" s="237" t="s">
        <v>109</v>
      </c>
      <c r="B71" s="237"/>
      <c r="C71" s="97"/>
      <c r="D71" s="97"/>
      <c r="E71" s="119">
        <v>1.0920000000000001</v>
      </c>
      <c r="F71" s="93">
        <v>2.1999999999999992E-2</v>
      </c>
      <c r="G71" s="119">
        <v>2.2720000000000002</v>
      </c>
      <c r="H71" s="93">
        <v>-0.191</v>
      </c>
      <c r="I71" s="93">
        <v>-0.75800000000000001</v>
      </c>
      <c r="J71" s="93">
        <v>3.03</v>
      </c>
      <c r="K71" s="93">
        <v>-0.71</v>
      </c>
    </row>
    <row r="72" spans="1:12" ht="15" customHeight="1" x14ac:dyDescent="0.35">
      <c r="A72" s="237" t="s">
        <v>110</v>
      </c>
      <c r="B72" s="237"/>
      <c r="C72" s="97"/>
      <c r="D72" s="97"/>
      <c r="E72" s="119">
        <v>0</v>
      </c>
      <c r="F72" s="93">
        <v>0</v>
      </c>
      <c r="G72" s="119">
        <v>0</v>
      </c>
      <c r="H72" s="93">
        <v>0</v>
      </c>
      <c r="I72" s="93">
        <v>0</v>
      </c>
      <c r="J72" s="93">
        <v>0</v>
      </c>
      <c r="K72" s="93">
        <v>0</v>
      </c>
    </row>
    <row r="73" spans="1:12" ht="15" customHeight="1" x14ac:dyDescent="0.35">
      <c r="A73" s="237" t="s">
        <v>111</v>
      </c>
      <c r="B73" s="237"/>
      <c r="C73" s="97"/>
      <c r="D73" s="97"/>
      <c r="E73" s="119">
        <v>0</v>
      </c>
      <c r="F73" s="93">
        <v>-1.100000000000001E-2</v>
      </c>
      <c r="G73" s="119">
        <v>0</v>
      </c>
      <c r="H73" s="93">
        <v>-0.38300000000000001</v>
      </c>
      <c r="I73" s="93">
        <v>-0.27500000000000002</v>
      </c>
      <c r="J73" s="93">
        <v>-0.19700000000000001</v>
      </c>
      <c r="K73" s="93">
        <v>-0.40200000000000002</v>
      </c>
    </row>
    <row r="74" spans="1:12" ht="15" customHeight="1" x14ac:dyDescent="0.35">
      <c r="A74" s="238" t="s">
        <v>112</v>
      </c>
      <c r="B74" s="238"/>
      <c r="C74" s="101"/>
      <c r="D74" s="101"/>
      <c r="E74" s="120">
        <v>0</v>
      </c>
      <c r="F74" s="94">
        <v>0</v>
      </c>
      <c r="G74" s="120">
        <v>0.65800000000000003</v>
      </c>
      <c r="H74" s="94">
        <v>0</v>
      </c>
      <c r="I74" s="94">
        <v>0</v>
      </c>
      <c r="J74" s="94">
        <v>0</v>
      </c>
      <c r="K74" s="94">
        <v>0</v>
      </c>
    </row>
    <row r="75" spans="1:12" ht="15" customHeight="1" x14ac:dyDescent="0.35">
      <c r="A75" s="345" t="s">
        <v>113</v>
      </c>
      <c r="B75" s="349"/>
      <c r="C75" s="246"/>
      <c r="D75" s="246"/>
      <c r="E75" s="125">
        <f t="shared" ref="E75:K75" si="10">SUM(E71:E74)</f>
        <v>1.0920000000000001</v>
      </c>
      <c r="F75" s="308">
        <f t="shared" si="10"/>
        <v>1.0999999999999982E-2</v>
      </c>
      <c r="G75" s="125">
        <f t="shared" si="10"/>
        <v>2.93</v>
      </c>
      <c r="H75" s="308">
        <f t="shared" si="10"/>
        <v>-0.57400000000000007</v>
      </c>
      <c r="I75" s="285">
        <f t="shared" si="10"/>
        <v>-1.0329999999999999</v>
      </c>
      <c r="J75" s="285">
        <f t="shared" si="10"/>
        <v>2.8329999999999997</v>
      </c>
      <c r="K75" s="285">
        <f t="shared" si="10"/>
        <v>-1.1120000000000001</v>
      </c>
    </row>
    <row r="76" spans="1:12" ht="15" customHeight="1" x14ac:dyDescent="0.35">
      <c r="A76" s="240" t="s">
        <v>114</v>
      </c>
      <c r="B76" s="240"/>
      <c r="C76" s="113"/>
      <c r="D76" s="113"/>
      <c r="E76" s="118">
        <f t="shared" ref="E76:K76" si="11">SUM(E75+E70)</f>
        <v>2.2063558000000043</v>
      </c>
      <c r="F76" s="92">
        <f t="shared" si="11"/>
        <v>1.1711759999999956</v>
      </c>
      <c r="G76" s="118">
        <f t="shared" si="11"/>
        <v>-0.21762109999999391</v>
      </c>
      <c r="H76" s="92">
        <f t="shared" si="11"/>
        <v>1.9791760000000094</v>
      </c>
      <c r="I76" s="96">
        <f t="shared" si="11"/>
        <v>0.71000000000000441</v>
      </c>
      <c r="J76" s="96">
        <f t="shared" si="11"/>
        <v>0.49099999999999921</v>
      </c>
      <c r="K76" s="96">
        <f t="shared" si="11"/>
        <v>-1.8880000000000079</v>
      </c>
    </row>
    <row r="77" spans="1:12" ht="15" customHeight="1" x14ac:dyDescent="0.35">
      <c r="A77" s="238" t="s">
        <v>230</v>
      </c>
      <c r="B77" s="238"/>
      <c r="C77" s="101"/>
      <c r="D77" s="101"/>
      <c r="E77" s="120">
        <v>0</v>
      </c>
      <c r="F77" s="94">
        <v>0</v>
      </c>
      <c r="G77" s="120">
        <v>0</v>
      </c>
      <c r="H77" s="94">
        <v>0</v>
      </c>
      <c r="I77" s="94">
        <v>0</v>
      </c>
      <c r="J77" s="94">
        <v>0</v>
      </c>
      <c r="K77" s="94">
        <v>0</v>
      </c>
      <c r="L77" s="288"/>
    </row>
    <row r="78" spans="1:12" ht="15" customHeight="1" x14ac:dyDescent="0.35">
      <c r="A78" s="294" t="s">
        <v>231</v>
      </c>
      <c r="B78" s="243"/>
      <c r="C78" s="113"/>
      <c r="D78" s="113"/>
      <c r="E78" s="118">
        <v>2.2063557999999999</v>
      </c>
      <c r="F78" s="92">
        <v>1.171176</v>
      </c>
      <c r="G78" s="118">
        <v>-0.21762109999999399</v>
      </c>
      <c r="H78" s="92">
        <v>1.97917600000001</v>
      </c>
      <c r="I78" s="96">
        <v>0.71000000000000396</v>
      </c>
      <c r="J78" s="96">
        <v>0.49099999999999899</v>
      </c>
      <c r="K78" s="96">
        <v>-1.8880000000000099</v>
      </c>
    </row>
    <row r="79" spans="1:12" ht="16.5" x14ac:dyDescent="0.35">
      <c r="A79" s="227"/>
      <c r="B79" s="113"/>
      <c r="C79" s="113"/>
      <c r="D79" s="113"/>
      <c r="E79" s="114"/>
      <c r="F79" s="114"/>
      <c r="G79" s="114"/>
      <c r="H79" s="114"/>
      <c r="I79" s="114"/>
      <c r="J79" s="114"/>
      <c r="K79" s="114"/>
    </row>
    <row r="80" spans="1:12" ht="16.5" x14ac:dyDescent="0.35">
      <c r="A80" s="111"/>
      <c r="B80" s="102"/>
      <c r="C80" s="104"/>
      <c r="D80" s="104"/>
      <c r="E80" s="105">
        <v>2016</v>
      </c>
      <c r="F80" s="105">
        <v>2015</v>
      </c>
      <c r="G80" s="105">
        <v>2016</v>
      </c>
      <c r="H80" s="105">
        <v>2015</v>
      </c>
      <c r="I80" s="105">
        <v>2014</v>
      </c>
      <c r="J80" s="105">
        <v>2013</v>
      </c>
      <c r="K80" s="105">
        <v>2012</v>
      </c>
    </row>
    <row r="81" spans="1:11" ht="16.5" x14ac:dyDescent="0.35">
      <c r="A81" s="106"/>
      <c r="B81" s="106"/>
      <c r="C81" s="104"/>
      <c r="D81" s="104"/>
      <c r="E81" s="105" t="str">
        <f>E$4</f>
        <v>kv 4</v>
      </c>
      <c r="F81" s="105" t="str">
        <f>F$4</f>
        <v>kv 4</v>
      </c>
      <c r="G81" s="108">
        <f>G$4</f>
        <v>0</v>
      </c>
      <c r="H81" s="108">
        <f>H$4</f>
        <v>0</v>
      </c>
      <c r="I81" s="105"/>
      <c r="J81" s="105"/>
      <c r="K81" s="105"/>
    </row>
    <row r="82" spans="1:11" ht="15" customHeight="1" x14ac:dyDescent="0.35">
      <c r="A82" s="103" t="s">
        <v>115</v>
      </c>
      <c r="B82" s="109"/>
      <c r="C82" s="103"/>
      <c r="D82" s="103"/>
      <c r="E82" s="107"/>
      <c r="F82" s="107"/>
      <c r="G82" s="107"/>
      <c r="H82" s="107"/>
      <c r="I82" s="107"/>
      <c r="J82" s="107"/>
      <c r="K82" s="107"/>
    </row>
    <row r="83" spans="1:11" ht="5.25" customHeight="1" x14ac:dyDescent="0.35">
      <c r="A83" s="227"/>
      <c r="B83" s="100"/>
      <c r="C83" s="100"/>
      <c r="D83" s="100"/>
      <c r="E83" s="100"/>
      <c r="F83" s="100"/>
      <c r="G83" s="100"/>
      <c r="H83" s="100"/>
      <c r="I83" s="100"/>
      <c r="J83" s="100"/>
      <c r="K83" s="100"/>
    </row>
    <row r="84" spans="1:11" ht="15" customHeight="1" x14ac:dyDescent="0.35">
      <c r="A84" s="262" t="s">
        <v>116</v>
      </c>
      <c r="B84" s="237"/>
      <c r="C84" s="228"/>
      <c r="D84" s="228"/>
      <c r="E84" s="119">
        <v>9.8787760446971262</v>
      </c>
      <c r="F84" s="93">
        <v>7.7995990640957524</v>
      </c>
      <c r="G84" s="119">
        <v>7.9966046278266951</v>
      </c>
      <c r="H84" s="93">
        <v>6.5371728913926246</v>
      </c>
      <c r="I84" s="93">
        <v>2.1902654867256621</v>
      </c>
      <c r="J84" s="93">
        <v>3.8937927107061463</v>
      </c>
      <c r="K84" s="93">
        <v>4.7739735496060032</v>
      </c>
    </row>
    <row r="85" spans="1:11" ht="15" customHeight="1" x14ac:dyDescent="0.35">
      <c r="A85" s="227" t="s">
        <v>222</v>
      </c>
      <c r="B85" s="237"/>
      <c r="C85" s="228"/>
      <c r="D85" s="228"/>
      <c r="E85" s="119">
        <v>10.790119847218628</v>
      </c>
      <c r="F85" s="315">
        <v>8.0418983569363007</v>
      </c>
      <c r="G85" s="119">
        <v>8.3573696407879527</v>
      </c>
      <c r="H85" s="93">
        <v>6.5068994640915134</v>
      </c>
      <c r="I85" s="93">
        <v>3.0105513955071461</v>
      </c>
      <c r="J85" s="93">
        <v>4.3031036446469146</v>
      </c>
      <c r="K85" s="93">
        <v>4.1518824017326335</v>
      </c>
    </row>
    <row r="86" spans="1:11" ht="15" customHeight="1" x14ac:dyDescent="0.35">
      <c r="A86" s="227" t="s">
        <v>267</v>
      </c>
      <c r="B86" s="237"/>
      <c r="C86" s="228"/>
      <c r="D86" s="228"/>
      <c r="E86" s="119">
        <f t="shared" ref="E86:K86" si="12">(E30/E8)*100</f>
        <v>16.157471487623855</v>
      </c>
      <c r="F86" s="315">
        <f t="shared" si="12"/>
        <v>12.086164317302353</v>
      </c>
      <c r="G86" s="119">
        <f t="shared" si="12"/>
        <v>11.622483470113291</v>
      </c>
      <c r="H86" s="93">
        <f t="shared" si="12"/>
        <v>9.0552212272349468</v>
      </c>
      <c r="I86" s="93">
        <f t="shared" si="12"/>
        <v>3.9217859755692004</v>
      </c>
      <c r="J86" s="93">
        <f t="shared" si="12"/>
        <v>5.8961228968544201</v>
      </c>
      <c r="K86" s="93">
        <f t="shared" si="12"/>
        <v>5.5252345618446084</v>
      </c>
    </row>
    <row r="87" spans="1:11" ht="15" customHeight="1" x14ac:dyDescent="0.35">
      <c r="A87" s="227" t="s">
        <v>117</v>
      </c>
      <c r="B87" s="237"/>
      <c r="C87" s="228"/>
      <c r="D87" s="228"/>
      <c r="E87" s="119">
        <v>8.7272931502112066</v>
      </c>
      <c r="F87" s="315">
        <v>5.9456476341246409</v>
      </c>
      <c r="G87" s="119">
        <v>7.3101069154591496</v>
      </c>
      <c r="H87" s="93">
        <v>6.3101443147447744</v>
      </c>
      <c r="I87" s="93">
        <v>2.0200816882232751</v>
      </c>
      <c r="J87" s="93">
        <v>2.8456007972665001</v>
      </c>
      <c r="K87" s="93">
        <v>4.2739965900188901</v>
      </c>
    </row>
    <row r="88" spans="1:11" ht="15" customHeight="1" x14ac:dyDescent="0.35">
      <c r="A88" s="227" t="s">
        <v>118</v>
      </c>
      <c r="B88" s="237"/>
      <c r="C88" s="235"/>
      <c r="D88" s="235"/>
      <c r="E88" s="126" t="s">
        <v>67</v>
      </c>
      <c r="F88" s="315" t="s">
        <v>67</v>
      </c>
      <c r="G88" s="119">
        <v>86.87438192356673</v>
      </c>
      <c r="H88" s="93">
        <v>215.64996563981759</v>
      </c>
      <c r="I88" s="93">
        <v>341.09347442680433</v>
      </c>
      <c r="J88" s="93">
        <v>-165.87499999999986</v>
      </c>
      <c r="K88" s="93">
        <v>-164.51169188445601</v>
      </c>
    </row>
    <row r="89" spans="1:11" ht="15" customHeight="1" x14ac:dyDescent="0.35">
      <c r="A89" s="227" t="s">
        <v>119</v>
      </c>
      <c r="B89" s="237"/>
      <c r="C89" s="235"/>
      <c r="D89" s="235"/>
      <c r="E89" s="126" t="s">
        <v>67</v>
      </c>
      <c r="F89" s="315" t="s">
        <v>67</v>
      </c>
      <c r="G89" s="119">
        <v>77.508199680217132</v>
      </c>
      <c r="H89" s="93">
        <v>92.970984059597001</v>
      </c>
      <c r="I89" s="93">
        <v>63.15664368908952</v>
      </c>
      <c r="J89" s="93">
        <v>109.91253644314862</v>
      </c>
      <c r="K89" s="93">
        <v>1541.4012738853517</v>
      </c>
    </row>
    <row r="90" spans="1:11" ht="15" customHeight="1" x14ac:dyDescent="0.35">
      <c r="A90" s="227" t="s">
        <v>120</v>
      </c>
      <c r="B90" s="237"/>
      <c r="C90" s="228"/>
      <c r="D90" s="228"/>
      <c r="E90" s="127" t="s">
        <v>67</v>
      </c>
      <c r="F90" s="315" t="s">
        <v>67</v>
      </c>
      <c r="G90" s="116">
        <v>22.839346621070206</v>
      </c>
      <c r="H90" s="93" t="s">
        <v>67</v>
      </c>
      <c r="I90" s="93">
        <v>3.2676443629697656</v>
      </c>
      <c r="J90" s="93">
        <v>-0.69014417395414185</v>
      </c>
      <c r="K90" s="93">
        <v>-8.9399901623217115</v>
      </c>
    </row>
    <row r="91" spans="1:11" ht="15" customHeight="1" x14ac:dyDescent="0.35">
      <c r="A91" s="227" t="s">
        <v>121</v>
      </c>
      <c r="B91" s="237"/>
      <c r="C91" s="228"/>
      <c r="D91" s="228"/>
      <c r="E91" s="128" t="s">
        <v>67</v>
      </c>
      <c r="F91" s="85" t="s">
        <v>67</v>
      </c>
      <c r="G91" s="119">
        <v>0.3784124000000002</v>
      </c>
      <c r="H91" s="93" t="s">
        <v>67</v>
      </c>
      <c r="I91" s="93">
        <v>0.21499999999999958</v>
      </c>
      <c r="J91" s="93">
        <v>2.2630000000000003</v>
      </c>
      <c r="K91" s="93">
        <v>-0.21800000000000019</v>
      </c>
    </row>
    <row r="92" spans="1:11" ht="15" customHeight="1" x14ac:dyDescent="0.35">
      <c r="A92" s="227" t="s">
        <v>122</v>
      </c>
      <c r="B92" s="237"/>
      <c r="C92" s="97"/>
      <c r="D92" s="97"/>
      <c r="E92" s="129" t="s">
        <v>67</v>
      </c>
      <c r="F92" s="86" t="s">
        <v>67</v>
      </c>
      <c r="G92" s="119">
        <v>0.6358345816714932</v>
      </c>
      <c r="H92" s="93" t="s">
        <v>67</v>
      </c>
      <c r="I92" s="93">
        <v>4.5063113604487883</v>
      </c>
      <c r="J92" s="93">
        <v>-31.739726027397548</v>
      </c>
      <c r="K92" s="93">
        <v>-1.2159559834938074</v>
      </c>
    </row>
    <row r="93" spans="1:11" ht="15" customHeight="1" x14ac:dyDescent="0.35">
      <c r="A93" s="229" t="s">
        <v>123</v>
      </c>
      <c r="B93" s="238"/>
      <c r="C93" s="101"/>
      <c r="D93" s="101"/>
      <c r="E93" s="130" t="s">
        <v>67</v>
      </c>
      <c r="F93" s="87" t="s">
        <v>67</v>
      </c>
      <c r="G93" s="131">
        <v>729</v>
      </c>
      <c r="H93" s="87">
        <v>646</v>
      </c>
      <c r="I93" s="55">
        <v>550</v>
      </c>
      <c r="J93" s="55">
        <v>494</v>
      </c>
      <c r="K93" s="55">
        <v>422</v>
      </c>
    </row>
    <row r="94" spans="1:11" ht="16.5" x14ac:dyDescent="0.35">
      <c r="A94" s="231" t="s">
        <v>264</v>
      </c>
      <c r="B94" s="99"/>
      <c r="C94" s="99"/>
      <c r="D94" s="99"/>
      <c r="E94" s="99"/>
      <c r="F94" s="99"/>
      <c r="G94" s="99"/>
      <c r="H94" s="99"/>
      <c r="I94" s="99"/>
      <c r="J94" s="99"/>
      <c r="K94" s="99"/>
    </row>
    <row r="95" spans="1:11" ht="16.5" x14ac:dyDescent="0.35">
      <c r="A95" s="231" t="s">
        <v>268</v>
      </c>
      <c r="B95" s="247"/>
      <c r="C95" s="247"/>
      <c r="D95" s="247"/>
      <c r="E95" s="247"/>
      <c r="F95" s="247"/>
      <c r="G95" s="247"/>
      <c r="H95" s="247"/>
      <c r="I95" s="247"/>
      <c r="J95" s="247"/>
      <c r="K95" s="247"/>
    </row>
    <row r="96" spans="1:11" ht="16.5" x14ac:dyDescent="0.35">
      <c r="A96" s="231"/>
      <c r="B96" s="247"/>
      <c r="C96" s="247"/>
      <c r="D96" s="247"/>
      <c r="E96" s="247"/>
      <c r="F96" s="247"/>
      <c r="G96" s="247"/>
      <c r="H96" s="247"/>
      <c r="I96" s="247"/>
      <c r="J96" s="247"/>
      <c r="K96" s="247"/>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49"/>
      <c r="B100" s="249"/>
      <c r="C100" s="249"/>
      <c r="D100" s="249"/>
      <c r="E100" s="249"/>
      <c r="F100" s="249"/>
      <c r="G100" s="249"/>
      <c r="H100" s="249"/>
      <c r="I100" s="249"/>
      <c r="J100" s="249"/>
      <c r="K100" s="249"/>
    </row>
    <row r="101" spans="1:11" x14ac:dyDescent="0.25">
      <c r="A101" s="249"/>
      <c r="B101" s="249"/>
      <c r="C101" s="249"/>
      <c r="D101" s="249"/>
      <c r="E101" s="249"/>
      <c r="F101" s="249"/>
      <c r="G101" s="249"/>
      <c r="H101" s="249"/>
      <c r="I101" s="249"/>
      <c r="J101" s="249"/>
      <c r="K101" s="24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row r="114" spans="1:11" x14ac:dyDescent="0.25">
      <c r="A114" s="219"/>
      <c r="B114" s="219"/>
      <c r="C114" s="219"/>
      <c r="D114" s="219"/>
      <c r="E114" s="219"/>
      <c r="F114" s="219"/>
      <c r="G114" s="219"/>
      <c r="H114" s="219"/>
      <c r="I114" s="219"/>
      <c r="J114" s="219"/>
      <c r="K114" s="219"/>
    </row>
  </sheetData>
  <mergeCells count="2">
    <mergeCell ref="A1:K1"/>
    <mergeCell ref="A75:B75"/>
  </mergeCells>
  <pageMargins left="0.70866141732283472" right="0.51181102362204722" top="0.74803149606299213" bottom="0.35433070866141736" header="0.31496062992125984" footer="0.31496062992125984"/>
  <pageSetup paperSize="9" scale="5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sheetViews>
  <sheetFormatPr defaultRowHeight="15" outlineLevelRow="1" x14ac:dyDescent="0.25"/>
  <cols>
    <col min="2" max="2" width="90" customWidth="1"/>
    <col min="3" max="3" width="20.5703125" customWidth="1"/>
  </cols>
  <sheetData>
    <row r="1" spans="1:3" ht="22.5" customHeight="1" x14ac:dyDescent="0.25">
      <c r="A1" s="334" t="s">
        <v>303</v>
      </c>
      <c r="B1" s="335"/>
      <c r="C1" s="335"/>
    </row>
    <row r="3" spans="1:3" x14ac:dyDescent="0.25">
      <c r="A3" s="324" t="s">
        <v>300</v>
      </c>
    </row>
    <row r="4" spans="1:3" x14ac:dyDescent="0.25">
      <c r="A4" s="324"/>
    </row>
    <row r="5" spans="1:3" x14ac:dyDescent="0.25">
      <c r="A5" s="325" t="s">
        <v>272</v>
      </c>
      <c r="B5" s="325" t="s">
        <v>273</v>
      </c>
      <c r="C5" s="325" t="s">
        <v>274</v>
      </c>
    </row>
    <row r="6" spans="1:3" ht="6.75" customHeight="1" x14ac:dyDescent="0.25">
      <c r="A6" s="323"/>
      <c r="B6" s="323"/>
      <c r="C6" s="323"/>
    </row>
    <row r="7" spans="1:3" ht="45" hidden="1" outlineLevel="1" x14ac:dyDescent="0.25">
      <c r="A7" s="326" t="s">
        <v>147</v>
      </c>
      <c r="B7" s="327" t="s">
        <v>277</v>
      </c>
    </row>
    <row r="8" spans="1:3" hidden="1" outlineLevel="1" x14ac:dyDescent="0.25">
      <c r="B8" s="327" t="s">
        <v>278</v>
      </c>
    </row>
    <row r="9" spans="1:3" hidden="1" outlineLevel="1" x14ac:dyDescent="0.25">
      <c r="B9" s="327"/>
    </row>
    <row r="10" spans="1:3" hidden="1" outlineLevel="1" x14ac:dyDescent="0.25"/>
    <row r="11" spans="1:3" ht="45" hidden="1" outlineLevel="1" x14ac:dyDescent="0.25">
      <c r="A11" s="326" t="s">
        <v>271</v>
      </c>
      <c r="B11" s="327" t="s">
        <v>276</v>
      </c>
      <c r="C11" s="326" t="s">
        <v>275</v>
      </c>
    </row>
    <row r="12" spans="1:3" hidden="1" outlineLevel="1" x14ac:dyDescent="0.25"/>
    <row r="13" spans="1:3" hidden="1" outlineLevel="1" x14ac:dyDescent="0.25"/>
    <row r="14" spans="1:3" hidden="1" outlineLevel="1" x14ac:dyDescent="0.25">
      <c r="A14" t="s">
        <v>279</v>
      </c>
      <c r="B14" t="s">
        <v>280</v>
      </c>
    </row>
    <row r="15" spans="1:3" hidden="1" outlineLevel="1" x14ac:dyDescent="0.25"/>
    <row r="16" spans="1:3" ht="45" hidden="1" outlineLevel="1" x14ac:dyDescent="0.25">
      <c r="A16" s="326" t="s">
        <v>283</v>
      </c>
      <c r="B16" s="330" t="s">
        <v>284</v>
      </c>
      <c r="C16" s="326" t="s">
        <v>285</v>
      </c>
    </row>
    <row r="17" spans="1:3" hidden="1" outlineLevel="1" x14ac:dyDescent="0.25"/>
    <row r="18" spans="1:3" ht="30" hidden="1" outlineLevel="1" x14ac:dyDescent="0.25">
      <c r="B18" s="330" t="s">
        <v>286</v>
      </c>
    </row>
    <row r="19" spans="1:3" hidden="1" outlineLevel="1" x14ac:dyDescent="0.25"/>
    <row r="20" spans="1:3" ht="45" hidden="1" outlineLevel="1" x14ac:dyDescent="0.25">
      <c r="A20" s="326" t="s">
        <v>287</v>
      </c>
      <c r="B20" s="330" t="s">
        <v>288</v>
      </c>
      <c r="C20" s="326" t="s">
        <v>275</v>
      </c>
    </row>
    <row r="21" spans="1:3" collapsed="1" x14ac:dyDescent="0.25"/>
    <row r="23" spans="1:3" x14ac:dyDescent="0.25">
      <c r="A23" s="323" t="s">
        <v>301</v>
      </c>
    </row>
    <row r="25" spans="1:3" ht="45" x14ac:dyDescent="0.25">
      <c r="A25" t="s">
        <v>128</v>
      </c>
      <c r="B25" s="330" t="s">
        <v>302</v>
      </c>
    </row>
    <row r="27" spans="1:3" x14ac:dyDescent="0.25">
      <c r="A27" s="323" t="s">
        <v>310</v>
      </c>
    </row>
    <row r="29" spans="1:3" x14ac:dyDescent="0.25">
      <c r="A29">
        <v>161011</v>
      </c>
      <c r="B29" s="323" t="s">
        <v>311</v>
      </c>
    </row>
    <row r="30" spans="1:3" x14ac:dyDescent="0.25">
      <c r="B30" t="s">
        <v>312</v>
      </c>
    </row>
    <row r="31" spans="1:3" x14ac:dyDescent="0.25">
      <c r="B31" t="s">
        <v>313</v>
      </c>
    </row>
    <row r="33" spans="1:3" x14ac:dyDescent="0.25">
      <c r="B33" s="323" t="s">
        <v>314</v>
      </c>
    </row>
    <row r="34" spans="1:3" x14ac:dyDescent="0.25">
      <c r="B34" t="s">
        <v>315</v>
      </c>
    </row>
    <row r="35" spans="1:3" x14ac:dyDescent="0.25">
      <c r="B35" t="s">
        <v>316</v>
      </c>
    </row>
    <row r="37" spans="1:3" x14ac:dyDescent="0.25">
      <c r="B37" s="323" t="s">
        <v>271</v>
      </c>
    </row>
    <row r="38" spans="1:3" ht="30" x14ac:dyDescent="0.25">
      <c r="B38" s="330" t="s">
        <v>317</v>
      </c>
    </row>
    <row r="40" spans="1:3" x14ac:dyDescent="0.25">
      <c r="A40" s="323" t="s">
        <v>328</v>
      </c>
    </row>
    <row r="42" spans="1:3" x14ac:dyDescent="0.25">
      <c r="A42">
        <v>161227</v>
      </c>
      <c r="B42" t="s">
        <v>327</v>
      </c>
    </row>
    <row r="43" spans="1:3" x14ac:dyDescent="0.25">
      <c r="B43" s="321" t="s">
        <v>330</v>
      </c>
    </row>
    <row r="45" spans="1:3" x14ac:dyDescent="0.25">
      <c r="A45">
        <v>161227</v>
      </c>
      <c r="B45" t="s">
        <v>329</v>
      </c>
    </row>
    <row r="47" spans="1:3" x14ac:dyDescent="0.25">
      <c r="A47">
        <v>170123</v>
      </c>
      <c r="B47" t="s">
        <v>333</v>
      </c>
      <c r="C47" t="s">
        <v>275</v>
      </c>
    </row>
    <row r="48" spans="1:3" x14ac:dyDescent="0.25">
      <c r="B48" t="s">
        <v>334</v>
      </c>
    </row>
    <row r="49" spans="1:2" x14ac:dyDescent="0.25">
      <c r="A49">
        <v>170130</v>
      </c>
      <c r="B49" t="s">
        <v>335</v>
      </c>
    </row>
  </sheetData>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107"/>
  <sheetViews>
    <sheetView showGridLines="0" showZeros="0" topLeftCell="A47" zoomScaleNormal="100" zoomScaleSheetLayoutView="85" workbookViewId="0"/>
  </sheetViews>
  <sheetFormatPr defaultColWidth="9.140625" defaultRowHeight="10.5" outlineLevelRow="1" x14ac:dyDescent="0.15"/>
  <cols>
    <col min="1" max="1" width="3.5703125" style="32" customWidth="1"/>
    <col min="2" max="2" width="26" style="32" customWidth="1"/>
    <col min="3" max="3" width="16" style="32" customWidth="1"/>
    <col min="4" max="4" width="8.28515625" style="32" customWidth="1"/>
    <col min="5" max="5" width="4.85546875" style="32" customWidth="1"/>
    <col min="6" max="8" width="9.7109375" style="32" customWidth="1"/>
    <col min="9" max="9" width="9.7109375" style="32" hidden="1" customWidth="1"/>
    <col min="10" max="13" width="9.7109375" style="32" customWidth="1"/>
    <col min="14" max="14" width="4.5703125" style="32" customWidth="1"/>
    <col min="15" max="15" width="9.140625" style="32"/>
    <col min="16" max="16" width="9.140625" style="32" customWidth="1"/>
    <col min="17" max="17" width="18" style="32" customWidth="1"/>
    <col min="18" max="25" width="9.140625" style="32" customWidth="1"/>
    <col min="26" max="16384" width="9.140625" style="32"/>
  </cols>
  <sheetData>
    <row r="1" spans="1:24" ht="15.75" outlineLevel="1" x14ac:dyDescent="0.35">
      <c r="B1" s="217" t="s">
        <v>192</v>
      </c>
      <c r="C1" s="217" t="s">
        <v>196</v>
      </c>
      <c r="D1" s="217"/>
      <c r="E1" s="217"/>
      <c r="F1" s="218" t="e">
        <f>#REF!</f>
        <v>#REF!</v>
      </c>
      <c r="G1" s="218" t="e">
        <f>#REF!</f>
        <v>#REF!</v>
      </c>
      <c r="H1" s="218" t="e">
        <f>#REF!</f>
        <v>#REF!</v>
      </c>
      <c r="I1" s="218" t="e">
        <f>#REF!</f>
        <v>#REF!</v>
      </c>
      <c r="J1" s="218" t="e">
        <f>#REF!</f>
        <v>#REF!</v>
      </c>
      <c r="K1" s="218" t="e">
        <f>#REF!</f>
        <v>#REF!</v>
      </c>
      <c r="L1" s="218" t="e">
        <f>#REF!</f>
        <v>#REF!</v>
      </c>
      <c r="M1" s="218" t="e">
        <f>#REF!</f>
        <v>#REF!</v>
      </c>
    </row>
    <row r="2" spans="1:24" ht="15" customHeight="1" x14ac:dyDescent="0.35">
      <c r="A2" s="2"/>
      <c r="B2" s="40" t="s">
        <v>82</v>
      </c>
      <c r="C2" s="41"/>
      <c r="D2" s="41"/>
      <c r="E2" s="42" t="s">
        <v>209</v>
      </c>
      <c r="F2" s="41"/>
      <c r="G2" s="41"/>
      <c r="H2" s="41"/>
      <c r="I2" s="41"/>
      <c r="J2" s="41"/>
      <c r="K2" s="41"/>
      <c r="L2" s="41"/>
      <c r="M2" s="41"/>
      <c r="N2" s="43"/>
      <c r="O2" s="43"/>
    </row>
    <row r="3" spans="1:24" ht="18" customHeight="1" x14ac:dyDescent="0.35">
      <c r="A3" s="4"/>
      <c r="B3" s="344" t="e">
        <f>#REF!</f>
        <v>#REF!</v>
      </c>
      <c r="C3" s="344"/>
      <c r="D3" s="344"/>
      <c r="E3" s="344"/>
      <c r="F3" s="344"/>
      <c r="G3" s="344"/>
      <c r="H3" s="344"/>
      <c r="I3" s="344"/>
      <c r="J3" s="344"/>
      <c r="K3" s="344"/>
      <c r="L3" s="344"/>
      <c r="M3" s="344"/>
      <c r="N3" s="43"/>
      <c r="O3" s="43"/>
      <c r="Q3" s="33"/>
      <c r="R3" s="33"/>
      <c r="S3" s="33"/>
      <c r="T3" s="33"/>
    </row>
    <row r="4" spans="1:24" ht="15" customHeight="1" x14ac:dyDescent="0.35">
      <c r="A4" s="2"/>
      <c r="B4" s="44" t="e">
        <f>IF($E$2="S",#REF!,#REF!)</f>
        <v>#REF!</v>
      </c>
      <c r="C4" s="45"/>
      <c r="D4" s="45"/>
      <c r="E4" s="45"/>
      <c r="N4" s="43"/>
      <c r="O4" s="43"/>
      <c r="Q4"/>
      <c r="R4"/>
      <c r="S4"/>
      <c r="T4"/>
      <c r="U4"/>
      <c r="V4"/>
      <c r="W4"/>
      <c r="X4"/>
    </row>
    <row r="5" spans="1:24" ht="12.75" customHeight="1" x14ac:dyDescent="0.35">
      <c r="A5" s="5"/>
      <c r="B5" s="102"/>
      <c r="C5" s="102"/>
      <c r="D5" s="103"/>
      <c r="E5" s="104"/>
      <c r="F5" s="105" t="e">
        <f>#REF!</f>
        <v>#REF!</v>
      </c>
      <c r="G5" s="105" t="e">
        <f>#REF!</f>
        <v>#REF!</v>
      </c>
      <c r="H5" s="105" t="e">
        <f>#REF!</f>
        <v>#REF!</v>
      </c>
      <c r="I5" s="105" t="e">
        <f>#REF!</f>
        <v>#REF!</v>
      </c>
      <c r="J5" s="105" t="e">
        <f>#REF!</f>
        <v>#REF!</v>
      </c>
      <c r="K5" s="105" t="e">
        <f>#REF!</f>
        <v>#REF!</v>
      </c>
      <c r="L5" s="105" t="e">
        <f>#REF!</f>
        <v>#REF!</v>
      </c>
      <c r="M5" s="105" t="e">
        <f>#REF!</f>
        <v>#REF!</v>
      </c>
      <c r="N5" s="43"/>
      <c r="O5" s="43"/>
      <c r="Q5"/>
      <c r="R5"/>
      <c r="S5"/>
      <c r="T5"/>
      <c r="U5"/>
      <c r="V5"/>
      <c r="W5"/>
      <c r="X5"/>
    </row>
    <row r="6" spans="1:24" ht="12.75" customHeight="1" x14ac:dyDescent="0.35">
      <c r="A6" s="5"/>
      <c r="B6" s="106"/>
      <c r="C6" s="106"/>
      <c r="D6" s="103"/>
      <c r="E6" s="104"/>
      <c r="F6" s="105" t="e">
        <f>#REF!</f>
        <v>#REF!</v>
      </c>
      <c r="G6" s="105" t="e">
        <f>#REF!</f>
        <v>#REF!</v>
      </c>
      <c r="H6" s="105" t="e">
        <f>#REF!</f>
        <v>#REF!</v>
      </c>
      <c r="I6" s="105" t="e">
        <f>#REF!</f>
        <v>#REF!</v>
      </c>
      <c r="J6" s="105"/>
      <c r="K6" s="105"/>
      <c r="L6" s="105"/>
      <c r="M6" s="105"/>
      <c r="N6" s="43"/>
      <c r="Q6"/>
      <c r="R6"/>
      <c r="S6"/>
      <c r="T6"/>
      <c r="U6"/>
      <c r="V6"/>
      <c r="W6"/>
      <c r="X6"/>
    </row>
    <row r="7" spans="1:24" s="33" customFormat="1" ht="12.75" customHeight="1" x14ac:dyDescent="0.35">
      <c r="A7" s="5"/>
      <c r="B7" s="103" t="str">
        <f>IF($E$2="S",kontomall!J36,kontomall!G36)</f>
        <v>RESULTATRÄKNING</v>
      </c>
      <c r="C7" s="106"/>
      <c r="D7" s="103"/>
      <c r="E7" s="103" t="str">
        <f>IF($E$2="S",kontomall!$J$39,kontomall!$G$39)</f>
        <v>Not</v>
      </c>
      <c r="F7" s="107"/>
      <c r="G7" s="107" t="s">
        <v>56</v>
      </c>
      <c r="H7" s="107"/>
      <c r="I7" s="107" t="s">
        <v>56</v>
      </c>
      <c r="J7" s="107" t="s">
        <v>56</v>
      </c>
      <c r="K7" s="107" t="s">
        <v>56</v>
      </c>
      <c r="L7" s="107" t="s">
        <v>56</v>
      </c>
      <c r="M7" s="107"/>
      <c r="N7" s="47"/>
      <c r="Q7"/>
      <c r="R7"/>
      <c r="S7"/>
      <c r="T7"/>
      <c r="U7"/>
      <c r="V7"/>
      <c r="W7"/>
      <c r="X7"/>
    </row>
    <row r="8" spans="1:24" ht="1.5" customHeight="1" x14ac:dyDescent="0.35">
      <c r="B8" s="43"/>
      <c r="C8" s="43"/>
      <c r="D8" s="43"/>
      <c r="E8" s="43"/>
      <c r="F8" s="43"/>
      <c r="G8" s="43"/>
      <c r="H8" s="43"/>
      <c r="I8" s="43"/>
      <c r="J8" s="43"/>
      <c r="K8" s="43"/>
      <c r="L8" s="43"/>
      <c r="M8" s="43"/>
      <c r="N8" s="43"/>
      <c r="Q8"/>
      <c r="R8"/>
      <c r="S8"/>
      <c r="T8"/>
      <c r="U8"/>
      <c r="V8"/>
      <c r="W8"/>
      <c r="X8"/>
    </row>
    <row r="9" spans="1:24" ht="15" customHeight="1" x14ac:dyDescent="0.35">
      <c r="A9" s="6"/>
      <c r="B9" s="48" t="str">
        <f>IF($E$2="S",kontomall!J40,kontomall!G40)</f>
        <v>Nettoomsättning</v>
      </c>
      <c r="C9" s="49"/>
      <c r="D9" s="49"/>
      <c r="E9" s="49"/>
      <c r="F9" s="115">
        <v>193.274</v>
      </c>
      <c r="G9" s="51">
        <v>172.399</v>
      </c>
      <c r="H9" s="115">
        <v>832.91700000000003</v>
      </c>
      <c r="I9" s="51">
        <v>740.601</v>
      </c>
      <c r="J9" s="51">
        <v>740.601</v>
      </c>
      <c r="K9" s="51">
        <v>639.678</v>
      </c>
      <c r="L9" s="51">
        <v>772.90700000000004</v>
      </c>
      <c r="M9" s="51">
        <v>907.88699999999994</v>
      </c>
      <c r="N9" s="43"/>
      <c r="O9" s="277"/>
      <c r="Q9"/>
      <c r="R9"/>
      <c r="S9"/>
      <c r="T9"/>
      <c r="U9"/>
      <c r="V9"/>
      <c r="W9"/>
      <c r="X9"/>
    </row>
    <row r="10" spans="1:24" ht="15" customHeight="1" x14ac:dyDescent="0.35">
      <c r="A10" s="6"/>
      <c r="B10" s="48" t="str">
        <f>IF($E$2="S",kontomall!J41,kontomall!G41)</f>
        <v>Rörelsens kostnader</v>
      </c>
      <c r="C10" s="53"/>
      <c r="D10" s="53"/>
      <c r="E10" s="53"/>
      <c r="F10" s="116">
        <v>-189.21404999999999</v>
      </c>
      <c r="G10" s="55">
        <v>-164.947</v>
      </c>
      <c r="H10" s="116">
        <v>-797.19605000000001</v>
      </c>
      <c r="I10" s="55">
        <v>-703.66399999999999</v>
      </c>
      <c r="J10" s="55">
        <v>-703.66399999999999</v>
      </c>
      <c r="K10" s="55">
        <v>-601.48699999999997</v>
      </c>
      <c r="L10" s="55">
        <v>-753.16300000000001</v>
      </c>
      <c r="M10" s="55">
        <v>-897.71999999999991</v>
      </c>
      <c r="N10" s="43"/>
      <c r="O10" s="276"/>
      <c r="Q10"/>
      <c r="R10"/>
      <c r="S10"/>
      <c r="T10"/>
      <c r="U10"/>
      <c r="V10"/>
      <c r="W10"/>
      <c r="X10"/>
    </row>
    <row r="11" spans="1:24" ht="15" customHeight="1" x14ac:dyDescent="0.35">
      <c r="A11" s="6"/>
      <c r="B11" s="48" t="str">
        <f>IF($E$2="S",kontomall!J42,kontomall!G42)</f>
        <v>Övriga intäkter/kostnader</v>
      </c>
      <c r="C11" s="53"/>
      <c r="D11" s="53"/>
      <c r="E11" s="53"/>
      <c r="F11" s="116">
        <v>17.844889999999999</v>
      </c>
      <c r="G11" s="55">
        <v>1.0649999999999999</v>
      </c>
      <c r="H11" s="116">
        <v>18.530889999999999</v>
      </c>
      <c r="I11" s="55">
        <v>1.1220000000000001</v>
      </c>
      <c r="J11" s="55">
        <v>1.1220000000000001</v>
      </c>
      <c r="K11" s="55">
        <v>1.593</v>
      </c>
      <c r="L11" s="55">
        <v>1.0229999999999999</v>
      </c>
      <c r="M11" s="55">
        <v>0.127</v>
      </c>
      <c r="N11" s="43"/>
      <c r="O11" s="276"/>
      <c r="Q11"/>
      <c r="R11"/>
      <c r="S11"/>
      <c r="T11"/>
      <c r="U11"/>
      <c r="V11"/>
      <c r="W11"/>
      <c r="X11"/>
    </row>
    <row r="12" spans="1:24" ht="15" customHeight="1" x14ac:dyDescent="0.35">
      <c r="A12" s="6"/>
      <c r="B12" s="48" t="str">
        <f>IF($E$2="S",kontomall!J43,kontomall!G43)</f>
        <v>Andelar i intresseföretags resultat</v>
      </c>
      <c r="C12" s="53"/>
      <c r="D12" s="53"/>
      <c r="E12" s="53"/>
      <c r="F12" s="116">
        <v>0</v>
      </c>
      <c r="G12" s="55">
        <v>0</v>
      </c>
      <c r="H12" s="116">
        <v>0</v>
      </c>
      <c r="I12" s="55">
        <v>0</v>
      </c>
      <c r="J12" s="55">
        <v>0</v>
      </c>
      <c r="K12" s="55">
        <v>0</v>
      </c>
      <c r="L12" s="55">
        <v>0</v>
      </c>
      <c r="M12" s="55">
        <v>0</v>
      </c>
      <c r="N12" s="43"/>
      <c r="O12" s="43"/>
      <c r="Q12"/>
      <c r="R12"/>
      <c r="S12"/>
      <c r="T12"/>
      <c r="U12"/>
      <c r="V12"/>
      <c r="W12"/>
      <c r="X12"/>
    </row>
    <row r="13" spans="1:24" ht="15" customHeight="1" x14ac:dyDescent="0.35">
      <c r="A13" s="6"/>
      <c r="B13" s="57" t="str">
        <f>IF($E$2="S",kontomall!J44,kontomall!G44)</f>
        <v>Resultat från avyttringar</v>
      </c>
      <c r="C13" s="58"/>
      <c r="D13" s="58"/>
      <c r="E13" s="58"/>
      <c r="F13" s="117">
        <v>0</v>
      </c>
      <c r="G13" s="59">
        <v>0</v>
      </c>
      <c r="H13" s="117">
        <v>0</v>
      </c>
      <c r="I13" s="59">
        <v>0</v>
      </c>
      <c r="J13" s="59">
        <v>0</v>
      </c>
      <c r="K13" s="59">
        <v>0</v>
      </c>
      <c r="L13" s="59">
        <v>0</v>
      </c>
      <c r="M13" s="59">
        <v>0</v>
      </c>
      <c r="N13" s="43"/>
      <c r="O13" s="43"/>
      <c r="Q13"/>
      <c r="R13"/>
      <c r="S13"/>
      <c r="T13"/>
      <c r="U13"/>
      <c r="V13"/>
      <c r="W13"/>
      <c r="X13"/>
    </row>
    <row r="14" spans="1:24" ht="15" customHeight="1" x14ac:dyDescent="0.35">
      <c r="A14" s="6"/>
      <c r="B14" s="60" t="str">
        <f>IF($E$2="S",kontomall!J45,kontomall!G45)</f>
        <v>EBITDA</v>
      </c>
      <c r="C14" s="60"/>
      <c r="D14" s="60"/>
      <c r="E14" s="60"/>
      <c r="F14" s="115">
        <f t="shared" ref="F14:M14" si="0">SUM(F9:F13)</f>
        <v>21.904840000000014</v>
      </c>
      <c r="G14" s="313">
        <f t="shared" si="0"/>
        <v>8.5169999999999977</v>
      </c>
      <c r="H14" s="115">
        <f t="shared" si="0"/>
        <v>54.251840000000016</v>
      </c>
      <c r="I14" s="51">
        <f t="shared" si="0"/>
        <v>38.059000000000012</v>
      </c>
      <c r="J14" s="51">
        <f t="shared" si="0"/>
        <v>38.059000000000012</v>
      </c>
      <c r="K14" s="55">
        <f t="shared" si="0"/>
        <v>39.784000000000034</v>
      </c>
      <c r="L14" s="50">
        <f t="shared" si="0"/>
        <v>20.767000000000028</v>
      </c>
      <c r="M14" s="50">
        <f t="shared" si="0"/>
        <v>10.294000000000031</v>
      </c>
      <c r="N14" s="43"/>
      <c r="O14" s="43"/>
      <c r="Q14"/>
      <c r="R14"/>
      <c r="S14"/>
      <c r="T14"/>
      <c r="U14"/>
      <c r="V14"/>
      <c r="W14"/>
      <c r="X14"/>
    </row>
    <row r="15" spans="1:24" ht="15" customHeight="1" x14ac:dyDescent="0.35">
      <c r="A15" s="6"/>
      <c r="B15" s="57" t="str">
        <f>IF($E$2="S",kontomall!J46,kontomall!G46)</f>
        <v>Av- och nedskrivningar</v>
      </c>
      <c r="C15" s="58"/>
      <c r="D15" s="58"/>
      <c r="E15" s="58"/>
      <c r="F15" s="117">
        <v>-6.9169999999999998</v>
      </c>
      <c r="G15" s="314">
        <v>-6.9330000000000016</v>
      </c>
      <c r="H15" s="117">
        <v>-27.340999999999998</v>
      </c>
      <c r="I15" s="59">
        <v>-26.021000000000001</v>
      </c>
      <c r="J15" s="59">
        <v>-26.021000000000001</v>
      </c>
      <c r="K15" s="59">
        <v>-29.887</v>
      </c>
      <c r="L15" s="59">
        <v>-49.68</v>
      </c>
      <c r="M15" s="59">
        <v>-48.518000000000001</v>
      </c>
      <c r="N15" s="43"/>
      <c r="O15" s="43"/>
      <c r="Q15"/>
      <c r="R15"/>
      <c r="S15"/>
      <c r="T15"/>
      <c r="U15"/>
      <c r="V15"/>
      <c r="W15"/>
      <c r="X15"/>
    </row>
    <row r="16" spans="1:24" ht="15" customHeight="1" x14ac:dyDescent="0.35">
      <c r="A16" s="6"/>
      <c r="B16" s="60" t="str">
        <f>IF($E$2="S",kontomall!J47,kontomall!G47)</f>
        <v>EBITA</v>
      </c>
      <c r="C16" s="60"/>
      <c r="D16" s="60"/>
      <c r="E16" s="60"/>
      <c r="F16" s="115">
        <f t="shared" ref="F16:M16" si="1">SUM(F14:F15)</f>
        <v>14.987840000000014</v>
      </c>
      <c r="G16" s="313">
        <f t="shared" si="1"/>
        <v>1.5839999999999961</v>
      </c>
      <c r="H16" s="115">
        <f t="shared" si="1"/>
        <v>26.910840000000018</v>
      </c>
      <c r="I16" s="51">
        <f t="shared" si="1"/>
        <v>12.038000000000011</v>
      </c>
      <c r="J16" s="51">
        <f t="shared" si="1"/>
        <v>12.038000000000011</v>
      </c>
      <c r="K16" s="55">
        <f t="shared" si="1"/>
        <v>9.897000000000034</v>
      </c>
      <c r="L16" s="50">
        <f t="shared" si="1"/>
        <v>-28.912999999999972</v>
      </c>
      <c r="M16" s="50">
        <f t="shared" si="1"/>
        <v>-38.223999999999968</v>
      </c>
      <c r="N16" s="43"/>
      <c r="O16" s="43"/>
      <c r="Q16"/>
      <c r="R16"/>
      <c r="S16"/>
      <c r="T16"/>
      <c r="U16"/>
      <c r="V16"/>
      <c r="W16"/>
      <c r="X16"/>
    </row>
    <row r="17" spans="1:24" ht="15" customHeight="1" x14ac:dyDescent="0.35">
      <c r="A17" s="6"/>
      <c r="B17" s="48" t="str">
        <f>IF($E$2="S",kontomall!J48,kontomall!G48)</f>
        <v>Av- och nedskrivning av immateriella tillgångar</v>
      </c>
      <c r="C17" s="61"/>
      <c r="D17" s="61"/>
      <c r="E17" s="61"/>
      <c r="F17" s="116">
        <v>-322</v>
      </c>
      <c r="G17" s="55">
        <v>0</v>
      </c>
      <c r="H17" s="116">
        <v>-322</v>
      </c>
      <c r="I17" s="55">
        <v>0</v>
      </c>
      <c r="J17" s="55">
        <v>0</v>
      </c>
      <c r="K17" s="55">
        <v>0</v>
      </c>
      <c r="L17" s="55">
        <v>0</v>
      </c>
      <c r="M17" s="55">
        <v>0</v>
      </c>
      <c r="N17" s="43"/>
      <c r="O17" s="43"/>
      <c r="Q17"/>
      <c r="R17"/>
      <c r="S17"/>
      <c r="T17"/>
      <c r="U17"/>
      <c r="V17"/>
      <c r="W17"/>
      <c r="X17"/>
    </row>
    <row r="18" spans="1:24" ht="15" customHeight="1" x14ac:dyDescent="0.35">
      <c r="A18" s="6"/>
      <c r="B18" s="57" t="str">
        <f>IF($E$2="S",kontomall!J49,kontomall!G49)</f>
        <v>Nedskrivning av goodwill</v>
      </c>
      <c r="C18" s="58"/>
      <c r="D18" s="58"/>
      <c r="E18" s="58"/>
      <c r="F18" s="117">
        <v>-322</v>
      </c>
      <c r="G18" s="59">
        <v>0</v>
      </c>
      <c r="H18" s="117">
        <v>-322</v>
      </c>
      <c r="I18" s="59">
        <v>0</v>
      </c>
      <c r="J18" s="59">
        <v>0</v>
      </c>
      <c r="K18" s="59">
        <v>0</v>
      </c>
      <c r="L18" s="59">
        <v>0</v>
      </c>
      <c r="M18" s="59">
        <v>0</v>
      </c>
      <c r="N18" s="43"/>
      <c r="O18" s="43"/>
      <c r="Q18"/>
      <c r="R18"/>
      <c r="S18"/>
      <c r="T18"/>
      <c r="U18"/>
      <c r="V18"/>
      <c r="W18"/>
      <c r="X18"/>
    </row>
    <row r="19" spans="1:24" ht="15" customHeight="1" x14ac:dyDescent="0.35">
      <c r="A19" s="6"/>
      <c r="B19" s="60" t="str">
        <f>IF($E$2="S",kontomall!J50,kontomall!G50)</f>
        <v>EBIT</v>
      </c>
      <c r="C19" s="60"/>
      <c r="D19" s="60"/>
      <c r="E19" s="60"/>
      <c r="F19" s="115">
        <f t="shared" ref="F19:M19" si="2">SUM(F16:F18)</f>
        <v>-629.01215999999999</v>
      </c>
      <c r="G19" s="313">
        <f t="shared" si="2"/>
        <v>1.5839999999999961</v>
      </c>
      <c r="H19" s="115">
        <f t="shared" si="2"/>
        <v>-617.08915999999999</v>
      </c>
      <c r="I19" s="51">
        <f t="shared" si="2"/>
        <v>12.038000000000011</v>
      </c>
      <c r="J19" s="51">
        <f t="shared" si="2"/>
        <v>12.038000000000011</v>
      </c>
      <c r="K19" s="55">
        <f t="shared" si="2"/>
        <v>9.897000000000034</v>
      </c>
      <c r="L19" s="50">
        <f t="shared" si="2"/>
        <v>-28.912999999999972</v>
      </c>
      <c r="M19" s="50">
        <f t="shared" si="2"/>
        <v>-38.223999999999968</v>
      </c>
      <c r="N19" s="43"/>
      <c r="O19" s="43"/>
      <c r="Q19"/>
      <c r="R19"/>
      <c r="S19"/>
      <c r="T19"/>
      <c r="U19"/>
      <c r="V19"/>
      <c r="W19"/>
      <c r="X19"/>
    </row>
    <row r="20" spans="1:24" ht="15" customHeight="1" x14ac:dyDescent="0.35">
      <c r="A20" s="6"/>
      <c r="B20" s="48" t="str">
        <f>IF($E$2="S",kontomall!J51,kontomall!G51)</f>
        <v>Finansiella intäkter</v>
      </c>
      <c r="C20" s="53"/>
      <c r="D20" s="53"/>
      <c r="E20" s="53"/>
      <c r="F20" s="116">
        <v>-2.6539999999999999</v>
      </c>
      <c r="G20" s="55">
        <v>1.5049999999999999</v>
      </c>
      <c r="H20" s="116">
        <v>0</v>
      </c>
      <c r="I20" s="55">
        <v>7.8040000000000003</v>
      </c>
      <c r="J20" s="55">
        <v>7.8040000000000003</v>
      </c>
      <c r="K20" s="55">
        <v>6.9020000000000001</v>
      </c>
      <c r="L20" s="55">
        <v>5.4430000000000005</v>
      </c>
      <c r="M20" s="55">
        <v>6.1660000000000004</v>
      </c>
      <c r="N20" s="43"/>
      <c r="O20" s="43"/>
      <c r="Q20"/>
      <c r="R20"/>
      <c r="S20"/>
      <c r="T20"/>
      <c r="U20"/>
      <c r="V20"/>
      <c r="W20"/>
      <c r="X20"/>
    </row>
    <row r="21" spans="1:24" ht="15" customHeight="1" x14ac:dyDescent="0.35">
      <c r="A21" s="6"/>
      <c r="B21" s="57" t="str">
        <f>IF($E$2="S",kontomall!J52,kontomall!G52)</f>
        <v>Finansiella kostnader</v>
      </c>
      <c r="C21" s="58"/>
      <c r="D21" s="58"/>
      <c r="E21" s="58"/>
      <c r="F21" s="117">
        <v>9.4340000000000011</v>
      </c>
      <c r="G21" s="59">
        <v>-2.7759999999999998</v>
      </c>
      <c r="H21" s="117">
        <v>0</v>
      </c>
      <c r="I21" s="59">
        <v>-21.298999999999999</v>
      </c>
      <c r="J21" s="59">
        <v>-21.298999999999999</v>
      </c>
      <c r="K21" s="59">
        <v>-24.411999999999999</v>
      </c>
      <c r="L21" s="59">
        <v>-37.648000000000003</v>
      </c>
      <c r="M21" s="59">
        <v>-29.722000000000001</v>
      </c>
      <c r="N21" s="43"/>
      <c r="O21" s="43"/>
      <c r="Q21"/>
      <c r="R21"/>
      <c r="S21"/>
      <c r="T21"/>
      <c r="U21"/>
      <c r="V21"/>
      <c r="W21"/>
      <c r="X21"/>
    </row>
    <row r="22" spans="1:24" ht="15" customHeight="1" x14ac:dyDescent="0.35">
      <c r="A22" s="6"/>
      <c r="B22" s="60" t="str">
        <f>IF($E$2="S",kontomall!J53,kontomall!G53)</f>
        <v xml:space="preserve">EBT </v>
      </c>
      <c r="C22" s="60"/>
      <c r="D22" s="60"/>
      <c r="E22" s="60"/>
      <c r="F22" s="115">
        <f t="shared" ref="F22:M22" si="3">SUM(F19:F21)</f>
        <v>-622.23216000000002</v>
      </c>
      <c r="G22" s="313">
        <f t="shared" si="3"/>
        <v>0.31299999999999617</v>
      </c>
      <c r="H22" s="115">
        <f t="shared" si="3"/>
        <v>-617.08915999999999</v>
      </c>
      <c r="I22" s="51">
        <f t="shared" si="3"/>
        <v>-1.4569999999999865</v>
      </c>
      <c r="J22" s="51">
        <f t="shared" si="3"/>
        <v>-1.4569999999999865</v>
      </c>
      <c r="K22" s="50">
        <f t="shared" si="3"/>
        <v>-7.612999999999964</v>
      </c>
      <c r="L22" s="50">
        <f t="shared" si="3"/>
        <v>-61.117999999999974</v>
      </c>
      <c r="M22" s="50">
        <f t="shared" si="3"/>
        <v>-61.779999999999966</v>
      </c>
      <c r="N22" s="43"/>
      <c r="O22" s="43"/>
      <c r="Q22"/>
      <c r="R22"/>
      <c r="S22"/>
      <c r="T22"/>
      <c r="U22"/>
      <c r="V22"/>
      <c r="W22"/>
      <c r="X22"/>
    </row>
    <row r="23" spans="1:24" ht="15" customHeight="1" x14ac:dyDescent="0.35">
      <c r="A23" s="6"/>
      <c r="B23" s="48" t="str">
        <f>IF($E$2="S",kontomall!J54,kontomall!G54)</f>
        <v>Skatt</v>
      </c>
      <c r="C23" s="53"/>
      <c r="D23" s="53"/>
      <c r="E23" s="53"/>
      <c r="F23" s="116">
        <v>-3.7769999999999992</v>
      </c>
      <c r="G23" s="55">
        <v>-0.56300000000000061</v>
      </c>
      <c r="H23" s="116">
        <v>-6.6619999999999999</v>
      </c>
      <c r="I23" s="55">
        <v>0.10599999999999987</v>
      </c>
      <c r="J23" s="55">
        <v>0.10599999999999987</v>
      </c>
      <c r="K23" s="55">
        <v>-0.83400000000000007</v>
      </c>
      <c r="L23" s="55">
        <v>16.268000000000001</v>
      </c>
      <c r="M23" s="55">
        <v>17.555</v>
      </c>
      <c r="N23" s="43"/>
      <c r="O23" s="43"/>
      <c r="Q23"/>
      <c r="R23"/>
      <c r="S23"/>
      <c r="T23"/>
      <c r="U23"/>
      <c r="V23"/>
      <c r="W23"/>
      <c r="X23"/>
    </row>
    <row r="24" spans="1:24" ht="15" customHeight="1" x14ac:dyDescent="0.35">
      <c r="A24" s="6"/>
      <c r="B24" s="57" t="str">
        <f>IF($E$2="S",kontomall!J55,kontomall!G55)</f>
        <v>Resultat från avvecklade verksamheter</v>
      </c>
      <c r="C24" s="62"/>
      <c r="D24" s="62"/>
      <c r="E24" s="62"/>
      <c r="F24" s="117">
        <v>0</v>
      </c>
      <c r="G24" s="59">
        <v>-5.9050000000000002</v>
      </c>
      <c r="H24" s="117">
        <v>0</v>
      </c>
      <c r="I24" s="59">
        <v>-11.471</v>
      </c>
      <c r="J24" s="59">
        <v>-11.471</v>
      </c>
      <c r="K24" s="59">
        <v>-136.46899999999999</v>
      </c>
      <c r="L24" s="59">
        <v>-4.3029999999999999</v>
      </c>
      <c r="M24" s="59">
        <v>0</v>
      </c>
      <c r="N24" s="43"/>
      <c r="O24" s="43"/>
      <c r="Q24"/>
      <c r="R24"/>
      <c r="S24"/>
      <c r="T24"/>
      <c r="U24"/>
      <c r="V24"/>
      <c r="W24"/>
      <c r="X24"/>
    </row>
    <row r="25" spans="1:24" ht="15" customHeight="1" x14ac:dyDescent="0.35">
      <c r="A25" s="7"/>
      <c r="B25" s="63" t="str">
        <f>IF($E$2="S",kontomall!J56,kontomall!G56)</f>
        <v>Årets/periodens resultat</v>
      </c>
      <c r="C25" s="64"/>
      <c r="D25" s="64"/>
      <c r="E25" s="64"/>
      <c r="F25" s="115">
        <f t="shared" ref="F25:M25" si="4">SUM(F22:F24)</f>
        <v>-626.00916000000007</v>
      </c>
      <c r="G25" s="313">
        <f t="shared" si="4"/>
        <v>-6.1550000000000047</v>
      </c>
      <c r="H25" s="115">
        <f t="shared" si="4"/>
        <v>-623.75116000000003</v>
      </c>
      <c r="I25" s="51">
        <f t="shared" si="4"/>
        <v>-12.821999999999987</v>
      </c>
      <c r="J25" s="51">
        <f t="shared" si="4"/>
        <v>-12.821999999999987</v>
      </c>
      <c r="K25" s="50">
        <f t="shared" si="4"/>
        <v>-144.91599999999997</v>
      </c>
      <c r="L25" s="50">
        <f t="shared" si="4"/>
        <v>-49.15299999999997</v>
      </c>
      <c r="M25" s="50">
        <f t="shared" si="4"/>
        <v>-44.224999999999966</v>
      </c>
      <c r="N25" s="43"/>
      <c r="O25" s="43"/>
      <c r="Q25"/>
      <c r="R25"/>
      <c r="S25"/>
      <c r="T25"/>
      <c r="U25"/>
      <c r="V25"/>
      <c r="W25"/>
      <c r="X25"/>
    </row>
    <row r="26" spans="1:24" ht="15" customHeight="1" x14ac:dyDescent="0.35">
      <c r="A26" s="4"/>
      <c r="B26" s="48" t="str">
        <f>IF($E$2="S",kontomall!J57,kontomall!G57)</f>
        <v>Resultat hänförligt till moderbolagets ägare</v>
      </c>
      <c r="C26" s="53"/>
      <c r="D26" s="53"/>
      <c r="E26" s="53"/>
      <c r="F26" s="116">
        <v>-304.00915999999989</v>
      </c>
      <c r="G26" s="55">
        <v>-6.155000000000026</v>
      </c>
      <c r="H26" s="116">
        <v>-301.75115999999991</v>
      </c>
      <c r="I26" s="55">
        <v>-12.822000000000003</v>
      </c>
      <c r="J26" s="55">
        <v>-12.822000000000003</v>
      </c>
      <c r="K26" s="55">
        <v>-144.916</v>
      </c>
      <c r="L26" s="55">
        <v>-49.15300000000002</v>
      </c>
      <c r="M26" s="55">
        <v>-44.225000000000108</v>
      </c>
      <c r="N26" s="43"/>
      <c r="O26" s="43"/>
      <c r="Q26"/>
      <c r="R26"/>
      <c r="S26"/>
      <c r="T26"/>
      <c r="U26"/>
      <c r="V26"/>
      <c r="W26"/>
      <c r="X26"/>
    </row>
    <row r="27" spans="1:24" ht="15" customHeight="1" x14ac:dyDescent="0.35">
      <c r="A27" s="6"/>
      <c r="B27" s="48" t="str">
        <f>IF($E$2="S",kontomall!J58,kontomall!G58)</f>
        <v>Resultat hänförligt till innehav utan bestämmande inflytande</v>
      </c>
      <c r="C27" s="53"/>
      <c r="D27" s="53"/>
      <c r="E27" s="53"/>
      <c r="F27" s="116">
        <v>0</v>
      </c>
      <c r="G27" s="55">
        <v>0</v>
      </c>
      <c r="H27" s="116">
        <v>0</v>
      </c>
      <c r="I27" s="55">
        <v>0</v>
      </c>
      <c r="J27" s="55">
        <v>0</v>
      </c>
      <c r="K27" s="55">
        <v>0</v>
      </c>
      <c r="L27" s="55">
        <v>0</v>
      </c>
      <c r="M27" s="55">
        <v>0</v>
      </c>
      <c r="N27" s="43"/>
      <c r="O27" s="43"/>
      <c r="Q27"/>
      <c r="R27"/>
      <c r="S27"/>
      <c r="T27"/>
      <c r="U27"/>
      <c r="V27"/>
      <c r="W27"/>
      <c r="X27"/>
    </row>
    <row r="28" spans="1:24" ht="15" customHeight="1" x14ac:dyDescent="0.35">
      <c r="A28" s="6"/>
      <c r="B28" s="268"/>
      <c r="C28" s="268"/>
      <c r="D28" s="268"/>
      <c r="E28" s="268"/>
      <c r="F28" s="265"/>
      <c r="G28" s="266"/>
      <c r="H28" s="265"/>
      <c r="I28" s="266"/>
      <c r="J28" s="266"/>
      <c r="K28" s="266"/>
      <c r="L28" s="266"/>
      <c r="M28" s="266"/>
      <c r="N28" s="43"/>
      <c r="O28" s="43"/>
      <c r="Q28"/>
      <c r="R28"/>
      <c r="S28"/>
      <c r="T28"/>
      <c r="U28"/>
      <c r="V28"/>
      <c r="W28"/>
      <c r="X28"/>
    </row>
    <row r="29" spans="1:24" ht="15" customHeight="1" x14ac:dyDescent="0.35">
      <c r="A29" s="6"/>
      <c r="B29" s="267" t="str">
        <f>IF($E$2="S",kontomall!J60,kontomall!G60)</f>
        <v>Jämförelsestörande poster i EBITA</v>
      </c>
      <c r="C29" s="53"/>
      <c r="D29" s="53"/>
      <c r="E29" s="53"/>
      <c r="F29" s="116">
        <v>0</v>
      </c>
      <c r="G29" s="55">
        <v>7.0300000000000011</v>
      </c>
      <c r="H29" s="116">
        <v>0</v>
      </c>
      <c r="I29" s="55">
        <v>5.5620000000000012</v>
      </c>
      <c r="J29" s="55">
        <v>5.5620000000000012</v>
      </c>
      <c r="K29" s="55">
        <v>0.59199999999999997</v>
      </c>
      <c r="L29" s="55">
        <v>-44.947000000000003</v>
      </c>
      <c r="M29" s="55">
        <v>-32.6</v>
      </c>
      <c r="N29" s="43"/>
      <c r="O29" s="43"/>
      <c r="Q29"/>
      <c r="R29"/>
      <c r="S29"/>
      <c r="T29"/>
      <c r="U29"/>
      <c r="V29"/>
      <c r="W29"/>
      <c r="X29"/>
    </row>
    <row r="30" spans="1:24" ht="15" customHeight="1" x14ac:dyDescent="0.35">
      <c r="A30" s="6"/>
      <c r="B30" s="269" t="str">
        <f>IF($E$2="S",kontomall!J61,kontomall!G61)</f>
        <v>Operativ EBITA</v>
      </c>
      <c r="C30" s="268"/>
      <c r="D30" s="268"/>
      <c r="E30" s="268"/>
      <c r="F30" s="279">
        <f t="shared" ref="F30:M30" si="5">F16-F29</f>
        <v>14.987840000000014</v>
      </c>
      <c r="G30" s="280">
        <f t="shared" si="5"/>
        <v>-5.4460000000000051</v>
      </c>
      <c r="H30" s="279">
        <f t="shared" si="5"/>
        <v>26.910840000000018</v>
      </c>
      <c r="I30" s="280">
        <f t="shared" si="5"/>
        <v>6.4760000000000097</v>
      </c>
      <c r="J30" s="280">
        <f t="shared" si="5"/>
        <v>6.4760000000000097</v>
      </c>
      <c r="K30" s="280">
        <f t="shared" si="5"/>
        <v>9.3050000000000335</v>
      </c>
      <c r="L30" s="280">
        <f t="shared" si="5"/>
        <v>16.034000000000031</v>
      </c>
      <c r="M30" s="280">
        <f t="shared" si="5"/>
        <v>-5.6239999999999668</v>
      </c>
      <c r="N30" s="43"/>
      <c r="O30" s="43"/>
      <c r="Q30"/>
      <c r="R30"/>
      <c r="S30"/>
      <c r="T30"/>
      <c r="U30"/>
      <c r="V30"/>
      <c r="W30"/>
      <c r="X30"/>
    </row>
    <row r="31" spans="1:24" ht="16.5" x14ac:dyDescent="0.35">
      <c r="A31" s="6"/>
      <c r="B31" s="48"/>
      <c r="C31" s="53"/>
      <c r="D31" s="53"/>
      <c r="E31" s="53"/>
      <c r="F31" s="54"/>
      <c r="G31" s="54"/>
      <c r="H31" s="54"/>
      <c r="I31" s="54"/>
      <c r="J31" s="54"/>
      <c r="K31" s="54"/>
      <c r="L31" s="54"/>
      <c r="M31" s="54"/>
      <c r="N31" s="43"/>
      <c r="O31" s="43"/>
      <c r="Q31"/>
      <c r="R31"/>
      <c r="S31"/>
      <c r="T31"/>
      <c r="U31"/>
      <c r="V31"/>
      <c r="W31"/>
      <c r="X31"/>
    </row>
    <row r="32" spans="1:24" ht="12.75" customHeight="1" x14ac:dyDescent="0.35">
      <c r="A32" s="5"/>
      <c r="B32" s="102"/>
      <c r="C32" s="102"/>
      <c r="D32" s="103"/>
      <c r="E32" s="104"/>
      <c r="F32" s="105" t="e">
        <f t="shared" ref="F32:M32" si="6">F$5</f>
        <v>#REF!</v>
      </c>
      <c r="G32" s="105" t="e">
        <f t="shared" si="6"/>
        <v>#REF!</v>
      </c>
      <c r="H32" s="105" t="e">
        <f t="shared" si="6"/>
        <v>#REF!</v>
      </c>
      <c r="I32" s="105" t="e">
        <f t="shared" si="6"/>
        <v>#REF!</v>
      </c>
      <c r="J32" s="105" t="e">
        <f t="shared" si="6"/>
        <v>#REF!</v>
      </c>
      <c r="K32" s="105" t="e">
        <f t="shared" si="6"/>
        <v>#REF!</v>
      </c>
      <c r="L32" s="105" t="e">
        <f t="shared" si="6"/>
        <v>#REF!</v>
      </c>
      <c r="M32" s="105" t="e">
        <f t="shared" si="6"/>
        <v>#REF!</v>
      </c>
      <c r="N32" s="43"/>
      <c r="O32" s="43"/>
      <c r="Q32"/>
      <c r="R32"/>
      <c r="S32"/>
      <c r="T32"/>
      <c r="U32"/>
      <c r="V32"/>
      <c r="W32"/>
      <c r="X32"/>
    </row>
    <row r="33" spans="1:24" ht="12.75" customHeight="1" x14ac:dyDescent="0.35">
      <c r="A33" s="5"/>
      <c r="B33" s="106"/>
      <c r="C33" s="106"/>
      <c r="D33" s="103"/>
      <c r="E33" s="104"/>
      <c r="F33" s="108" t="e">
        <f>F$6</f>
        <v>#REF!</v>
      </c>
      <c r="G33" s="108" t="e">
        <f>G$6</f>
        <v>#REF!</v>
      </c>
      <c r="H33" s="108" t="e">
        <f>H$6</f>
        <v>#REF!</v>
      </c>
      <c r="I33" s="108" t="e">
        <f>I$6</f>
        <v>#REF!</v>
      </c>
      <c r="J33" s="108"/>
      <c r="K33" s="108"/>
      <c r="L33" s="108"/>
      <c r="M33" s="108"/>
      <c r="N33" s="43"/>
      <c r="O33" s="43"/>
      <c r="Q33"/>
      <c r="R33"/>
      <c r="S33"/>
      <c r="T33"/>
      <c r="U33"/>
      <c r="V33"/>
      <c r="W33"/>
      <c r="X33"/>
    </row>
    <row r="34" spans="1:24" s="35" customFormat="1" ht="15" customHeight="1" x14ac:dyDescent="0.35">
      <c r="A34" s="36"/>
      <c r="B34" s="103" t="str">
        <f>IF($E$2="S",kontomall!J66,kontomall!G66)</f>
        <v>RAPPORT ÖVER FINANSIELL STÄLLNING</v>
      </c>
      <c r="C34" s="109"/>
      <c r="D34" s="103"/>
      <c r="E34" s="103"/>
      <c r="F34" s="110"/>
      <c r="G34" s="110"/>
      <c r="H34" s="110"/>
      <c r="I34" s="110"/>
      <c r="J34" s="110"/>
      <c r="K34" s="110"/>
      <c r="L34" s="110"/>
      <c r="M34" s="110"/>
      <c r="N34" s="65"/>
      <c r="O34" s="65"/>
      <c r="Q34"/>
      <c r="R34"/>
      <c r="S34"/>
      <c r="T34"/>
      <c r="U34"/>
      <c r="V34"/>
      <c r="W34"/>
      <c r="X34"/>
    </row>
    <row r="35" spans="1:24" ht="1.5" customHeight="1" x14ac:dyDescent="0.35">
      <c r="B35" s="48" t="str">
        <f>IF($E$2="S",kontomall!J66,kontomall!G66)</f>
        <v>RAPPORT ÖVER FINANSIELL STÄLLNING</v>
      </c>
      <c r="C35" s="43"/>
      <c r="D35" s="43"/>
      <c r="E35" s="43"/>
      <c r="F35" s="66"/>
      <c r="G35" s="66"/>
      <c r="H35" s="66"/>
      <c r="I35" s="66"/>
      <c r="J35" s="66"/>
      <c r="K35" s="66"/>
      <c r="L35" s="66"/>
      <c r="M35" s="66"/>
      <c r="N35" s="43"/>
      <c r="O35" s="43"/>
      <c r="Q35"/>
      <c r="R35"/>
      <c r="S35"/>
      <c r="T35"/>
      <c r="U35"/>
      <c r="V35"/>
      <c r="W35"/>
      <c r="X35"/>
    </row>
    <row r="36" spans="1:24" ht="15" customHeight="1" x14ac:dyDescent="0.35">
      <c r="A36" s="6"/>
      <c r="B36" s="48" t="str">
        <f>IF($E$2="S",kontomall!J67,kontomall!G67)</f>
        <v>Goodwill</v>
      </c>
      <c r="C36" s="67"/>
      <c r="D36" s="67"/>
      <c r="E36" s="67"/>
      <c r="F36" s="116"/>
      <c r="G36" s="55"/>
      <c r="H36" s="116">
        <v>0</v>
      </c>
      <c r="I36" s="55">
        <v>571.54</v>
      </c>
      <c r="J36" s="55">
        <v>571.54</v>
      </c>
      <c r="K36" s="55">
        <v>571.54</v>
      </c>
      <c r="L36" s="55">
        <v>671.54</v>
      </c>
      <c r="M36" s="55">
        <v>671.54</v>
      </c>
      <c r="N36" s="43"/>
      <c r="O36" s="43"/>
      <c r="Q36"/>
      <c r="R36"/>
      <c r="S36"/>
      <c r="T36"/>
      <c r="U36"/>
      <c r="V36"/>
      <c r="W36"/>
      <c r="X36"/>
    </row>
    <row r="37" spans="1:24" ht="15" customHeight="1" x14ac:dyDescent="0.35">
      <c r="A37" s="6"/>
      <c r="B37" s="48" t="str">
        <f>IF($E$2="S",kontomall!J68,kontomall!G68)</f>
        <v>Övriga immateriella anläggningstillgångar</v>
      </c>
      <c r="C37" s="49"/>
      <c r="D37" s="49"/>
      <c r="E37" s="49"/>
      <c r="F37" s="116"/>
      <c r="G37" s="55"/>
      <c r="H37" s="116">
        <v>0</v>
      </c>
      <c r="I37" s="55">
        <v>0.92400000000000004</v>
      </c>
      <c r="J37" s="55">
        <v>0.92400000000000004</v>
      </c>
      <c r="K37" s="55">
        <v>1.246</v>
      </c>
      <c r="L37" s="55">
        <v>1.5680000000000001</v>
      </c>
      <c r="M37" s="55">
        <v>2.4380000000000002</v>
      </c>
      <c r="N37" s="43"/>
      <c r="O37" s="43"/>
      <c r="Q37"/>
      <c r="R37"/>
      <c r="S37"/>
      <c r="T37"/>
      <c r="U37"/>
      <c r="V37"/>
      <c r="W37"/>
      <c r="X37"/>
    </row>
    <row r="38" spans="1:24" ht="15" customHeight="1" x14ac:dyDescent="0.35">
      <c r="A38" s="6"/>
      <c r="B38" s="48" t="str">
        <f>IF($E$2="S",kontomall!J69,kontomall!G69)</f>
        <v>Materiella anläggningstillgångar</v>
      </c>
      <c r="C38" s="49"/>
      <c r="D38" s="49"/>
      <c r="E38" s="49"/>
      <c r="F38" s="116"/>
      <c r="G38" s="55"/>
      <c r="H38" s="116">
        <v>0</v>
      </c>
      <c r="I38" s="54">
        <v>140.99700000000001</v>
      </c>
      <c r="J38" s="55">
        <v>140.99700000000001</v>
      </c>
      <c r="K38" s="54">
        <v>155.17699999999999</v>
      </c>
      <c r="L38" s="54">
        <v>178.72900000000001</v>
      </c>
      <c r="M38" s="55">
        <v>216.45100000000002</v>
      </c>
      <c r="N38" s="43"/>
      <c r="O38" s="43"/>
      <c r="Q38"/>
      <c r="R38"/>
      <c r="S38"/>
      <c r="T38"/>
      <c r="U38"/>
      <c r="V38"/>
      <c r="W38"/>
      <c r="X38"/>
    </row>
    <row r="39" spans="1:24" ht="15" customHeight="1" x14ac:dyDescent="0.35">
      <c r="A39" s="6"/>
      <c r="B39" s="48" t="str">
        <f>IF($E$2="S",kontomall!J70,kontomall!G70)</f>
        <v>Finansiella tillgångar, räntebärande</v>
      </c>
      <c r="C39" s="49"/>
      <c r="D39" s="49"/>
      <c r="E39" s="49"/>
      <c r="F39" s="116"/>
      <c r="G39" s="55"/>
      <c r="H39" s="116">
        <v>0</v>
      </c>
      <c r="I39" s="55">
        <v>0</v>
      </c>
      <c r="J39" s="55">
        <v>0</v>
      </c>
      <c r="K39" s="55">
        <v>0</v>
      </c>
      <c r="L39" s="55">
        <v>0</v>
      </c>
      <c r="M39" s="55">
        <v>0</v>
      </c>
      <c r="N39" s="43"/>
      <c r="O39" s="43"/>
      <c r="Q39"/>
      <c r="R39"/>
      <c r="S39"/>
      <c r="T39"/>
      <c r="U39"/>
      <c r="V39"/>
      <c r="W39"/>
      <c r="X39"/>
    </row>
    <row r="40" spans="1:24" ht="15" customHeight="1" x14ac:dyDescent="0.35">
      <c r="A40" s="6"/>
      <c r="B40" s="57" t="str">
        <f>IF($E$2="S",kontomall!J71,kontomall!G71)</f>
        <v>Finansiella tillgångar, ej räntebärande</v>
      </c>
      <c r="C40" s="58"/>
      <c r="D40" s="58"/>
      <c r="E40" s="58"/>
      <c r="F40" s="117"/>
      <c r="G40" s="59"/>
      <c r="H40" s="117">
        <v>0</v>
      </c>
      <c r="I40" s="59">
        <v>7.5790000000000006</v>
      </c>
      <c r="J40" s="59">
        <v>7.5790000000000006</v>
      </c>
      <c r="K40" s="59">
        <v>13.530000000000001</v>
      </c>
      <c r="L40" s="59">
        <v>16.969000000000001</v>
      </c>
      <c r="M40" s="59">
        <v>11.393000000000001</v>
      </c>
      <c r="N40" s="43"/>
      <c r="O40" s="43"/>
      <c r="Q40"/>
      <c r="R40"/>
      <c r="S40"/>
      <c r="T40"/>
      <c r="U40"/>
      <c r="V40"/>
      <c r="W40"/>
      <c r="X40"/>
    </row>
    <row r="41" spans="1:24" ht="15" customHeight="1" x14ac:dyDescent="0.35">
      <c r="A41" s="6"/>
      <c r="B41" s="44" t="str">
        <f>IF($E$2="S",kontomall!J72,kontomall!G72)</f>
        <v>Summa anläggningstillgångar</v>
      </c>
      <c r="C41" s="60"/>
      <c r="D41" s="60"/>
      <c r="E41" s="60"/>
      <c r="F41" s="121"/>
      <c r="G41" s="313"/>
      <c r="H41" s="121">
        <f t="shared" ref="H41:M41" si="7">SUM(H36:H40)</f>
        <v>0</v>
      </c>
      <c r="I41" s="313">
        <f t="shared" si="7"/>
        <v>721.04</v>
      </c>
      <c r="J41" s="309">
        <f t="shared" si="7"/>
        <v>721.04</v>
      </c>
      <c r="K41" s="50">
        <f t="shared" si="7"/>
        <v>741.49299999999994</v>
      </c>
      <c r="L41" s="50">
        <f t="shared" si="7"/>
        <v>868.80600000000004</v>
      </c>
      <c r="M41" s="50">
        <f t="shared" si="7"/>
        <v>901.822</v>
      </c>
      <c r="N41" s="43"/>
      <c r="O41" s="43"/>
      <c r="Q41"/>
      <c r="R41"/>
      <c r="S41"/>
      <c r="T41"/>
      <c r="U41"/>
      <c r="V41"/>
      <c r="W41"/>
      <c r="X41"/>
    </row>
    <row r="42" spans="1:24" ht="15" customHeight="1" x14ac:dyDescent="0.35">
      <c r="A42" s="6"/>
      <c r="B42" s="48" t="str">
        <f>IF($E$2="S",kontomall!J73,kontomall!G73)</f>
        <v>Lager</v>
      </c>
      <c r="C42" s="53"/>
      <c r="D42" s="53"/>
      <c r="E42" s="53"/>
      <c r="F42" s="116"/>
      <c r="G42" s="55"/>
      <c r="H42" s="116">
        <v>0</v>
      </c>
      <c r="I42" s="55">
        <v>97.457999999999998</v>
      </c>
      <c r="J42" s="55">
        <v>97.457999999999998</v>
      </c>
      <c r="K42" s="55">
        <v>131.07900000000001</v>
      </c>
      <c r="L42" s="55">
        <v>100.017</v>
      </c>
      <c r="M42" s="55">
        <v>128.48000000000002</v>
      </c>
      <c r="N42" s="43"/>
      <c r="O42" s="43"/>
      <c r="Q42"/>
      <c r="R42"/>
      <c r="S42"/>
      <c r="T42"/>
      <c r="U42"/>
      <c r="V42"/>
      <c r="W42"/>
      <c r="X42"/>
    </row>
    <row r="43" spans="1:24" ht="15" customHeight="1" x14ac:dyDescent="0.35">
      <c r="A43" s="6"/>
      <c r="B43" s="48" t="str">
        <f>IF($E$2="S",kontomall!J74,kontomall!G74)</f>
        <v>Fordringar, räntebärande</v>
      </c>
      <c r="C43" s="53"/>
      <c r="D43" s="53"/>
      <c r="E43" s="53"/>
      <c r="F43" s="116"/>
      <c r="G43" s="55"/>
      <c r="H43" s="116">
        <v>0</v>
      </c>
      <c r="I43" s="55">
        <v>0</v>
      </c>
      <c r="J43" s="55">
        <v>0</v>
      </c>
      <c r="K43" s="55">
        <v>0</v>
      </c>
      <c r="L43" s="55">
        <v>0</v>
      </c>
      <c r="M43" s="55">
        <v>0</v>
      </c>
      <c r="N43" s="43"/>
      <c r="O43" s="43"/>
      <c r="Q43"/>
      <c r="R43"/>
      <c r="S43"/>
      <c r="T43"/>
      <c r="U43"/>
      <c r="V43"/>
      <c r="W43"/>
      <c r="X43"/>
    </row>
    <row r="44" spans="1:24" ht="15" customHeight="1" x14ac:dyDescent="0.35">
      <c r="A44" s="6"/>
      <c r="B44" s="48" t="str">
        <f>IF($E$2="S",kontomall!J75,kontomall!G75)</f>
        <v>Fordringar, ej räntebärande</v>
      </c>
      <c r="C44" s="53"/>
      <c r="D44" s="53"/>
      <c r="E44" s="53"/>
      <c r="F44" s="116"/>
      <c r="G44" s="55"/>
      <c r="H44" s="116">
        <v>0</v>
      </c>
      <c r="I44" s="55">
        <v>139.53100000000001</v>
      </c>
      <c r="J44" s="55">
        <v>139.53100000000001</v>
      </c>
      <c r="K44" s="55">
        <v>120.66699999999999</v>
      </c>
      <c r="L44" s="55">
        <v>208.51199999999997</v>
      </c>
      <c r="M44" s="55">
        <v>156.59899999999999</v>
      </c>
      <c r="N44" s="43"/>
      <c r="O44" s="43"/>
      <c r="Q44"/>
      <c r="R44"/>
      <c r="S44"/>
      <c r="T44"/>
      <c r="U44"/>
      <c r="V44"/>
      <c r="W44"/>
      <c r="X44"/>
    </row>
    <row r="45" spans="1:24" ht="15" customHeight="1" x14ac:dyDescent="0.35">
      <c r="A45" s="6"/>
      <c r="B45" s="48" t="str">
        <f>IF($E$2="S",kontomall!J76,kontomall!G76)</f>
        <v>Kassa, bank och övriga kortfristiga placeringar</v>
      </c>
      <c r="C45" s="53"/>
      <c r="D45" s="53"/>
      <c r="E45" s="53"/>
      <c r="F45" s="116"/>
      <c r="G45" s="55"/>
      <c r="H45" s="116">
        <v>0</v>
      </c>
      <c r="I45" s="55">
        <v>7.1390000000000002</v>
      </c>
      <c r="J45" s="55">
        <v>7.1390000000000002</v>
      </c>
      <c r="K45" s="55">
        <v>10.532999999999999</v>
      </c>
      <c r="L45" s="55">
        <v>0</v>
      </c>
      <c r="M45" s="55">
        <v>0</v>
      </c>
      <c r="N45" s="43"/>
      <c r="O45" s="43"/>
      <c r="Q45"/>
      <c r="R45"/>
      <c r="S45"/>
      <c r="T45"/>
      <c r="U45"/>
      <c r="V45"/>
      <c r="W45"/>
      <c r="X45"/>
    </row>
    <row r="46" spans="1:24" ht="15" customHeight="1" x14ac:dyDescent="0.35">
      <c r="A46" s="6"/>
      <c r="B46" s="57" t="str">
        <f>IF($E$2="S",kontomall!J77,kontomall!G77)</f>
        <v>Tillgångar som innehas för försäljning</v>
      </c>
      <c r="C46" s="58"/>
      <c r="D46" s="58"/>
      <c r="E46" s="58"/>
      <c r="F46" s="117"/>
      <c r="G46" s="59"/>
      <c r="H46" s="117">
        <v>0</v>
      </c>
      <c r="I46" s="59">
        <v>0</v>
      </c>
      <c r="J46" s="59">
        <v>0</v>
      </c>
      <c r="K46" s="59">
        <v>0</v>
      </c>
      <c r="L46" s="59">
        <v>0</v>
      </c>
      <c r="M46" s="59">
        <v>0</v>
      </c>
      <c r="N46" s="43"/>
      <c r="O46" s="43"/>
      <c r="Q46"/>
      <c r="R46"/>
      <c r="S46"/>
      <c r="T46"/>
      <c r="U46"/>
      <c r="V46"/>
      <c r="W46"/>
      <c r="X46"/>
    </row>
    <row r="47" spans="1:24" ht="15" customHeight="1" x14ac:dyDescent="0.35">
      <c r="A47" s="6"/>
      <c r="B47" s="68" t="str">
        <f>IF($E$2="S",kontomall!J78,kontomall!G78)</f>
        <v>Summa omsättningstillgångar</v>
      </c>
      <c r="C47" s="69"/>
      <c r="D47" s="69"/>
      <c r="E47" s="69"/>
      <c r="F47" s="122"/>
      <c r="G47" s="319"/>
      <c r="H47" s="122">
        <f t="shared" ref="H47:M47" si="8">SUM(H42:H46)</f>
        <v>0</v>
      </c>
      <c r="I47" s="70">
        <f t="shared" si="8"/>
        <v>244.12800000000001</v>
      </c>
      <c r="J47" s="310">
        <f t="shared" si="8"/>
        <v>244.12800000000001</v>
      </c>
      <c r="K47" s="70">
        <f t="shared" si="8"/>
        <v>262.279</v>
      </c>
      <c r="L47" s="70">
        <f t="shared" si="8"/>
        <v>308.529</v>
      </c>
      <c r="M47" s="70">
        <f t="shared" si="8"/>
        <v>285.07900000000001</v>
      </c>
      <c r="N47" s="43"/>
      <c r="O47" s="43"/>
      <c r="Q47"/>
      <c r="R47"/>
      <c r="S47"/>
      <c r="T47"/>
      <c r="U47"/>
      <c r="V47"/>
      <c r="W47"/>
      <c r="X47"/>
    </row>
    <row r="48" spans="1:24" ht="15" customHeight="1" x14ac:dyDescent="0.35">
      <c r="A48" s="6"/>
      <c r="B48" s="44" t="str">
        <f>IF($E$2="S",kontomall!J79,kontomall!G79)</f>
        <v>SUMMA TILLGÅNGAR</v>
      </c>
      <c r="C48" s="72"/>
      <c r="D48" s="72"/>
      <c r="E48" s="72"/>
      <c r="F48" s="121"/>
      <c r="G48" s="313"/>
      <c r="H48" s="121">
        <f t="shared" ref="H48:M48" si="9">H41+H47</f>
        <v>0</v>
      </c>
      <c r="I48" s="313">
        <f t="shared" si="9"/>
        <v>965.16800000000001</v>
      </c>
      <c r="J48" s="309">
        <f t="shared" si="9"/>
        <v>965.16800000000001</v>
      </c>
      <c r="K48" s="50">
        <f t="shared" si="9"/>
        <v>1003.7719999999999</v>
      </c>
      <c r="L48" s="50">
        <f t="shared" si="9"/>
        <v>1177.335</v>
      </c>
      <c r="M48" s="50">
        <f t="shared" si="9"/>
        <v>1186.9010000000001</v>
      </c>
      <c r="N48" s="43"/>
      <c r="O48" s="43"/>
      <c r="Q48"/>
      <c r="R48"/>
      <c r="S48"/>
      <c r="T48"/>
      <c r="U48"/>
      <c r="V48"/>
      <c r="W48"/>
      <c r="X48"/>
    </row>
    <row r="49" spans="1:24" ht="15" customHeight="1" x14ac:dyDescent="0.35">
      <c r="A49" s="6"/>
      <c r="B49" s="48" t="str">
        <f>IF($E$2="S",kontomall!J80,kontomall!G80)</f>
        <v>Eget kapital hänförligt till moderbolagets ägare</v>
      </c>
      <c r="C49" s="53"/>
      <c r="D49" s="53"/>
      <c r="E49" s="53"/>
      <c r="F49" s="116"/>
      <c r="G49" s="55"/>
      <c r="H49" s="116">
        <v>-301.75115999999997</v>
      </c>
      <c r="I49" s="55">
        <v>572.32600000000002</v>
      </c>
      <c r="J49" s="55">
        <v>572.32600000000002</v>
      </c>
      <c r="K49" s="55">
        <v>584.09</v>
      </c>
      <c r="L49" s="55">
        <v>704.89099999999996</v>
      </c>
      <c r="M49" s="55">
        <v>720.03</v>
      </c>
      <c r="N49" s="43"/>
      <c r="O49" s="43"/>
      <c r="Q49"/>
      <c r="R49"/>
      <c r="S49"/>
      <c r="T49"/>
      <c r="U49"/>
      <c r="V49"/>
      <c r="W49"/>
      <c r="X49"/>
    </row>
    <row r="50" spans="1:24" ht="15" customHeight="1" x14ac:dyDescent="0.35">
      <c r="A50" s="6"/>
      <c r="B50" s="48" t="str">
        <f>IF($E$2="S",kontomall!J81,kontomall!G81)</f>
        <v>Innehav utan bestämmande inflytande</v>
      </c>
      <c r="C50" s="53"/>
      <c r="D50" s="53"/>
      <c r="E50" s="53"/>
      <c r="F50" s="116"/>
      <c r="G50" s="55"/>
      <c r="H50" s="116">
        <v>0</v>
      </c>
      <c r="I50" s="55">
        <v>0</v>
      </c>
      <c r="J50" s="55">
        <v>0</v>
      </c>
      <c r="K50" s="55">
        <v>0</v>
      </c>
      <c r="L50" s="55">
        <v>0</v>
      </c>
      <c r="M50" s="55">
        <v>0</v>
      </c>
      <c r="N50" s="43"/>
      <c r="O50" s="43"/>
      <c r="Q50"/>
      <c r="R50"/>
      <c r="S50"/>
      <c r="T50"/>
      <c r="U50"/>
      <c r="V50"/>
      <c r="W50"/>
      <c r="X50"/>
    </row>
    <row r="51" spans="1:24" ht="15" customHeight="1" x14ac:dyDescent="0.35">
      <c r="A51" s="6"/>
      <c r="B51" s="48" t="str">
        <f>IF($E$2="S",kontomall!J82,kontomall!G82)</f>
        <v>Avsättningar, räntebärande</v>
      </c>
      <c r="C51" s="53"/>
      <c r="D51" s="53"/>
      <c r="E51" s="53"/>
      <c r="F51" s="116"/>
      <c r="G51" s="55"/>
      <c r="H51" s="116">
        <v>0</v>
      </c>
      <c r="I51" s="55">
        <v>0</v>
      </c>
      <c r="J51" s="55">
        <v>0</v>
      </c>
      <c r="K51" s="55">
        <v>0</v>
      </c>
      <c r="L51" s="55">
        <v>0</v>
      </c>
      <c r="M51" s="55">
        <v>0</v>
      </c>
      <c r="N51" s="43"/>
      <c r="O51" s="43"/>
      <c r="Q51"/>
      <c r="R51"/>
      <c r="S51"/>
      <c r="T51"/>
      <c r="U51"/>
      <c r="V51"/>
      <c r="W51"/>
      <c r="X51"/>
    </row>
    <row r="52" spans="1:24" ht="15" customHeight="1" x14ac:dyDescent="0.35">
      <c r="A52" s="6"/>
      <c r="B52" s="48" t="str">
        <f>IF($E$2="S",kontomall!J83,kontomall!G83)</f>
        <v>Avsättningar, ej räntebärande</v>
      </c>
      <c r="C52" s="53"/>
      <c r="D52" s="53"/>
      <c r="E52" s="53"/>
      <c r="F52" s="116"/>
      <c r="G52" s="55"/>
      <c r="H52" s="116">
        <v>0</v>
      </c>
      <c r="I52" s="55">
        <v>5.8920000000000003</v>
      </c>
      <c r="J52" s="55">
        <v>5.8920000000000003</v>
      </c>
      <c r="K52" s="55">
        <v>6.95</v>
      </c>
      <c r="L52" s="55">
        <v>6.25</v>
      </c>
      <c r="M52" s="55">
        <v>12.013999999999999</v>
      </c>
      <c r="N52" s="43"/>
      <c r="O52" s="43"/>
      <c r="Q52"/>
      <c r="R52"/>
      <c r="S52"/>
      <c r="T52"/>
      <c r="U52"/>
      <c r="V52"/>
      <c r="W52"/>
      <c r="X52"/>
    </row>
    <row r="53" spans="1:24" ht="15" customHeight="1" x14ac:dyDescent="0.35">
      <c r="A53" s="6"/>
      <c r="B53" s="48" t="str">
        <f>IF($E$2="S",kontomall!J84,kontomall!G84)</f>
        <v>Skulder, räntebärande</v>
      </c>
      <c r="C53" s="53"/>
      <c r="D53" s="53"/>
      <c r="E53" s="53"/>
      <c r="F53" s="116"/>
      <c r="G53" s="55"/>
      <c r="H53" s="116">
        <v>0</v>
      </c>
      <c r="I53" s="55">
        <v>242.62200000000001</v>
      </c>
      <c r="J53" s="55">
        <v>242.62200000000001</v>
      </c>
      <c r="K53" s="55">
        <v>263.47399999999999</v>
      </c>
      <c r="L53" s="55">
        <v>297.31400000000002</v>
      </c>
      <c r="M53" s="55">
        <v>341.37700000000001</v>
      </c>
      <c r="N53" s="43"/>
      <c r="O53" s="43"/>
      <c r="Q53"/>
      <c r="R53"/>
      <c r="S53"/>
      <c r="T53"/>
      <c r="U53"/>
      <c r="V53"/>
      <c r="W53"/>
      <c r="X53"/>
    </row>
    <row r="54" spans="1:24" ht="15" customHeight="1" x14ac:dyDescent="0.35">
      <c r="A54" s="6"/>
      <c r="B54" s="48" t="str">
        <f>IF($E$2="S",kontomall!J85,kontomall!G85)</f>
        <v>Skulder, ej räntebärande</v>
      </c>
      <c r="C54" s="53"/>
      <c r="D54" s="53"/>
      <c r="E54" s="53"/>
      <c r="F54" s="116"/>
      <c r="G54" s="55"/>
      <c r="H54" s="116">
        <v>0</v>
      </c>
      <c r="I54" s="55">
        <v>144.328</v>
      </c>
      <c r="J54" s="55">
        <v>144.328</v>
      </c>
      <c r="K54" s="55">
        <v>149.25800000000001</v>
      </c>
      <c r="L54" s="55">
        <v>168.88</v>
      </c>
      <c r="M54" s="55">
        <v>113.47999999999999</v>
      </c>
      <c r="N54" s="43"/>
      <c r="O54" s="43"/>
      <c r="Q54"/>
      <c r="R54"/>
      <c r="S54"/>
      <c r="T54"/>
      <c r="U54"/>
      <c r="V54"/>
      <c r="W54"/>
      <c r="X54"/>
    </row>
    <row r="55" spans="1:24" ht="15" customHeight="1" x14ac:dyDescent="0.35">
      <c r="A55" s="6"/>
      <c r="B55" s="48" t="str">
        <f>IF($E$2="S",kontomall!J86,kontomall!G86)</f>
        <v>Finansiella skulder, övriga</v>
      </c>
      <c r="C55" s="53"/>
      <c r="D55" s="53"/>
      <c r="E55" s="53"/>
      <c r="F55" s="116"/>
      <c r="G55" s="55"/>
      <c r="H55" s="116">
        <v>0</v>
      </c>
      <c r="I55" s="55">
        <v>0</v>
      </c>
      <c r="J55" s="55">
        <v>0</v>
      </c>
      <c r="K55" s="55">
        <v>0</v>
      </c>
      <c r="L55" s="55">
        <v>0</v>
      </c>
      <c r="M55" s="55">
        <v>0</v>
      </c>
      <c r="N55" s="43"/>
      <c r="O55" s="43"/>
      <c r="Q55"/>
      <c r="R55"/>
      <c r="S55"/>
      <c r="T55"/>
      <c r="U55"/>
      <c r="V55"/>
      <c r="W55"/>
      <c r="X55"/>
    </row>
    <row r="56" spans="1:24" ht="15" customHeight="1" x14ac:dyDescent="0.35">
      <c r="A56" s="6"/>
      <c r="B56" s="57" t="str">
        <f>IF($E$2="S",kontomall!J87,kontomall!G87)</f>
        <v>Skulder hänförliga till Tillgångar som innehas för försäljning</v>
      </c>
      <c r="C56" s="58"/>
      <c r="D56" s="58"/>
      <c r="E56" s="58"/>
      <c r="F56" s="117"/>
      <c r="G56" s="59"/>
      <c r="H56" s="117">
        <v>0</v>
      </c>
      <c r="I56" s="59">
        <v>0</v>
      </c>
      <c r="J56" s="59">
        <v>0</v>
      </c>
      <c r="K56" s="59">
        <v>0</v>
      </c>
      <c r="L56" s="59">
        <v>0</v>
      </c>
      <c r="M56" s="59">
        <v>0</v>
      </c>
      <c r="N56" s="43"/>
      <c r="O56" s="43"/>
      <c r="Q56"/>
      <c r="R56"/>
      <c r="S56"/>
      <c r="T56"/>
      <c r="U56"/>
      <c r="V56"/>
      <c r="W56"/>
      <c r="X56"/>
    </row>
    <row r="57" spans="1:24" ht="15" customHeight="1" x14ac:dyDescent="0.35">
      <c r="A57" s="7"/>
      <c r="B57" s="44" t="str">
        <f>IF($E$2="S",kontomall!J88,kontomall!G88)</f>
        <v>SUMMA EGET KAPITAL OCH SKULDER</v>
      </c>
      <c r="C57" s="72"/>
      <c r="D57" s="72"/>
      <c r="E57" s="72"/>
      <c r="F57" s="121"/>
      <c r="G57" s="50"/>
      <c r="H57" s="121">
        <f t="shared" ref="H57:M57" si="10">SUM(H49:H56)</f>
        <v>-301.75115999999997</v>
      </c>
      <c r="I57" s="50">
        <f t="shared" si="10"/>
        <v>965.16800000000012</v>
      </c>
      <c r="J57" s="309">
        <f t="shared" si="10"/>
        <v>965.16800000000012</v>
      </c>
      <c r="K57" s="50">
        <f t="shared" si="10"/>
        <v>1003.7720000000002</v>
      </c>
      <c r="L57" s="50">
        <f t="shared" si="10"/>
        <v>1177.335</v>
      </c>
      <c r="M57" s="50">
        <f t="shared" si="10"/>
        <v>1186.9010000000001</v>
      </c>
      <c r="N57" s="43"/>
      <c r="O57" s="43"/>
      <c r="Q57"/>
      <c r="R57"/>
      <c r="S57"/>
      <c r="T57"/>
      <c r="U57"/>
      <c r="V57"/>
      <c r="W57"/>
      <c r="X57"/>
    </row>
    <row r="58" spans="1:24" ht="15" customHeight="1" x14ac:dyDescent="0.35">
      <c r="A58" s="6"/>
      <c r="B58" s="48"/>
      <c r="C58" s="72"/>
      <c r="D58" s="72"/>
      <c r="E58" s="72"/>
      <c r="F58" s="54"/>
      <c r="G58" s="54"/>
      <c r="H58" s="54"/>
      <c r="I58" s="54"/>
      <c r="J58" s="54"/>
      <c r="K58" s="54"/>
      <c r="L58" s="54"/>
      <c r="M58" s="54"/>
      <c r="N58" s="43"/>
      <c r="O58" s="43"/>
      <c r="Q58"/>
      <c r="R58"/>
      <c r="S58"/>
      <c r="T58"/>
      <c r="U58"/>
      <c r="V58"/>
      <c r="W58"/>
      <c r="X58"/>
    </row>
    <row r="59" spans="1:24" ht="12.75" customHeight="1" x14ac:dyDescent="0.35">
      <c r="A59" s="5"/>
      <c r="B59" s="111"/>
      <c r="C59" s="102"/>
      <c r="D59" s="104"/>
      <c r="E59" s="104"/>
      <c r="F59" s="105" t="e">
        <f t="shared" ref="F59:M59" si="11">F$5</f>
        <v>#REF!</v>
      </c>
      <c r="G59" s="105" t="e">
        <f t="shared" si="11"/>
        <v>#REF!</v>
      </c>
      <c r="H59" s="105" t="e">
        <f t="shared" si="11"/>
        <v>#REF!</v>
      </c>
      <c r="I59" s="105" t="e">
        <f t="shared" si="11"/>
        <v>#REF!</v>
      </c>
      <c r="J59" s="105" t="e">
        <f t="shared" si="11"/>
        <v>#REF!</v>
      </c>
      <c r="K59" s="105" t="e">
        <f t="shared" si="11"/>
        <v>#REF!</v>
      </c>
      <c r="L59" s="105" t="e">
        <f t="shared" si="11"/>
        <v>#REF!</v>
      </c>
      <c r="M59" s="105" t="e">
        <f t="shared" si="11"/>
        <v>#REF!</v>
      </c>
      <c r="N59" s="43"/>
      <c r="O59" s="43"/>
      <c r="Q59"/>
      <c r="R59"/>
      <c r="S59"/>
      <c r="T59"/>
      <c r="U59"/>
      <c r="V59"/>
      <c r="W59"/>
      <c r="X59"/>
    </row>
    <row r="60" spans="1:24" ht="12.75" customHeight="1" x14ac:dyDescent="0.35">
      <c r="A60" s="5"/>
      <c r="B60" s="106"/>
      <c r="C60" s="106"/>
      <c r="D60" s="104"/>
      <c r="E60" s="104"/>
      <c r="F60" s="108" t="e">
        <f>F$6</f>
        <v>#REF!</v>
      </c>
      <c r="G60" s="108" t="e">
        <f>G$6</f>
        <v>#REF!</v>
      </c>
      <c r="H60" s="108" t="e">
        <f>H$6</f>
        <v>#REF!</v>
      </c>
      <c r="I60" s="108" t="e">
        <f>I$6</f>
        <v>#REF!</v>
      </c>
      <c r="J60" s="108"/>
      <c r="K60" s="108"/>
      <c r="L60" s="108"/>
      <c r="M60" s="108"/>
      <c r="N60" s="43"/>
      <c r="O60" s="43"/>
      <c r="Q60"/>
      <c r="R60"/>
      <c r="S60"/>
      <c r="T60"/>
      <c r="U60"/>
      <c r="V60"/>
      <c r="W60"/>
      <c r="X60"/>
    </row>
    <row r="61" spans="1:24" s="35" customFormat="1" ht="15" customHeight="1" x14ac:dyDescent="0.35">
      <c r="A61" s="36"/>
      <c r="B61" s="103" t="str">
        <f>IF($E$2="S",kontomall!J90,kontomall!G90)</f>
        <v>RAPPORT ÖVER KASSAFLÖDEN</v>
      </c>
      <c r="C61" s="109"/>
      <c r="D61" s="103"/>
      <c r="E61" s="103"/>
      <c r="F61" s="110"/>
      <c r="G61" s="110"/>
      <c r="H61" s="110"/>
      <c r="I61" s="110"/>
      <c r="J61" s="110"/>
      <c r="K61" s="110"/>
      <c r="L61" s="110"/>
      <c r="M61" s="110"/>
      <c r="N61" s="65"/>
      <c r="O61" s="65"/>
      <c r="Q61"/>
      <c r="R61"/>
      <c r="S61"/>
      <c r="T61"/>
      <c r="U61"/>
      <c r="V61"/>
      <c r="W61"/>
      <c r="X61"/>
    </row>
    <row r="62" spans="1:24" ht="1.5" customHeight="1" x14ac:dyDescent="0.35">
      <c r="B62" s="48">
        <f>IF($E$2="S",kontomall!J93,kontomall!G93)</f>
        <v>0</v>
      </c>
      <c r="C62" s="43"/>
      <c r="D62" s="43"/>
      <c r="E62" s="43"/>
      <c r="F62" s="66"/>
      <c r="G62" s="66"/>
      <c r="H62" s="66"/>
      <c r="I62" s="66"/>
      <c r="J62" s="66"/>
      <c r="K62" s="66"/>
      <c r="L62" s="66"/>
      <c r="M62" s="66"/>
      <c r="N62" s="43"/>
      <c r="O62" s="43"/>
      <c r="Q62"/>
      <c r="R62"/>
      <c r="S62"/>
      <c r="T62"/>
      <c r="U62"/>
      <c r="V62"/>
      <c r="W62"/>
      <c r="X62"/>
    </row>
    <row r="63" spans="1:24" ht="34.9" customHeight="1" x14ac:dyDescent="0.35">
      <c r="A63" s="38"/>
      <c r="B63" s="73" t="str">
        <f>IF($E$2="S",kontomall!J94,kontomall!G94)</f>
        <v>Kassaflöde från löpande verksamhet före förändring av rörelsekapital</v>
      </c>
      <c r="C63" s="73"/>
      <c r="D63" s="73"/>
      <c r="E63" s="73"/>
      <c r="F63" s="116">
        <v>32.522840000000045</v>
      </c>
      <c r="G63" s="55">
        <v>5.4409999999999759</v>
      </c>
      <c r="H63" s="116">
        <v>54.25184000000008</v>
      </c>
      <c r="I63" s="55">
        <v>21.519000000000005</v>
      </c>
      <c r="J63" s="55">
        <v>21.519000000000005</v>
      </c>
      <c r="K63" s="55">
        <v>20.991999999999951</v>
      </c>
      <c r="L63" s="55"/>
      <c r="M63" s="55">
        <v>-11.311000000000128</v>
      </c>
      <c r="N63" s="43"/>
      <c r="O63" s="43"/>
      <c r="Q63"/>
      <c r="R63"/>
      <c r="S63"/>
      <c r="T63"/>
      <c r="U63"/>
      <c r="V63"/>
      <c r="W63"/>
      <c r="X63"/>
    </row>
    <row r="64" spans="1:24" ht="15" customHeight="1" x14ac:dyDescent="0.35">
      <c r="A64" s="6"/>
      <c r="B64" s="215" t="str">
        <f>IF($E$2="S",kontomall!J95,kontomall!G95)</f>
        <v>Förändring av rörelsekapital</v>
      </c>
      <c r="C64" s="215"/>
      <c r="D64" s="74"/>
      <c r="E64" s="74"/>
      <c r="F64" s="117">
        <v>19.977999999999998</v>
      </c>
      <c r="G64" s="59">
        <v>2.8150000000000013</v>
      </c>
      <c r="H64" s="117">
        <v>0</v>
      </c>
      <c r="I64" s="59">
        <v>10.199000000000002</v>
      </c>
      <c r="J64" s="59">
        <v>10.199000000000002</v>
      </c>
      <c r="K64" s="59">
        <v>27.713999999999999</v>
      </c>
      <c r="L64" s="59">
        <v>0</v>
      </c>
      <c r="M64" s="59">
        <v>-12.831000000000003</v>
      </c>
      <c r="N64" s="43"/>
      <c r="O64" s="43"/>
      <c r="Q64"/>
      <c r="R64"/>
      <c r="S64"/>
      <c r="T64"/>
      <c r="U64"/>
      <c r="V64"/>
      <c r="W64"/>
      <c r="X64"/>
    </row>
    <row r="65" spans="1:24" ht="15" customHeight="1" x14ac:dyDescent="0.35">
      <c r="A65" s="6"/>
      <c r="B65" s="293" t="str">
        <f>IF($E$2="S",kontomall!J96,kontomall!G96)</f>
        <v>Kassaflöde från löpande verksamhet</v>
      </c>
      <c r="C65" s="216"/>
      <c r="D65" s="75"/>
      <c r="E65" s="75"/>
      <c r="F65" s="123">
        <f t="shared" ref="F65:K65" si="12">SUM(F63:F64)</f>
        <v>52.500840000000039</v>
      </c>
      <c r="G65" s="313">
        <f t="shared" si="12"/>
        <v>8.2559999999999771</v>
      </c>
      <c r="H65" s="115">
        <f t="shared" si="12"/>
        <v>54.25184000000008</v>
      </c>
      <c r="I65" s="51">
        <f t="shared" si="12"/>
        <v>31.718000000000007</v>
      </c>
      <c r="J65" s="51">
        <f t="shared" si="12"/>
        <v>31.718000000000007</v>
      </c>
      <c r="K65" s="51">
        <f t="shared" si="12"/>
        <v>48.705999999999946</v>
      </c>
      <c r="L65" s="50" t="s">
        <v>67</v>
      </c>
      <c r="M65" s="50">
        <f>SUM(M63:M64)</f>
        <v>-24.142000000000131</v>
      </c>
      <c r="N65" s="43"/>
      <c r="O65" s="76"/>
      <c r="Q65"/>
      <c r="R65"/>
      <c r="S65"/>
      <c r="T65"/>
      <c r="U65"/>
      <c r="V65"/>
      <c r="W65"/>
      <c r="X65"/>
    </row>
    <row r="66" spans="1:24" ht="15" customHeight="1" x14ac:dyDescent="0.35">
      <c r="A66" s="6"/>
      <c r="B66" s="73" t="str">
        <f>IF($E$2="S",kontomall!J97,kontomall!G97)</f>
        <v>Investeringar i anläggningstillgångar</v>
      </c>
      <c r="C66" s="73"/>
      <c r="D66" s="53"/>
      <c r="E66" s="53"/>
      <c r="F66" s="116">
        <v>7.4969999999999999</v>
      </c>
      <c r="G66" s="55">
        <v>-2.2400000000000002</v>
      </c>
      <c r="H66" s="116">
        <v>0</v>
      </c>
      <c r="I66" s="55">
        <v>-11.773</v>
      </c>
      <c r="J66" s="55">
        <v>-11.773</v>
      </c>
      <c r="K66" s="55">
        <v>-42.704000000000001</v>
      </c>
      <c r="L66" s="55">
        <v>0</v>
      </c>
      <c r="M66" s="55">
        <v>-43.026000000000003</v>
      </c>
      <c r="N66" s="43"/>
      <c r="O66" s="43"/>
      <c r="Q66"/>
      <c r="R66"/>
      <c r="S66"/>
      <c r="T66"/>
      <c r="U66"/>
      <c r="V66"/>
      <c r="W66"/>
      <c r="X66"/>
    </row>
    <row r="67" spans="1:24" ht="15" customHeight="1" x14ac:dyDescent="0.35">
      <c r="A67" s="6"/>
      <c r="B67" s="215" t="str">
        <f>IF($E$2="S",kontomall!J98,kontomall!G98)</f>
        <v>Avyttringar av anläggningstillgångar</v>
      </c>
      <c r="C67" s="215"/>
      <c r="D67" s="58"/>
      <c r="E67" s="58"/>
      <c r="F67" s="117">
        <v>-3.319</v>
      </c>
      <c r="G67" s="59">
        <v>0</v>
      </c>
      <c r="H67" s="117">
        <v>0</v>
      </c>
      <c r="I67" s="59">
        <v>0</v>
      </c>
      <c r="J67" s="59">
        <v>0</v>
      </c>
      <c r="K67" s="59">
        <v>7.9580000000000002</v>
      </c>
      <c r="L67" s="59">
        <v>0</v>
      </c>
      <c r="M67" s="59">
        <v>0</v>
      </c>
      <c r="N67" s="43"/>
      <c r="O67" s="43"/>
      <c r="Q67"/>
      <c r="R67"/>
      <c r="S67"/>
      <c r="T67"/>
      <c r="U67"/>
      <c r="V67"/>
      <c r="W67"/>
      <c r="X67"/>
    </row>
    <row r="68" spans="1:24" ht="15" customHeight="1" x14ac:dyDescent="0.35">
      <c r="A68" s="38"/>
      <c r="B68" s="77" t="str">
        <f>IF($E$2="S",kontomall!J99,kontomall!G99)</f>
        <v>Kassaflöde före förvärv och avyttring av företag</v>
      </c>
      <c r="C68" s="77"/>
      <c r="D68" s="78"/>
      <c r="E68" s="78"/>
      <c r="F68" s="123">
        <f t="shared" ref="F68:K68" si="13">SUM(F65:F67)</f>
        <v>56.678840000000037</v>
      </c>
      <c r="G68" s="313">
        <f t="shared" si="13"/>
        <v>6.0159999999999769</v>
      </c>
      <c r="H68" s="115">
        <f t="shared" si="13"/>
        <v>54.25184000000008</v>
      </c>
      <c r="I68" s="51">
        <f t="shared" si="13"/>
        <v>19.945000000000007</v>
      </c>
      <c r="J68" s="51">
        <f t="shared" si="13"/>
        <v>19.945000000000007</v>
      </c>
      <c r="K68" s="51">
        <f t="shared" si="13"/>
        <v>13.959999999999946</v>
      </c>
      <c r="L68" s="50" t="s">
        <v>67</v>
      </c>
      <c r="M68" s="50">
        <f>SUM(M65:M67)</f>
        <v>-67.168000000000134</v>
      </c>
      <c r="N68" s="43"/>
      <c r="O68" s="76"/>
      <c r="Q68"/>
      <c r="R68"/>
      <c r="S68"/>
      <c r="T68"/>
      <c r="U68"/>
      <c r="V68"/>
      <c r="W68"/>
      <c r="X68"/>
    </row>
    <row r="69" spans="1:24" ht="15" customHeight="1" x14ac:dyDescent="0.35">
      <c r="A69" s="6"/>
      <c r="B69" s="215" t="str">
        <f>IF($E$2="S",kontomall!J100,kontomall!G100)</f>
        <v>Nettoinvesteringar i företag</v>
      </c>
      <c r="C69" s="215"/>
      <c r="D69" s="79"/>
      <c r="E69" s="79"/>
      <c r="F69" s="117">
        <v>0</v>
      </c>
      <c r="G69" s="59">
        <v>0</v>
      </c>
      <c r="H69" s="117">
        <v>0</v>
      </c>
      <c r="I69" s="59">
        <v>0</v>
      </c>
      <c r="J69" s="59">
        <v>0</v>
      </c>
      <c r="K69" s="59">
        <v>0</v>
      </c>
      <c r="L69" s="59">
        <v>0</v>
      </c>
      <c r="M69" s="59">
        <v>0</v>
      </c>
      <c r="N69" s="43"/>
      <c r="O69" s="43"/>
      <c r="Q69"/>
      <c r="R69"/>
      <c r="S69"/>
      <c r="T69"/>
      <c r="U69"/>
      <c r="V69"/>
      <c r="W69"/>
      <c r="X69"/>
    </row>
    <row r="70" spans="1:24" ht="15" customHeight="1" x14ac:dyDescent="0.35">
      <c r="A70" s="7"/>
      <c r="B70" s="293" t="str">
        <f>IF($E$2="S",kontomall!J101,kontomall!G101)</f>
        <v>Kassaflöde efter investeringar</v>
      </c>
      <c r="C70" s="216"/>
      <c r="D70" s="72"/>
      <c r="E70" s="72"/>
      <c r="F70" s="123">
        <f t="shared" ref="F70:K70" si="14">SUM(F68:F69)</f>
        <v>56.678840000000037</v>
      </c>
      <c r="G70" s="313">
        <f t="shared" si="14"/>
        <v>6.0159999999999769</v>
      </c>
      <c r="H70" s="115">
        <f t="shared" si="14"/>
        <v>54.25184000000008</v>
      </c>
      <c r="I70" s="51">
        <f t="shared" si="14"/>
        <v>19.945000000000007</v>
      </c>
      <c r="J70" s="51">
        <f t="shared" si="14"/>
        <v>19.945000000000007</v>
      </c>
      <c r="K70" s="51">
        <f t="shared" si="14"/>
        <v>13.959999999999946</v>
      </c>
      <c r="L70" s="50" t="s">
        <v>67</v>
      </c>
      <c r="M70" s="50">
        <f>SUM(M68:M69)</f>
        <v>-67.168000000000134</v>
      </c>
      <c r="N70" s="43"/>
      <c r="O70" s="76"/>
      <c r="Q70"/>
      <c r="R70"/>
      <c r="S70"/>
      <c r="T70"/>
      <c r="U70"/>
      <c r="V70"/>
      <c r="W70"/>
      <c r="X70"/>
    </row>
    <row r="71" spans="1:24" ht="15" customHeight="1" x14ac:dyDescent="0.35">
      <c r="A71" s="6"/>
      <c r="B71" s="73" t="str">
        <f>IF($E$2="S",kontomall!J102,kontomall!G102)</f>
        <v>Förändring av lån</v>
      </c>
      <c r="C71" s="73"/>
      <c r="D71" s="53"/>
      <c r="E71" s="53"/>
      <c r="F71" s="116">
        <v>4.7119999999999997</v>
      </c>
      <c r="G71" s="55">
        <v>-10.047000000000001</v>
      </c>
      <c r="H71" s="116">
        <v>0</v>
      </c>
      <c r="I71" s="55">
        <v>-22.529</v>
      </c>
      <c r="J71" s="55">
        <v>-22.529</v>
      </c>
      <c r="K71" s="55">
        <v>-25.882999999999999</v>
      </c>
      <c r="L71" s="55">
        <v>0</v>
      </c>
      <c r="M71" s="55">
        <v>-11.041</v>
      </c>
      <c r="N71" s="43"/>
      <c r="O71" s="43"/>
      <c r="Q71"/>
      <c r="R71"/>
      <c r="S71"/>
      <c r="T71"/>
      <c r="U71"/>
      <c r="V71"/>
      <c r="W71"/>
      <c r="X71"/>
    </row>
    <row r="72" spans="1:24" ht="15" customHeight="1" x14ac:dyDescent="0.35">
      <c r="A72" s="6"/>
      <c r="B72" s="73" t="str">
        <f>IF($E$2="S",kontomall!J103,kontomall!G103)</f>
        <v>Nyemission</v>
      </c>
      <c r="C72" s="73"/>
      <c r="D72" s="53"/>
      <c r="E72" s="53"/>
      <c r="F72" s="116">
        <v>0</v>
      </c>
      <c r="G72" s="55">
        <v>0</v>
      </c>
      <c r="H72" s="116">
        <v>0</v>
      </c>
      <c r="I72" s="55">
        <v>0</v>
      </c>
      <c r="J72" s="55">
        <v>0</v>
      </c>
      <c r="K72" s="55">
        <v>57.546999999999997</v>
      </c>
      <c r="L72" s="55">
        <v>0</v>
      </c>
      <c r="M72" s="55">
        <v>35</v>
      </c>
      <c r="N72" s="43"/>
      <c r="O72" s="43"/>
      <c r="Q72"/>
      <c r="R72"/>
      <c r="S72"/>
      <c r="T72"/>
      <c r="U72"/>
      <c r="V72"/>
      <c r="W72"/>
      <c r="X72"/>
    </row>
    <row r="73" spans="1:24" ht="15" customHeight="1" x14ac:dyDescent="0.35">
      <c r="A73" s="6"/>
      <c r="B73" s="73" t="str">
        <f>IF($E$2="S",kontomall!J104,kontomall!G104)</f>
        <v>Lämnad utdelning</v>
      </c>
      <c r="C73" s="73"/>
      <c r="D73" s="53"/>
      <c r="E73" s="53"/>
      <c r="F73" s="116">
        <v>0</v>
      </c>
      <c r="G73" s="55">
        <v>0</v>
      </c>
      <c r="H73" s="116">
        <v>0</v>
      </c>
      <c r="I73" s="55">
        <v>0</v>
      </c>
      <c r="J73" s="55">
        <v>0</v>
      </c>
      <c r="K73" s="55">
        <v>0</v>
      </c>
      <c r="L73" s="55">
        <v>0</v>
      </c>
      <c r="M73" s="55">
        <v>0</v>
      </c>
      <c r="N73" s="43"/>
      <c r="O73" s="43"/>
      <c r="Q73"/>
      <c r="R73"/>
      <c r="S73"/>
      <c r="T73"/>
      <c r="U73"/>
      <c r="V73"/>
      <c r="W73"/>
      <c r="X73"/>
    </row>
    <row r="74" spans="1:24" ht="15" customHeight="1" x14ac:dyDescent="0.35">
      <c r="A74" s="6"/>
      <c r="B74" s="215" t="str">
        <f>IF($E$2="S",kontomall!J105,kontomall!G105)</f>
        <v>Övrigt</v>
      </c>
      <c r="C74" s="215"/>
      <c r="D74" s="58"/>
      <c r="E74" s="58"/>
      <c r="F74" s="117">
        <v>0</v>
      </c>
      <c r="G74" s="59">
        <v>0</v>
      </c>
      <c r="H74" s="117">
        <v>0</v>
      </c>
      <c r="I74" s="59">
        <v>0</v>
      </c>
      <c r="J74" s="59">
        <v>0</v>
      </c>
      <c r="K74" s="59">
        <v>-36.546999999999997</v>
      </c>
      <c r="L74" s="59">
        <v>0</v>
      </c>
      <c r="M74" s="59">
        <v>0</v>
      </c>
      <c r="N74" s="43"/>
      <c r="O74" s="43"/>
      <c r="Q74"/>
      <c r="R74"/>
      <c r="S74"/>
      <c r="T74"/>
      <c r="U74"/>
      <c r="V74"/>
      <c r="W74"/>
      <c r="X74"/>
    </row>
    <row r="75" spans="1:24" ht="15" customHeight="1" x14ac:dyDescent="0.35">
      <c r="A75" s="6"/>
      <c r="B75" s="291" t="str">
        <f>IF($E$2="S",kontomall!J106,kontomall!G106)</f>
        <v>Kassaflöde från finansieringsverksamheten</v>
      </c>
      <c r="C75" s="80" t="s">
        <v>350</v>
      </c>
      <c r="D75" s="81"/>
      <c r="E75" s="81"/>
      <c r="F75" s="124">
        <f t="shared" ref="F75:K75" si="15">SUM(F71:F74)</f>
        <v>4.7119999999999997</v>
      </c>
      <c r="G75" s="319">
        <f t="shared" si="15"/>
        <v>-10.047000000000001</v>
      </c>
      <c r="H75" s="124">
        <f t="shared" si="15"/>
        <v>0</v>
      </c>
      <c r="I75" s="70">
        <f t="shared" si="15"/>
        <v>-22.529</v>
      </c>
      <c r="J75" s="261">
        <f t="shared" si="15"/>
        <v>-22.529</v>
      </c>
      <c r="K75" s="261">
        <f t="shared" si="15"/>
        <v>-4.8829999999999991</v>
      </c>
      <c r="L75" s="286" t="s">
        <v>67</v>
      </c>
      <c r="M75" s="286">
        <f>SUM(M71:M74)</f>
        <v>23.959</v>
      </c>
      <c r="N75" s="43"/>
      <c r="O75" s="76"/>
      <c r="Q75"/>
      <c r="R75"/>
      <c r="S75"/>
      <c r="T75"/>
      <c r="U75"/>
      <c r="V75"/>
      <c r="W75"/>
      <c r="X75"/>
    </row>
    <row r="76" spans="1:24" ht="15" customHeight="1" x14ac:dyDescent="0.35">
      <c r="A76" s="6"/>
      <c r="B76" s="216" t="str">
        <f>IF($E$2="S",kontomall!J107,kontomall!G107)</f>
        <v>Årets/periodens kassaflöde</v>
      </c>
      <c r="C76" s="216"/>
      <c r="D76" s="72"/>
      <c r="E76" s="72"/>
      <c r="F76" s="123">
        <f t="shared" ref="F76:K76" si="16">SUM(F75+F70)</f>
        <v>61.39084000000004</v>
      </c>
      <c r="G76" s="313">
        <f t="shared" si="16"/>
        <v>-4.0310000000000237</v>
      </c>
      <c r="H76" s="115">
        <f t="shared" si="16"/>
        <v>54.25184000000008</v>
      </c>
      <c r="I76" s="51">
        <f t="shared" si="16"/>
        <v>-2.5839999999999925</v>
      </c>
      <c r="J76" s="51">
        <f t="shared" si="16"/>
        <v>-2.5839999999999925</v>
      </c>
      <c r="K76" s="51">
        <f t="shared" si="16"/>
        <v>9.0769999999999467</v>
      </c>
      <c r="L76" s="50" t="s">
        <v>67</v>
      </c>
      <c r="M76" s="50">
        <f>SUM(M75+M70)</f>
        <v>-43.209000000000131</v>
      </c>
      <c r="N76" s="43"/>
      <c r="O76" s="76"/>
      <c r="Q76"/>
      <c r="R76"/>
      <c r="S76"/>
      <c r="T76"/>
      <c r="U76"/>
      <c r="V76"/>
      <c r="W76"/>
      <c r="X76"/>
    </row>
    <row r="77" spans="1:24" ht="15" customHeight="1" x14ac:dyDescent="0.35">
      <c r="A77" s="6"/>
      <c r="B77" s="215" t="str">
        <f>IF($E$2="S",kontomall!J108,kontomall!G108)</f>
        <v>Avvecklad verksamhet</v>
      </c>
      <c r="C77" s="215"/>
      <c r="D77" s="58"/>
      <c r="E77" s="58"/>
      <c r="F77" s="117">
        <v>0</v>
      </c>
      <c r="G77" s="59">
        <v>0.252</v>
      </c>
      <c r="H77" s="117">
        <v>0</v>
      </c>
      <c r="I77" s="59">
        <v>-0.94199999999999995</v>
      </c>
      <c r="J77" s="59">
        <v>-0.94199999999999995</v>
      </c>
      <c r="K77" s="59">
        <v>1.3</v>
      </c>
      <c r="L77" s="59">
        <v>0</v>
      </c>
      <c r="M77" s="59">
        <v>0</v>
      </c>
      <c r="N77" s="287"/>
      <c r="O77" s="76"/>
      <c r="Q77"/>
      <c r="R77"/>
      <c r="S77"/>
      <c r="T77"/>
      <c r="U77"/>
      <c r="V77"/>
      <c r="W77"/>
      <c r="X77"/>
    </row>
    <row r="78" spans="1:24" ht="15" customHeight="1" x14ac:dyDescent="0.35">
      <c r="A78" s="6"/>
      <c r="B78" s="293" t="str">
        <f>IF($E$2="S",kontomall!J109,kontomall!G109)</f>
        <v>Årets kassaflöde, justerat för avvecklad verksamhet</v>
      </c>
      <c r="C78" s="78"/>
      <c r="D78" s="72"/>
      <c r="E78" s="72"/>
      <c r="F78" s="123">
        <f t="shared" ref="F78:K78" si="17">SUM(F76:F77)</f>
        <v>61.39084000000004</v>
      </c>
      <c r="G78" s="313">
        <f t="shared" si="17"/>
        <v>-3.7790000000000239</v>
      </c>
      <c r="H78" s="115">
        <f t="shared" si="17"/>
        <v>54.25184000000008</v>
      </c>
      <c r="I78" s="51">
        <f t="shared" si="17"/>
        <v>-3.5259999999999927</v>
      </c>
      <c r="J78" s="51">
        <f t="shared" si="17"/>
        <v>-3.5259999999999927</v>
      </c>
      <c r="K78" s="51">
        <f t="shared" si="17"/>
        <v>10.376999999999947</v>
      </c>
      <c r="L78" s="51" t="s">
        <v>67</v>
      </c>
      <c r="M78" s="51">
        <f>SUM(M76:M77)</f>
        <v>-43.209000000000131</v>
      </c>
      <c r="N78" s="43"/>
      <c r="O78" s="76"/>
      <c r="Q78"/>
      <c r="R78"/>
      <c r="S78"/>
      <c r="T78"/>
      <c r="U78"/>
      <c r="V78"/>
      <c r="W78"/>
      <c r="X78"/>
    </row>
    <row r="79" spans="1:24" ht="15" customHeight="1" x14ac:dyDescent="0.35">
      <c r="A79" s="6"/>
      <c r="B79" s="48"/>
      <c r="C79" s="72"/>
      <c r="D79" s="72"/>
      <c r="E79" s="72"/>
      <c r="F79" s="82"/>
      <c r="G79" s="82"/>
      <c r="H79" s="82"/>
      <c r="I79" s="82"/>
      <c r="J79" s="82"/>
      <c r="K79" s="82"/>
      <c r="L79" s="82"/>
      <c r="M79" s="82"/>
      <c r="N79" s="43"/>
      <c r="O79" s="43"/>
      <c r="Q79"/>
      <c r="R79"/>
      <c r="S79"/>
      <c r="T79"/>
      <c r="U79"/>
      <c r="V79"/>
      <c r="W79"/>
      <c r="X79"/>
    </row>
    <row r="80" spans="1:24" ht="12.75" customHeight="1" x14ac:dyDescent="0.35">
      <c r="A80" s="6"/>
      <c r="B80" s="111"/>
      <c r="C80" s="102"/>
      <c r="D80" s="104"/>
      <c r="E80" s="104"/>
      <c r="F80" s="105" t="e">
        <f t="shared" ref="F80:M80" si="18">F$5</f>
        <v>#REF!</v>
      </c>
      <c r="G80" s="105" t="e">
        <f t="shared" si="18"/>
        <v>#REF!</v>
      </c>
      <c r="H80" s="105" t="e">
        <f t="shared" si="18"/>
        <v>#REF!</v>
      </c>
      <c r="I80" s="105" t="e">
        <f t="shared" si="18"/>
        <v>#REF!</v>
      </c>
      <c r="J80" s="105" t="e">
        <f t="shared" si="18"/>
        <v>#REF!</v>
      </c>
      <c r="K80" s="105" t="e">
        <f t="shared" si="18"/>
        <v>#REF!</v>
      </c>
      <c r="L80" s="105" t="e">
        <f t="shared" si="18"/>
        <v>#REF!</v>
      </c>
      <c r="M80" s="105" t="e">
        <f t="shared" si="18"/>
        <v>#REF!</v>
      </c>
      <c r="N80" s="43"/>
      <c r="O80" s="43"/>
      <c r="Q80"/>
      <c r="R80"/>
      <c r="S80"/>
      <c r="T80"/>
      <c r="U80"/>
      <c r="V80"/>
      <c r="W80"/>
      <c r="X80"/>
    </row>
    <row r="81" spans="1:24" ht="12.75" customHeight="1" x14ac:dyDescent="0.35">
      <c r="A81" s="6"/>
      <c r="B81" s="106"/>
      <c r="C81" s="106"/>
      <c r="D81" s="104"/>
      <c r="E81" s="104"/>
      <c r="F81" s="105" t="e">
        <f>F$6</f>
        <v>#REF!</v>
      </c>
      <c r="G81" s="105" t="e">
        <f>G$6</f>
        <v>#REF!</v>
      </c>
      <c r="H81" s="108" t="e">
        <f>H$6</f>
        <v>#REF!</v>
      </c>
      <c r="I81" s="108" t="e">
        <f>I$6</f>
        <v>#REF!</v>
      </c>
      <c r="J81" s="105"/>
      <c r="K81" s="105"/>
      <c r="L81" s="105"/>
      <c r="M81" s="105"/>
      <c r="N81" s="43"/>
      <c r="O81" s="43"/>
      <c r="Q81"/>
      <c r="R81"/>
      <c r="S81"/>
      <c r="T81"/>
      <c r="U81"/>
      <c r="V81"/>
      <c r="W81"/>
      <c r="X81"/>
    </row>
    <row r="82" spans="1:24" s="35" customFormat="1" ht="15" customHeight="1" x14ac:dyDescent="0.35">
      <c r="A82" s="6"/>
      <c r="B82" s="103" t="str">
        <f>IF($E$2="S",kontomall!J111,kontomall!G111)</f>
        <v>NYCKELTAL</v>
      </c>
      <c r="C82" s="109"/>
      <c r="D82" s="103"/>
      <c r="E82" s="103"/>
      <c r="F82" s="107"/>
      <c r="G82" s="107"/>
      <c r="H82" s="107"/>
      <c r="I82" s="107"/>
      <c r="J82" s="107"/>
      <c r="K82" s="107"/>
      <c r="L82" s="107"/>
      <c r="M82" s="107"/>
      <c r="N82" s="65"/>
      <c r="O82" s="65"/>
      <c r="Q82"/>
      <c r="R82"/>
      <c r="S82"/>
      <c r="T82"/>
      <c r="U82"/>
      <c r="V82"/>
      <c r="W82"/>
      <c r="X82"/>
    </row>
    <row r="83" spans="1:24" ht="2.25" customHeight="1" x14ac:dyDescent="0.35">
      <c r="A83" s="6"/>
      <c r="B83" s="48" t="str">
        <f>IF($E$2="S",kontomall!J118,kontomall!G118)</f>
        <v>Avkastning på EK (%)</v>
      </c>
      <c r="C83" s="43"/>
      <c r="D83" s="43"/>
      <c r="E83" s="43"/>
      <c r="F83" s="43"/>
      <c r="G83" s="43"/>
      <c r="H83" s="43"/>
      <c r="I83" s="43"/>
      <c r="J83" s="43"/>
      <c r="K83" s="43"/>
      <c r="L83" s="43"/>
      <c r="M83" s="43"/>
      <c r="N83" s="43"/>
      <c r="O83" s="43"/>
      <c r="Q83"/>
      <c r="R83"/>
      <c r="S83"/>
      <c r="T83"/>
      <c r="U83"/>
      <c r="V83"/>
      <c r="W83"/>
      <c r="X83"/>
    </row>
    <row r="84" spans="1:24" ht="15" customHeight="1" x14ac:dyDescent="0.35">
      <c r="A84" s="6"/>
      <c r="B84" s="267" t="str">
        <f>IF($E$2="S",kontomall!J115,kontomall!G115)</f>
        <v>EBITA-marginal (%)</v>
      </c>
      <c r="C84" s="73"/>
      <c r="D84" s="49"/>
      <c r="E84" s="49"/>
      <c r="F84" s="119">
        <v>7.7547109285263387</v>
      </c>
      <c r="G84" s="93">
        <v>0.91879883293985221</v>
      </c>
      <c r="H84" s="119">
        <v>3.2309149651165749</v>
      </c>
      <c r="I84" s="93">
        <v>1.6254366386218622</v>
      </c>
      <c r="J84" s="93">
        <v>1.6254366386218622</v>
      </c>
      <c r="K84" s="93">
        <v>1.5471846772907534</v>
      </c>
      <c r="L84" s="93">
        <v>-3.7408122840134728</v>
      </c>
      <c r="M84" s="93">
        <v>-4.2102155885038641</v>
      </c>
      <c r="N84" s="43"/>
      <c r="O84" s="43"/>
      <c r="Q84"/>
      <c r="R84"/>
      <c r="S84"/>
      <c r="T84"/>
      <c r="U84"/>
      <c r="V84"/>
      <c r="W84"/>
      <c r="X84"/>
    </row>
    <row r="85" spans="1:24" ht="15" customHeight="1" x14ac:dyDescent="0.35">
      <c r="A85" s="6"/>
      <c r="B85" s="48" t="str">
        <f>IF($E$2="S",kontomall!J116,kontomall!G116)</f>
        <v>Operativ EBITA-marginal (%)</v>
      </c>
      <c r="C85" s="73"/>
      <c r="D85" s="49"/>
      <c r="E85" s="49"/>
      <c r="F85" s="119">
        <v>7.7547109285263387</v>
      </c>
      <c r="G85" s="93">
        <v>-3.1589510379990813</v>
      </c>
      <c r="H85" s="119">
        <v>3.2309149651165749</v>
      </c>
      <c r="I85" s="93">
        <v>0.87442496026874839</v>
      </c>
      <c r="J85" s="93">
        <v>0.87442496026874839</v>
      </c>
      <c r="K85" s="93">
        <v>1.4546381148015011</v>
      </c>
      <c r="L85" s="93">
        <v>2.0745057296673459</v>
      </c>
      <c r="M85" s="93">
        <v>-0.61946035134329247</v>
      </c>
      <c r="N85" s="43"/>
      <c r="O85" s="43"/>
      <c r="Q85"/>
      <c r="R85"/>
      <c r="S85"/>
      <c r="T85"/>
      <c r="U85"/>
      <c r="V85"/>
      <c r="W85"/>
      <c r="X85"/>
    </row>
    <row r="86" spans="1:24" ht="15" customHeight="1" x14ac:dyDescent="0.35">
      <c r="A86" s="6"/>
      <c r="B86" s="48" t="str">
        <f>IF($E$2="S",kontomall!J117,kontomall!G117)</f>
        <v>EBT-marginal (%)</v>
      </c>
      <c r="C86" s="73"/>
      <c r="D86" s="49"/>
      <c r="E86" s="49"/>
      <c r="F86" s="119">
        <v>-155.34016991421507</v>
      </c>
      <c r="G86" s="93">
        <v>0.18155557746853221</v>
      </c>
      <c r="H86" s="119">
        <v>-35.428399228254435</v>
      </c>
      <c r="I86" s="93">
        <v>-0.19673211351322875</v>
      </c>
      <c r="J86" s="93">
        <v>-0.19673211351322875</v>
      </c>
      <c r="K86" s="93">
        <v>-1.1901300341734533</v>
      </c>
      <c r="L86" s="93">
        <v>-7.9075490324191655</v>
      </c>
      <c r="M86" s="93">
        <v>-6.8048116120178079</v>
      </c>
      <c r="N86" s="46"/>
      <c r="O86" s="43"/>
      <c r="Q86"/>
      <c r="R86"/>
      <c r="S86"/>
      <c r="T86"/>
      <c r="U86"/>
      <c r="V86"/>
      <c r="W86"/>
      <c r="X86"/>
    </row>
    <row r="87" spans="1:24" ht="15" customHeight="1" x14ac:dyDescent="0.35">
      <c r="A87" s="6"/>
      <c r="B87" s="48" t="str">
        <f>IF($E$2="S",kontomall!J118,kontomall!G118)</f>
        <v>Avkastning på EK (%)</v>
      </c>
      <c r="C87" s="73"/>
      <c r="D87" s="67"/>
      <c r="E87" s="67"/>
      <c r="F87" s="126" t="s">
        <v>67</v>
      </c>
      <c r="G87" s="318" t="s">
        <v>67</v>
      </c>
      <c r="H87" s="119" t="s">
        <v>67</v>
      </c>
      <c r="I87" s="93" t="s">
        <v>67</v>
      </c>
      <c r="J87" s="93">
        <v>-2.2175410924788412</v>
      </c>
      <c r="K87" s="93">
        <v>-22.485358589459441</v>
      </c>
      <c r="L87" s="93">
        <v>-6.899049140268132</v>
      </c>
      <c r="M87" s="93">
        <v>-6.0995709267348222</v>
      </c>
      <c r="N87" s="46"/>
      <c r="O87" s="43"/>
      <c r="P87" s="219"/>
      <c r="Q87"/>
      <c r="R87"/>
      <c r="S87"/>
      <c r="T87"/>
      <c r="U87"/>
      <c r="V87"/>
      <c r="W87"/>
      <c r="X87"/>
    </row>
    <row r="88" spans="1:24" ht="15" customHeight="1" x14ac:dyDescent="0.35">
      <c r="A88" s="6"/>
      <c r="B88" s="48" t="str">
        <f>IF($E$2="S",kontomall!J119,kontomall!G119)</f>
        <v>Avkastning på sysselsatt kapital (%)</v>
      </c>
      <c r="C88" s="73"/>
      <c r="D88" s="67"/>
      <c r="E88" s="67"/>
      <c r="F88" s="126" t="s">
        <v>67</v>
      </c>
      <c r="G88" s="318" t="s">
        <v>67</v>
      </c>
      <c r="H88" s="119" t="s">
        <v>67</v>
      </c>
      <c r="I88" s="93" t="s">
        <v>67</v>
      </c>
      <c r="J88" s="93">
        <v>2.3869902893933843</v>
      </c>
      <c r="K88" s="93">
        <v>1.8163349045205046</v>
      </c>
      <c r="L88" s="93">
        <v>-2.2746524055878758</v>
      </c>
      <c r="M88" s="93">
        <v>-2.9911589224624779</v>
      </c>
      <c r="N88" s="46"/>
      <c r="O88" s="43"/>
      <c r="P88" s="219"/>
      <c r="Q88"/>
      <c r="R88"/>
      <c r="S88"/>
      <c r="T88"/>
      <c r="U88"/>
      <c r="V88"/>
      <c r="W88"/>
      <c r="X88"/>
    </row>
    <row r="89" spans="1:24" ht="15" customHeight="1" x14ac:dyDescent="0.35">
      <c r="A89" s="6"/>
      <c r="B89" s="48" t="str">
        <f>IF($E$2="S",kontomall!J120,kontomall!G120)</f>
        <v>Soliditet (%)</v>
      </c>
      <c r="C89" s="73"/>
      <c r="D89" s="49"/>
      <c r="E89" s="49"/>
      <c r="F89" s="127" t="s">
        <v>67</v>
      </c>
      <c r="G89" s="318" t="s">
        <v>67</v>
      </c>
      <c r="H89" s="116">
        <v>100</v>
      </c>
      <c r="I89" s="55">
        <v>59.298070387746002</v>
      </c>
      <c r="J89" s="55">
        <v>59.298070387746002</v>
      </c>
      <c r="K89" s="55">
        <v>58.18950917140544</v>
      </c>
      <c r="L89" s="55">
        <v>59.871744235922655</v>
      </c>
      <c r="M89" s="55">
        <v>60.664705817924144</v>
      </c>
      <c r="N89" s="46"/>
      <c r="O89" s="43"/>
      <c r="Q89"/>
      <c r="R89"/>
      <c r="S89"/>
      <c r="T89"/>
      <c r="U89"/>
      <c r="V89"/>
      <c r="W89"/>
      <c r="X89"/>
    </row>
    <row r="90" spans="1:24" ht="15" customHeight="1" x14ac:dyDescent="0.35">
      <c r="A90" s="6"/>
      <c r="B90" s="48" t="str">
        <f>IF($E$2="S",kontomall!J121,kontomall!G121)</f>
        <v>Räntebärande nettoskuld</v>
      </c>
      <c r="C90" s="73"/>
      <c r="D90" s="49"/>
      <c r="E90" s="49"/>
      <c r="F90" s="128" t="s">
        <v>67</v>
      </c>
      <c r="G90" s="318" t="s">
        <v>67</v>
      </c>
      <c r="H90" s="116">
        <v>0</v>
      </c>
      <c r="I90" s="55">
        <v>235.483</v>
      </c>
      <c r="J90" s="55">
        <v>235.483</v>
      </c>
      <c r="K90" s="55">
        <v>252.941</v>
      </c>
      <c r="L90" s="55">
        <v>297.31400000000002</v>
      </c>
      <c r="M90" s="55">
        <v>341.37700000000001</v>
      </c>
      <c r="N90" s="46"/>
      <c r="O90" s="43"/>
      <c r="Q90"/>
      <c r="R90"/>
      <c r="S90"/>
      <c r="T90"/>
      <c r="U90"/>
      <c r="V90"/>
      <c r="W90"/>
      <c r="X90"/>
    </row>
    <row r="91" spans="1:24" ht="15" customHeight="1" x14ac:dyDescent="0.35">
      <c r="A91" s="6"/>
      <c r="B91" s="48" t="str">
        <f>IF($E$2="S",kontomall!J122,kontomall!G122)</f>
        <v>Skuldsättningsgrad</v>
      </c>
      <c r="C91" s="73"/>
      <c r="D91" s="53"/>
      <c r="E91" s="53"/>
      <c r="F91" s="129" t="s">
        <v>67</v>
      </c>
      <c r="G91" s="318" t="s">
        <v>67</v>
      </c>
      <c r="H91" s="119">
        <v>0</v>
      </c>
      <c r="I91" s="93">
        <v>0.42392272935355002</v>
      </c>
      <c r="J91" s="93">
        <v>0.42392272935355002</v>
      </c>
      <c r="K91" s="93">
        <v>0.45108459312777144</v>
      </c>
      <c r="L91" s="93">
        <v>0.42178719830441874</v>
      </c>
      <c r="M91" s="93">
        <v>0.47411496743191262</v>
      </c>
      <c r="N91" s="43"/>
      <c r="O91" s="43"/>
      <c r="Q91"/>
      <c r="R91"/>
      <c r="S91"/>
      <c r="T91"/>
      <c r="U91"/>
      <c r="V91"/>
      <c r="W91"/>
      <c r="X91"/>
    </row>
    <row r="92" spans="1:24" ht="15" customHeight="1" x14ac:dyDescent="0.35">
      <c r="A92" s="6"/>
      <c r="B92" s="57" t="str">
        <f>IF($E$2="S",kontomall!J123,kontomall!G123)</f>
        <v>Medelantal anställda</v>
      </c>
      <c r="C92" s="215"/>
      <c r="D92" s="58"/>
      <c r="E92" s="58"/>
      <c r="F92" s="130" t="s">
        <v>67</v>
      </c>
      <c r="G92" s="318" t="s">
        <v>67</v>
      </c>
      <c r="H92" s="131" t="s">
        <v>67</v>
      </c>
      <c r="I92" s="55" t="s">
        <v>67</v>
      </c>
      <c r="J92" s="55">
        <v>369</v>
      </c>
      <c r="K92" s="55">
        <v>404</v>
      </c>
      <c r="L92" s="55">
        <v>419</v>
      </c>
      <c r="M92" s="55">
        <v>456</v>
      </c>
      <c r="N92" s="43"/>
      <c r="O92" s="43"/>
      <c r="Q92"/>
      <c r="R92"/>
      <c r="S92"/>
      <c r="T92"/>
      <c r="U92"/>
      <c r="V92"/>
      <c r="W92"/>
      <c r="X92"/>
    </row>
    <row r="93" spans="1:24" ht="15" customHeight="1" x14ac:dyDescent="0.35">
      <c r="A93" s="2"/>
      <c r="B93" s="231" t="str">
        <f>IF($E$2="S",D97,A97)</f>
        <v>1) AH Industries verksamhet Tower &amp; Foundation redovisas för 2015, 2014 och 2013 som avvecklad verksamhet i enlighet med IFRS.</v>
      </c>
      <c r="C93" s="88"/>
      <c r="D93" s="88"/>
      <c r="E93" s="88"/>
      <c r="F93" s="88"/>
      <c r="G93" s="88"/>
      <c r="H93" s="88"/>
      <c r="I93" s="88"/>
      <c r="J93" s="88"/>
      <c r="K93" s="88"/>
      <c r="L93" s="88"/>
      <c r="M93" s="88"/>
      <c r="N93" s="43"/>
      <c r="O93" s="43"/>
    </row>
    <row r="94" spans="1:24" ht="15" customHeight="1" x14ac:dyDescent="0.35">
      <c r="A94" s="2"/>
      <c r="B94" s="231"/>
      <c r="C94" s="89"/>
      <c r="D94" s="89"/>
      <c r="E94" s="89"/>
      <c r="F94" s="89"/>
      <c r="G94" s="89"/>
      <c r="H94" s="89"/>
      <c r="I94" s="89"/>
      <c r="J94" s="89"/>
      <c r="K94" s="89"/>
      <c r="L94" s="89"/>
      <c r="M94" s="89"/>
      <c r="N94" s="43"/>
      <c r="O94" s="43"/>
    </row>
    <row r="95" spans="1:24" ht="15" customHeight="1" x14ac:dyDescent="0.35">
      <c r="A95" s="2"/>
      <c r="B95" s="61"/>
      <c r="C95" s="89"/>
      <c r="D95" s="89"/>
      <c r="E95" s="89"/>
      <c r="F95" s="89"/>
      <c r="G95" s="89"/>
      <c r="H95" s="89"/>
      <c r="I95" s="89"/>
      <c r="J95" s="89"/>
      <c r="K95" s="89"/>
      <c r="L95" s="89"/>
      <c r="M95" s="89"/>
      <c r="N95" s="43"/>
      <c r="O95" s="43"/>
      <c r="R95"/>
      <c r="S95"/>
      <c r="T95" s="31"/>
    </row>
    <row r="96" spans="1:24" ht="15.75" hidden="1" outlineLevel="1" x14ac:dyDescent="0.35">
      <c r="B96" s="90"/>
      <c r="C96" s="90"/>
      <c r="D96" s="90"/>
      <c r="E96" s="90"/>
      <c r="F96" s="90"/>
      <c r="G96" s="90"/>
      <c r="H96" s="90"/>
      <c r="I96" s="90"/>
      <c r="J96" s="90"/>
      <c r="K96" s="90"/>
      <c r="L96" s="90"/>
      <c r="M96" s="90"/>
      <c r="N96" s="43"/>
      <c r="O96" s="43"/>
    </row>
    <row r="97" spans="1:15" ht="15.75" hidden="1" outlineLevel="1" x14ac:dyDescent="0.35">
      <c r="A97" s="32" t="s">
        <v>236</v>
      </c>
      <c r="D97" s="32" t="s">
        <v>235</v>
      </c>
      <c r="N97" s="43"/>
      <c r="O97" s="43"/>
    </row>
    <row r="98" spans="1:15" ht="16.5" hidden="1" outlineLevel="1" x14ac:dyDescent="0.35">
      <c r="B98"/>
      <c r="C98"/>
      <c r="N98" s="43"/>
      <c r="O98" s="43"/>
    </row>
    <row r="99" spans="1:15" ht="15.75" hidden="1" outlineLevel="1" x14ac:dyDescent="0.35">
      <c r="B99" s="90"/>
      <c r="C99" s="90"/>
      <c r="D99" s="90"/>
      <c r="E99" s="90"/>
      <c r="F99" s="90"/>
      <c r="G99" s="90"/>
      <c r="H99" s="90"/>
      <c r="I99" s="90"/>
      <c r="J99" s="90"/>
      <c r="K99" s="90"/>
      <c r="L99" s="90"/>
      <c r="M99" s="90"/>
      <c r="N99" s="43"/>
      <c r="O99" s="43"/>
    </row>
    <row r="100" spans="1:15" ht="15.75" collapsed="1" x14ac:dyDescent="0.35">
      <c r="B100" s="90"/>
      <c r="C100" s="90"/>
      <c r="D100" s="90"/>
      <c r="E100" s="90"/>
      <c r="F100" s="90"/>
      <c r="G100" s="90"/>
      <c r="H100" s="90"/>
      <c r="I100" s="90"/>
      <c r="J100" s="90"/>
      <c r="K100" s="90"/>
      <c r="L100" s="90"/>
      <c r="M100" s="90"/>
      <c r="N100" s="43"/>
      <c r="O100" s="43"/>
    </row>
    <row r="101" spans="1:15" ht="15.75" x14ac:dyDescent="0.35">
      <c r="B101" s="90"/>
      <c r="C101" s="90"/>
      <c r="D101" s="90"/>
      <c r="E101" s="90"/>
      <c r="F101" s="90"/>
      <c r="G101" s="90"/>
      <c r="H101" s="90"/>
      <c r="I101" s="90"/>
      <c r="J101" s="90"/>
      <c r="K101" s="90"/>
      <c r="L101" s="90"/>
      <c r="M101" s="90"/>
      <c r="N101" s="43"/>
      <c r="O101" s="43"/>
    </row>
    <row r="102" spans="1:15" ht="15.75" x14ac:dyDescent="0.35">
      <c r="B102" s="90"/>
      <c r="C102" s="90"/>
      <c r="D102" s="90"/>
      <c r="E102" s="90"/>
      <c r="F102" s="90"/>
      <c r="G102" s="90"/>
      <c r="H102" s="90"/>
      <c r="I102" s="90"/>
      <c r="J102" s="90"/>
      <c r="K102" s="90"/>
      <c r="L102" s="90"/>
      <c r="M102" s="90"/>
      <c r="N102" s="43"/>
      <c r="O102" s="43"/>
    </row>
    <row r="103" spans="1:15" x14ac:dyDescent="0.15">
      <c r="B103" s="34"/>
      <c r="C103" s="34"/>
      <c r="D103" s="34"/>
      <c r="E103" s="34"/>
      <c r="F103" s="34"/>
      <c r="G103" s="34"/>
      <c r="H103" s="34"/>
      <c r="I103" s="34"/>
      <c r="J103" s="34"/>
      <c r="K103" s="34"/>
      <c r="L103" s="34"/>
      <c r="M103" s="34"/>
    </row>
    <row r="104" spans="1:15" x14ac:dyDescent="0.15">
      <c r="B104" s="34"/>
      <c r="C104" s="34"/>
      <c r="D104" s="34"/>
      <c r="E104" s="34"/>
      <c r="F104" s="34"/>
      <c r="G104" s="34"/>
      <c r="H104" s="34"/>
      <c r="I104" s="34"/>
      <c r="J104" s="34"/>
      <c r="K104" s="34"/>
      <c r="L104" s="34"/>
      <c r="M104" s="34"/>
    </row>
    <row r="105" spans="1:15" x14ac:dyDescent="0.15">
      <c r="B105" s="34"/>
      <c r="C105" s="34"/>
      <c r="D105" s="34"/>
      <c r="E105" s="34"/>
      <c r="F105" s="34"/>
      <c r="G105" s="34"/>
      <c r="H105" s="34"/>
      <c r="I105" s="34"/>
      <c r="J105" s="34"/>
      <c r="K105" s="34"/>
      <c r="L105" s="34"/>
      <c r="M105" s="34"/>
    </row>
    <row r="106" spans="1:15" x14ac:dyDescent="0.15">
      <c r="B106" s="34"/>
      <c r="C106" s="34"/>
      <c r="D106" s="34"/>
      <c r="E106" s="34"/>
      <c r="F106" s="34"/>
      <c r="G106" s="34"/>
      <c r="H106" s="34"/>
      <c r="I106" s="34"/>
      <c r="J106" s="34"/>
      <c r="K106" s="34"/>
      <c r="L106" s="34"/>
      <c r="M106" s="34"/>
    </row>
    <row r="107" spans="1:15" x14ac:dyDescent="0.15">
      <c r="B107" s="34"/>
      <c r="C107" s="34"/>
      <c r="D107" s="34"/>
      <c r="E107" s="34"/>
      <c r="F107" s="34"/>
      <c r="G107" s="34"/>
      <c r="H107" s="34"/>
      <c r="I107" s="34"/>
      <c r="J107" s="34"/>
      <c r="K107" s="34"/>
      <c r="L107" s="34"/>
      <c r="M107" s="34"/>
    </row>
  </sheetData>
  <mergeCells count="1">
    <mergeCell ref="B3:M3"/>
  </mergeCells>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8"/>
  <sheetViews>
    <sheetView showZeros="0" tabSelected="1" zoomScaleNormal="100" zoomScaleSheetLayoutView="8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2" width="9.7109375" style="212" customWidth="1"/>
    <col min="13" max="16384" width="9.140625" style="212"/>
  </cols>
  <sheetData>
    <row r="1" spans="1:14" ht="21.75" x14ac:dyDescent="0.25">
      <c r="A1" s="344" t="s">
        <v>144</v>
      </c>
      <c r="B1" s="344"/>
      <c r="C1" s="344"/>
      <c r="D1" s="344"/>
      <c r="E1" s="344"/>
      <c r="F1" s="344"/>
      <c r="G1" s="344"/>
      <c r="H1" s="344"/>
      <c r="I1" s="344"/>
      <c r="J1" s="344"/>
      <c r="K1" s="344"/>
      <c r="L1" s="344"/>
    </row>
    <row r="2" spans="1:14" ht="16.5" x14ac:dyDescent="0.35">
      <c r="A2" s="224" t="s">
        <v>126</v>
      </c>
      <c r="C2" s="225"/>
      <c r="D2" s="225"/>
      <c r="E2" s="225"/>
      <c r="F2" s="219"/>
      <c r="G2" s="219"/>
      <c r="H2" s="219"/>
      <c r="I2" s="219"/>
      <c r="J2" s="219"/>
      <c r="K2" s="219"/>
      <c r="L2" s="219"/>
    </row>
    <row r="3" spans="1:14" ht="16.5" x14ac:dyDescent="0.35">
      <c r="A3" s="102"/>
      <c r="B3" s="102"/>
      <c r="C3" s="103"/>
      <c r="D3" s="104"/>
      <c r="E3" s="105">
        <v>2016</v>
      </c>
      <c r="F3" s="105">
        <v>2015</v>
      </c>
      <c r="G3" s="105">
        <v>2016</v>
      </c>
      <c r="H3" s="105">
        <v>2015</v>
      </c>
      <c r="I3" s="105">
        <v>2014</v>
      </c>
      <c r="J3" s="105">
        <v>2013</v>
      </c>
      <c r="K3" s="105">
        <v>2012</v>
      </c>
      <c r="L3" s="105">
        <v>2012</v>
      </c>
      <c r="N3" s="275"/>
    </row>
    <row r="4" spans="1:14" ht="16.5" x14ac:dyDescent="0.35">
      <c r="A4" s="106"/>
      <c r="B4" s="106"/>
      <c r="C4" s="103"/>
      <c r="D4" s="104"/>
      <c r="E4" s="105" t="s">
        <v>340</v>
      </c>
      <c r="F4" s="105" t="s">
        <v>340</v>
      </c>
      <c r="G4" s="105">
        <v>0</v>
      </c>
      <c r="H4" s="105">
        <v>0</v>
      </c>
      <c r="I4" s="105"/>
      <c r="J4" s="105"/>
      <c r="K4" s="105"/>
      <c r="L4" s="105"/>
      <c r="N4" s="213"/>
    </row>
    <row r="5" spans="1:14" ht="16.5" x14ac:dyDescent="0.35">
      <c r="A5" s="103" t="s">
        <v>68</v>
      </c>
      <c r="B5" s="106"/>
      <c r="C5" s="103"/>
      <c r="D5" s="103" t="s">
        <v>199</v>
      </c>
      <c r="E5" s="107"/>
      <c r="F5" s="107"/>
      <c r="G5" s="107"/>
      <c r="H5" s="107"/>
      <c r="I5" s="107"/>
      <c r="J5" s="107" t="s">
        <v>56</v>
      </c>
      <c r="K5" s="107" t="s">
        <v>124</v>
      </c>
      <c r="L5" s="107"/>
    </row>
    <row r="6" spans="1:14" ht="3.75" customHeight="1" x14ac:dyDescent="0.35">
      <c r="A6" s="100"/>
      <c r="B6" s="100"/>
      <c r="C6" s="100"/>
      <c r="D6" s="100"/>
      <c r="E6" s="100"/>
      <c r="F6" s="100"/>
      <c r="G6" s="100"/>
      <c r="H6" s="100"/>
      <c r="I6" s="100"/>
      <c r="J6" s="100"/>
      <c r="K6" s="100"/>
      <c r="L6" s="100"/>
    </row>
    <row r="7" spans="1:14" ht="15" customHeight="1" x14ac:dyDescent="0.35">
      <c r="A7" s="227" t="s">
        <v>69</v>
      </c>
      <c r="B7" s="228"/>
      <c r="C7" s="228"/>
      <c r="D7" s="228"/>
      <c r="E7" s="115">
        <v>3322.3879999999999</v>
      </c>
      <c r="F7" s="51">
        <v>1894.8959999999997</v>
      </c>
      <c r="G7" s="115">
        <v>10678.867</v>
      </c>
      <c r="H7" s="51">
        <v>7384.8909999999996</v>
      </c>
      <c r="I7" s="51">
        <v>8553.9410000000007</v>
      </c>
      <c r="J7" s="51">
        <v>12645.227999999999</v>
      </c>
      <c r="K7" s="51">
        <v>10918.174000000001</v>
      </c>
      <c r="L7" s="51">
        <v>10918</v>
      </c>
    </row>
    <row r="8" spans="1:14" ht="15" customHeight="1" x14ac:dyDescent="0.35">
      <c r="A8" s="227" t="s">
        <v>70</v>
      </c>
      <c r="B8" s="97"/>
      <c r="C8" s="97"/>
      <c r="D8" s="97"/>
      <c r="E8" s="116">
        <v>-3362.3379999999997</v>
      </c>
      <c r="F8" s="55">
        <v>-1879.547</v>
      </c>
      <c r="G8" s="116">
        <v>-10490.43</v>
      </c>
      <c r="H8" s="55">
        <v>-7003.8710000000001</v>
      </c>
      <c r="I8" s="55">
        <v>-8378.1830000000009</v>
      </c>
      <c r="J8" s="55">
        <v>-11870.886</v>
      </c>
      <c r="K8" s="55">
        <v>-10036.48</v>
      </c>
      <c r="L8" s="55">
        <v>-10020</v>
      </c>
    </row>
    <row r="9" spans="1:14" ht="15" customHeight="1" x14ac:dyDescent="0.35">
      <c r="A9" s="227" t="s">
        <v>71</v>
      </c>
      <c r="B9" s="97"/>
      <c r="C9" s="97"/>
      <c r="D9" s="97"/>
      <c r="E9" s="116">
        <v>-12.114999999999998</v>
      </c>
      <c r="F9" s="55">
        <v>3.9860000000000007</v>
      </c>
      <c r="G9" s="116">
        <v>-15.693999999999999</v>
      </c>
      <c r="H9" s="55">
        <v>10.131</v>
      </c>
      <c r="I9" s="55">
        <v>7.92</v>
      </c>
      <c r="J9" s="55">
        <v>3.698</v>
      </c>
      <c r="K9" s="55">
        <v>16.286000000000001</v>
      </c>
      <c r="L9" s="55">
        <v>0</v>
      </c>
    </row>
    <row r="10" spans="1:14" ht="15" customHeight="1" x14ac:dyDescent="0.35">
      <c r="A10" s="227" t="s">
        <v>72</v>
      </c>
      <c r="B10" s="97"/>
      <c r="C10" s="97"/>
      <c r="D10" s="97"/>
      <c r="E10" s="116">
        <v>0</v>
      </c>
      <c r="F10" s="55">
        <v>0</v>
      </c>
      <c r="G10" s="116">
        <v>0</v>
      </c>
      <c r="H10" s="55">
        <v>0</v>
      </c>
      <c r="I10" s="55">
        <v>0</v>
      </c>
      <c r="J10" s="55">
        <v>-0.05</v>
      </c>
      <c r="K10" s="55">
        <v>0.127</v>
      </c>
      <c r="L10" s="55">
        <v>0</v>
      </c>
    </row>
    <row r="11" spans="1:14" ht="15" customHeight="1" x14ac:dyDescent="0.35">
      <c r="A11" s="229" t="s">
        <v>73</v>
      </c>
      <c r="B11" s="101"/>
      <c r="C11" s="101"/>
      <c r="D11" s="101"/>
      <c r="E11" s="117">
        <v>0.44600000000000001</v>
      </c>
      <c r="F11" s="59">
        <v>0</v>
      </c>
      <c r="G11" s="117">
        <v>0.44600000000000001</v>
      </c>
      <c r="H11" s="59">
        <v>0</v>
      </c>
      <c r="I11" s="59">
        <v>0</v>
      </c>
      <c r="J11" s="59">
        <v>0</v>
      </c>
      <c r="K11" s="59">
        <v>0</v>
      </c>
      <c r="L11" s="59">
        <v>0</v>
      </c>
    </row>
    <row r="12" spans="1:14" ht="15" customHeight="1" x14ac:dyDescent="0.25">
      <c r="A12" s="230" t="s">
        <v>7</v>
      </c>
      <c r="B12" s="230"/>
      <c r="C12" s="230"/>
      <c r="D12" s="230"/>
      <c r="E12" s="115">
        <f t="shared" ref="E12:L12" si="0">SUM(E7:E11)</f>
        <v>-51.618999999999815</v>
      </c>
      <c r="F12" s="313">
        <f t="shared" si="0"/>
        <v>19.334999999999706</v>
      </c>
      <c r="G12" s="115">
        <f t="shared" si="0"/>
        <v>173.18899999999991</v>
      </c>
      <c r="H12" s="51">
        <f t="shared" si="0"/>
        <v>391.1509999999995</v>
      </c>
      <c r="I12" s="52">
        <f t="shared" si="0"/>
        <v>183.6779999999998</v>
      </c>
      <c r="J12" s="52">
        <f t="shared" si="0"/>
        <v>777.98999999999876</v>
      </c>
      <c r="K12" s="52">
        <f t="shared" si="0"/>
        <v>898.10700000000134</v>
      </c>
      <c r="L12" s="52">
        <f t="shared" si="0"/>
        <v>898</v>
      </c>
    </row>
    <row r="13" spans="1:14" ht="15" customHeight="1" x14ac:dyDescent="0.35">
      <c r="A13" s="229" t="s">
        <v>129</v>
      </c>
      <c r="B13" s="101"/>
      <c r="C13" s="101"/>
      <c r="D13" s="101"/>
      <c r="E13" s="117">
        <v>-42.743999999999993</v>
      </c>
      <c r="F13" s="314">
        <v>-31.760999999999996</v>
      </c>
      <c r="G13" s="117">
        <v>-127.679</v>
      </c>
      <c r="H13" s="59">
        <v>-124.389</v>
      </c>
      <c r="I13" s="59">
        <v>-163.18899999999999</v>
      </c>
      <c r="J13" s="59">
        <v>-159.29400000000001</v>
      </c>
      <c r="K13" s="59">
        <v>-131.53200000000001</v>
      </c>
      <c r="L13" s="59">
        <v>-132</v>
      </c>
    </row>
    <row r="14" spans="1:14" ht="15" customHeight="1" x14ac:dyDescent="0.25">
      <c r="A14" s="230" t="s">
        <v>8</v>
      </c>
      <c r="B14" s="230"/>
      <c r="C14" s="230"/>
      <c r="D14" s="230"/>
      <c r="E14" s="115">
        <f t="shared" ref="E14:L14" si="1">SUM(E12:E13)</f>
        <v>-94.362999999999801</v>
      </c>
      <c r="F14" s="313">
        <f t="shared" si="1"/>
        <v>-12.42600000000029</v>
      </c>
      <c r="G14" s="115">
        <f t="shared" si="1"/>
        <v>45.509999999999906</v>
      </c>
      <c r="H14" s="51">
        <f t="shared" si="1"/>
        <v>266.76199999999949</v>
      </c>
      <c r="I14" s="52">
        <f t="shared" si="1"/>
        <v>20.488999999999805</v>
      </c>
      <c r="J14" s="52">
        <f t="shared" si="1"/>
        <v>618.69599999999878</v>
      </c>
      <c r="K14" s="52">
        <f t="shared" si="1"/>
        <v>766.5750000000013</v>
      </c>
      <c r="L14" s="52">
        <f t="shared" si="1"/>
        <v>766</v>
      </c>
    </row>
    <row r="15" spans="1:14" ht="15" customHeight="1" x14ac:dyDescent="0.35">
      <c r="A15" s="227" t="s">
        <v>75</v>
      </c>
      <c r="B15" s="231"/>
      <c r="C15" s="231"/>
      <c r="D15" s="231"/>
      <c r="E15" s="116">
        <v>-22.284000000000006</v>
      </c>
      <c r="F15" s="55">
        <v>-22.284000000000006</v>
      </c>
      <c r="G15" s="116">
        <v>-89.135000000000005</v>
      </c>
      <c r="H15" s="55">
        <v>-89.135000000000005</v>
      </c>
      <c r="I15" s="55">
        <v>-89.135000000000005</v>
      </c>
      <c r="J15" s="55">
        <v>-80.843000000000004</v>
      </c>
      <c r="K15" s="55">
        <v>-80.843000000000004</v>
      </c>
      <c r="L15" s="55">
        <v>-292</v>
      </c>
    </row>
    <row r="16" spans="1:14" ht="15" customHeight="1" x14ac:dyDescent="0.35">
      <c r="A16" s="229" t="s">
        <v>76</v>
      </c>
      <c r="B16" s="101"/>
      <c r="C16" s="101"/>
      <c r="D16" s="101"/>
      <c r="E16" s="117">
        <v>-700</v>
      </c>
      <c r="F16" s="59">
        <v>-375</v>
      </c>
      <c r="G16" s="117">
        <v>-700</v>
      </c>
      <c r="H16" s="59">
        <v>-375</v>
      </c>
      <c r="I16" s="59">
        <v>0</v>
      </c>
      <c r="J16" s="59">
        <v>0</v>
      </c>
      <c r="K16" s="59">
        <v>0</v>
      </c>
      <c r="L16" s="59">
        <v>0</v>
      </c>
    </row>
    <row r="17" spans="1:12" ht="15" customHeight="1" x14ac:dyDescent="0.25">
      <c r="A17" s="230" t="s">
        <v>11</v>
      </c>
      <c r="B17" s="230"/>
      <c r="C17" s="230"/>
      <c r="D17" s="230"/>
      <c r="E17" s="115">
        <f t="shared" ref="E17:L17" si="2">SUM(E14:E16)</f>
        <v>-816.64699999999982</v>
      </c>
      <c r="F17" s="313">
        <f t="shared" si="2"/>
        <v>-409.71000000000026</v>
      </c>
      <c r="G17" s="115">
        <f t="shared" si="2"/>
        <v>-743.62500000000011</v>
      </c>
      <c r="H17" s="51">
        <f t="shared" si="2"/>
        <v>-197.3730000000005</v>
      </c>
      <c r="I17" s="52">
        <f t="shared" si="2"/>
        <v>-68.6460000000002</v>
      </c>
      <c r="J17" s="52">
        <f t="shared" si="2"/>
        <v>537.85299999999881</v>
      </c>
      <c r="K17" s="52">
        <f t="shared" si="2"/>
        <v>685.73200000000134</v>
      </c>
      <c r="L17" s="52">
        <f t="shared" si="2"/>
        <v>474</v>
      </c>
    </row>
    <row r="18" spans="1:12" ht="15" customHeight="1" x14ac:dyDescent="0.35">
      <c r="A18" s="227" t="s">
        <v>77</v>
      </c>
      <c r="B18" s="97"/>
      <c r="C18" s="97"/>
      <c r="D18" s="97"/>
      <c r="E18" s="116">
        <v>-6.6479999999999997</v>
      </c>
      <c r="F18" s="55">
        <v>2.3789999999999996</v>
      </c>
      <c r="G18" s="116">
        <v>32.4</v>
      </c>
      <c r="H18" s="55">
        <v>38.744999999999997</v>
      </c>
      <c r="I18" s="55">
        <v>75.135000000000005</v>
      </c>
      <c r="J18" s="55">
        <v>5.2110000000000003</v>
      </c>
      <c r="K18" s="55">
        <v>15.881</v>
      </c>
      <c r="L18" s="55">
        <v>175</v>
      </c>
    </row>
    <row r="19" spans="1:12" ht="15" customHeight="1" x14ac:dyDescent="0.35">
      <c r="A19" s="229" t="s">
        <v>78</v>
      </c>
      <c r="B19" s="101"/>
      <c r="C19" s="101"/>
      <c r="D19" s="101"/>
      <c r="E19" s="117">
        <v>-76.687000000000026</v>
      </c>
      <c r="F19" s="59">
        <v>-128.542</v>
      </c>
      <c r="G19" s="117">
        <v>-422.58800000000002</v>
      </c>
      <c r="H19" s="59">
        <v>-411.61099999999993</v>
      </c>
      <c r="I19" s="59">
        <v>-444.459</v>
      </c>
      <c r="J19" s="59">
        <v>-475.267</v>
      </c>
      <c r="K19" s="59">
        <v>-411.24599999999998</v>
      </c>
      <c r="L19" s="59">
        <v>-501</v>
      </c>
    </row>
    <row r="20" spans="1:12" ht="15" customHeight="1" x14ac:dyDescent="0.25">
      <c r="A20" s="230" t="s">
        <v>14</v>
      </c>
      <c r="B20" s="230"/>
      <c r="C20" s="230"/>
      <c r="D20" s="230"/>
      <c r="E20" s="115">
        <f t="shared" ref="E20:L20" si="3">SUM(E17:E19)</f>
        <v>-899.98199999999986</v>
      </c>
      <c r="F20" s="313">
        <f t="shared" si="3"/>
        <v>-535.87300000000027</v>
      </c>
      <c r="G20" s="115">
        <f t="shared" si="3"/>
        <v>-1133.8130000000001</v>
      </c>
      <c r="H20" s="51">
        <f t="shared" si="3"/>
        <v>-570.23900000000049</v>
      </c>
      <c r="I20" s="52">
        <f t="shared" si="3"/>
        <v>-437.9700000000002</v>
      </c>
      <c r="J20" s="52">
        <f t="shared" si="3"/>
        <v>67.796999999998832</v>
      </c>
      <c r="K20" s="52">
        <f t="shared" si="3"/>
        <v>290.36700000000133</v>
      </c>
      <c r="L20" s="52">
        <f t="shared" si="3"/>
        <v>148</v>
      </c>
    </row>
    <row r="21" spans="1:12" ht="15" customHeight="1" x14ac:dyDescent="0.35">
      <c r="A21" s="227" t="s">
        <v>79</v>
      </c>
      <c r="B21" s="97"/>
      <c r="C21" s="97"/>
      <c r="D21" s="97"/>
      <c r="E21" s="116">
        <v>1.7270000000000039</v>
      </c>
      <c r="F21" s="55">
        <v>76.664999999999992</v>
      </c>
      <c r="G21" s="116">
        <v>62.524000000000001</v>
      </c>
      <c r="H21" s="55">
        <v>86.287999999999997</v>
      </c>
      <c r="I21" s="55">
        <v>74.246000000000009</v>
      </c>
      <c r="J21" s="55">
        <v>-58.341999999999999</v>
      </c>
      <c r="K21" s="55">
        <v>-84.202999999999989</v>
      </c>
      <c r="L21" s="55">
        <v>-28</v>
      </c>
    </row>
    <row r="22" spans="1:12" ht="15" customHeight="1" x14ac:dyDescent="0.35">
      <c r="A22" s="229" t="s">
        <v>138</v>
      </c>
      <c r="B22" s="232"/>
      <c r="C22" s="232"/>
      <c r="D22" s="232"/>
      <c r="E22" s="117">
        <v>-30.159000000000002</v>
      </c>
      <c r="F22" s="59">
        <v>-0.76299999999999812</v>
      </c>
      <c r="G22" s="117">
        <v>6.6050000000000004</v>
      </c>
      <c r="H22" s="59">
        <v>49.106999999999999</v>
      </c>
      <c r="I22" s="59">
        <v>34.396000000000001</v>
      </c>
      <c r="J22" s="59">
        <v>36.917999999999999</v>
      </c>
      <c r="K22" s="59">
        <v>-32.685000000000002</v>
      </c>
      <c r="L22" s="59">
        <v>-33</v>
      </c>
    </row>
    <row r="23" spans="1:12" ht="15" customHeight="1" x14ac:dyDescent="0.35">
      <c r="A23" s="233" t="s">
        <v>80</v>
      </c>
      <c r="B23" s="234"/>
      <c r="C23" s="234"/>
      <c r="D23" s="234"/>
      <c r="E23" s="115">
        <f t="shared" ref="E23:L23" si="4">SUM(E20:E22)</f>
        <v>-928.41399999999987</v>
      </c>
      <c r="F23" s="313">
        <f t="shared" si="4"/>
        <v>-459.97100000000029</v>
      </c>
      <c r="G23" s="115">
        <f t="shared" si="4"/>
        <v>-1064.6840000000002</v>
      </c>
      <c r="H23" s="51">
        <f t="shared" si="4"/>
        <v>-434.84400000000051</v>
      </c>
      <c r="I23" s="52">
        <f t="shared" si="4"/>
        <v>-329.32800000000015</v>
      </c>
      <c r="J23" s="52">
        <f t="shared" si="4"/>
        <v>46.372999999998832</v>
      </c>
      <c r="K23" s="52">
        <f t="shared" si="4"/>
        <v>173.47900000000135</v>
      </c>
      <c r="L23" s="52">
        <f t="shared" si="4"/>
        <v>87</v>
      </c>
    </row>
    <row r="24" spans="1:12" ht="15" customHeight="1" x14ac:dyDescent="0.35">
      <c r="A24" s="227" t="s">
        <v>81</v>
      </c>
      <c r="B24" s="97"/>
      <c r="C24" s="97"/>
      <c r="D24" s="97"/>
      <c r="E24" s="116">
        <v>-928.41399999999908</v>
      </c>
      <c r="F24" s="55">
        <v>-459.97100000000006</v>
      </c>
      <c r="G24" s="116">
        <v>-1064.6839999999982</v>
      </c>
      <c r="H24" s="55">
        <v>-434.84400000000039</v>
      </c>
      <c r="I24" s="55">
        <v>-329.32799999999952</v>
      </c>
      <c r="J24" s="55">
        <v>46.372999999998683</v>
      </c>
      <c r="K24" s="55">
        <v>173.47900000000089</v>
      </c>
      <c r="L24" s="55">
        <v>87</v>
      </c>
    </row>
    <row r="25" spans="1:12" ht="15" customHeight="1" x14ac:dyDescent="0.35">
      <c r="A25" s="227" t="s">
        <v>140</v>
      </c>
      <c r="B25" s="97"/>
      <c r="C25" s="97"/>
      <c r="D25" s="97"/>
      <c r="E25" s="116">
        <v>0</v>
      </c>
      <c r="F25" s="55">
        <v>0</v>
      </c>
      <c r="G25" s="116">
        <v>0</v>
      </c>
      <c r="H25" s="55">
        <v>0</v>
      </c>
      <c r="I25" s="55">
        <v>0</v>
      </c>
      <c r="J25" s="55">
        <v>0</v>
      </c>
      <c r="K25" s="55">
        <v>0</v>
      </c>
      <c r="L25" s="55">
        <v>0</v>
      </c>
    </row>
    <row r="26" spans="1:12" ht="15" customHeight="1" x14ac:dyDescent="0.35">
      <c r="A26" s="264"/>
      <c r="B26" s="264"/>
      <c r="C26" s="264"/>
      <c r="D26" s="264"/>
      <c r="E26" s="265"/>
      <c r="F26" s="266"/>
      <c r="G26" s="265"/>
      <c r="H26" s="266"/>
      <c r="I26" s="266"/>
      <c r="J26" s="266"/>
      <c r="K26" s="266"/>
      <c r="L26" s="266"/>
    </row>
    <row r="27" spans="1:12" ht="15" customHeight="1" x14ac:dyDescent="0.35">
      <c r="A27" s="262" t="s">
        <v>141</v>
      </c>
      <c r="B27" s="97"/>
      <c r="C27" s="97"/>
      <c r="D27" s="97"/>
      <c r="E27" s="116">
        <v>-118</v>
      </c>
      <c r="F27" s="55">
        <v>-139</v>
      </c>
      <c r="G27" s="116">
        <v>-262</v>
      </c>
      <c r="H27" s="55">
        <v>-192</v>
      </c>
      <c r="I27" s="55">
        <v>-424</v>
      </c>
      <c r="J27" s="55">
        <v>-4</v>
      </c>
      <c r="K27" s="55">
        <v>0</v>
      </c>
      <c r="L27" s="55">
        <v>0</v>
      </c>
    </row>
    <row r="28" spans="1:12" ht="15" customHeight="1" x14ac:dyDescent="0.35">
      <c r="A28" s="263" t="s">
        <v>142</v>
      </c>
      <c r="B28" s="264"/>
      <c r="C28" s="264"/>
      <c r="D28" s="264"/>
      <c r="E28" s="279">
        <f t="shared" ref="E28:L28" si="5">E14-E27</f>
        <v>23.637000000000199</v>
      </c>
      <c r="F28" s="280">
        <f t="shared" si="5"/>
        <v>126.57399999999971</v>
      </c>
      <c r="G28" s="279">
        <f t="shared" si="5"/>
        <v>307.50999999999988</v>
      </c>
      <c r="H28" s="280">
        <f t="shared" si="5"/>
        <v>458.76199999999949</v>
      </c>
      <c r="I28" s="280">
        <f t="shared" si="5"/>
        <v>444.48899999999981</v>
      </c>
      <c r="J28" s="280">
        <f t="shared" si="5"/>
        <v>622.69599999999878</v>
      </c>
      <c r="K28" s="280">
        <f t="shared" si="5"/>
        <v>766.5750000000013</v>
      </c>
      <c r="L28" s="280">
        <f t="shared" si="5"/>
        <v>766</v>
      </c>
    </row>
    <row r="29" spans="1:12" ht="16.5" x14ac:dyDescent="0.35">
      <c r="A29" s="227"/>
      <c r="B29" s="97"/>
      <c r="C29" s="97"/>
      <c r="D29" s="97"/>
      <c r="E29" s="56"/>
      <c r="F29" s="56"/>
      <c r="G29" s="56"/>
      <c r="H29" s="56"/>
      <c r="I29" s="56"/>
      <c r="J29" s="56"/>
      <c r="K29" s="56"/>
      <c r="L29" s="56"/>
    </row>
    <row r="30" spans="1:12" ht="16.5" x14ac:dyDescent="0.35">
      <c r="A30" s="102"/>
      <c r="B30" s="102"/>
      <c r="C30" s="103"/>
      <c r="D30" s="104"/>
      <c r="E30" s="105">
        <v>2016</v>
      </c>
      <c r="F30" s="105">
        <v>2015</v>
      </c>
      <c r="G30" s="105">
        <v>2016</v>
      </c>
      <c r="H30" s="105">
        <v>2015</v>
      </c>
      <c r="I30" s="105">
        <v>2014</v>
      </c>
      <c r="J30" s="105">
        <v>2013</v>
      </c>
      <c r="K30" s="105">
        <v>2012</v>
      </c>
      <c r="L30" s="105">
        <v>2012</v>
      </c>
    </row>
    <row r="31" spans="1:12" ht="16.5" x14ac:dyDescent="0.35">
      <c r="A31" s="106"/>
      <c r="B31" s="106"/>
      <c r="C31" s="103"/>
      <c r="D31" s="104"/>
      <c r="E31" s="108" t="s">
        <v>340</v>
      </c>
      <c r="F31" s="108" t="s">
        <v>340</v>
      </c>
      <c r="G31" s="108">
        <v>0</v>
      </c>
      <c r="H31" s="108">
        <v>0</v>
      </c>
      <c r="I31" s="108"/>
      <c r="J31" s="108"/>
      <c r="K31" s="108"/>
      <c r="L31" s="108"/>
    </row>
    <row r="32" spans="1:12" ht="16.5" x14ac:dyDescent="0.35">
      <c r="A32" s="103" t="s">
        <v>137</v>
      </c>
      <c r="B32" s="109"/>
      <c r="C32" s="103"/>
      <c r="D32" s="103"/>
      <c r="E32" s="110"/>
      <c r="F32" s="110"/>
      <c r="G32" s="110"/>
      <c r="H32" s="110"/>
      <c r="I32" s="110"/>
      <c r="J32" s="110"/>
      <c r="K32" s="110"/>
      <c r="L32" s="110"/>
    </row>
    <row r="33" spans="1:14" ht="3" customHeight="1" x14ac:dyDescent="0.35">
      <c r="A33" s="227"/>
      <c r="B33" s="100"/>
      <c r="C33" s="100"/>
      <c r="D33" s="100"/>
      <c r="E33" s="98"/>
      <c r="F33" s="98"/>
      <c r="G33" s="98"/>
      <c r="H33" s="98"/>
      <c r="I33" s="98"/>
      <c r="J33" s="98"/>
      <c r="K33" s="98"/>
      <c r="L33" s="98"/>
    </row>
    <row r="34" spans="1:14" ht="15" customHeight="1" x14ac:dyDescent="0.35">
      <c r="A34" s="227" t="s">
        <v>17</v>
      </c>
      <c r="B34" s="235"/>
      <c r="C34" s="235"/>
      <c r="D34" s="235"/>
      <c r="E34" s="116"/>
      <c r="F34" s="55"/>
      <c r="G34" s="116">
        <v>6994.0519999999997</v>
      </c>
      <c r="H34" s="55">
        <v>7694.0519999999997</v>
      </c>
      <c r="I34" s="55">
        <v>8048.87</v>
      </c>
      <c r="J34" s="55">
        <v>8048.87</v>
      </c>
      <c r="K34" s="55">
        <v>0</v>
      </c>
      <c r="L34" s="55">
        <v>3352.9059999999999</v>
      </c>
    </row>
    <row r="35" spans="1:14" ht="15" customHeight="1" x14ac:dyDescent="0.35">
      <c r="A35" s="227" t="s">
        <v>83</v>
      </c>
      <c r="B35" s="228"/>
      <c r="C35" s="228"/>
      <c r="D35" s="228"/>
      <c r="E35" s="116"/>
      <c r="F35" s="55"/>
      <c r="G35" s="116">
        <v>1066.375</v>
      </c>
      <c r="H35" s="55">
        <v>1155.52</v>
      </c>
      <c r="I35" s="55">
        <v>1244.644</v>
      </c>
      <c r="J35" s="55">
        <v>1304.682</v>
      </c>
      <c r="K35" s="55">
        <v>0</v>
      </c>
      <c r="L35" s="55">
        <v>572.52700000000004</v>
      </c>
    </row>
    <row r="36" spans="1:14" ht="15" customHeight="1" x14ac:dyDescent="0.35">
      <c r="A36" s="227" t="s">
        <v>84</v>
      </c>
      <c r="B36" s="228"/>
      <c r="C36" s="228"/>
      <c r="D36" s="228"/>
      <c r="E36" s="116"/>
      <c r="F36" s="55"/>
      <c r="G36" s="116">
        <v>221.14099999999999</v>
      </c>
      <c r="H36" s="55">
        <v>263.13399999999996</v>
      </c>
      <c r="I36" s="55">
        <v>274.22000000000003</v>
      </c>
      <c r="J36" s="55">
        <v>364.57900000000001</v>
      </c>
      <c r="K36" s="55">
        <v>0</v>
      </c>
      <c r="L36" s="55">
        <v>435.87400000000002</v>
      </c>
    </row>
    <row r="37" spans="1:14" ht="15" customHeight="1" x14ac:dyDescent="0.35">
      <c r="A37" s="227" t="s">
        <v>85</v>
      </c>
      <c r="B37" s="228"/>
      <c r="C37" s="228"/>
      <c r="D37" s="228"/>
      <c r="E37" s="116"/>
      <c r="F37" s="55"/>
      <c r="G37" s="116">
        <v>25</v>
      </c>
      <c r="H37" s="55">
        <v>37.512999999999998</v>
      </c>
      <c r="I37" s="55">
        <v>36.19</v>
      </c>
      <c r="J37" s="55">
        <v>34.200000000000003</v>
      </c>
      <c r="K37" s="55">
        <v>0</v>
      </c>
      <c r="L37" s="55">
        <v>136.65100000000001</v>
      </c>
    </row>
    <row r="38" spans="1:14" ht="15" customHeight="1" x14ac:dyDescent="0.35">
      <c r="A38" s="229" t="s">
        <v>86</v>
      </c>
      <c r="B38" s="101"/>
      <c r="C38" s="101"/>
      <c r="D38" s="101"/>
      <c r="E38" s="117"/>
      <c r="F38" s="59"/>
      <c r="G38" s="117">
        <v>596.67599999999993</v>
      </c>
      <c r="H38" s="59">
        <v>532.10299999999995</v>
      </c>
      <c r="I38" s="59">
        <v>633.48599999999999</v>
      </c>
      <c r="J38" s="59">
        <v>525.57900000000006</v>
      </c>
      <c r="K38" s="59">
        <v>0</v>
      </c>
      <c r="L38" s="59">
        <v>438.20200000000006</v>
      </c>
    </row>
    <row r="39" spans="1:14" ht="15" customHeight="1" x14ac:dyDescent="0.35">
      <c r="A39" s="224" t="s">
        <v>87</v>
      </c>
      <c r="B39" s="230"/>
      <c r="C39" s="230"/>
      <c r="D39" s="230"/>
      <c r="E39" s="121"/>
      <c r="F39" s="313"/>
      <c r="G39" s="121">
        <f>SUM(G34:G38)</f>
        <v>8903.2439999999988</v>
      </c>
      <c r="H39" s="313">
        <f>SUM(H34:H38)</f>
        <v>9682.3220000000001</v>
      </c>
      <c r="I39" s="52">
        <f>SUM(I34:I38)</f>
        <v>10237.41</v>
      </c>
      <c r="J39" s="52">
        <f>SUM(J34:J38)</f>
        <v>10277.91</v>
      </c>
      <c r="K39" s="52" t="s">
        <v>67</v>
      </c>
      <c r="L39" s="52">
        <f>SUM(L34:L38)</f>
        <v>4936.16</v>
      </c>
    </row>
    <row r="40" spans="1:14" ht="15" customHeight="1" x14ac:dyDescent="0.35">
      <c r="A40" s="227" t="s">
        <v>88</v>
      </c>
      <c r="B40" s="97"/>
      <c r="C40" s="97"/>
      <c r="D40" s="97"/>
      <c r="E40" s="116"/>
      <c r="F40" s="55"/>
      <c r="G40" s="116">
        <v>55.384999999999998</v>
      </c>
      <c r="H40" s="55">
        <v>123.982</v>
      </c>
      <c r="I40" s="55">
        <v>61.822000000000003</v>
      </c>
      <c r="J40" s="55">
        <v>92.873000000000005</v>
      </c>
      <c r="K40" s="55">
        <v>0</v>
      </c>
      <c r="L40" s="55">
        <v>276.45699999999999</v>
      </c>
    </row>
    <row r="41" spans="1:14" ht="15" customHeight="1" x14ac:dyDescent="0.35">
      <c r="A41" s="227" t="s">
        <v>89</v>
      </c>
      <c r="B41" s="97"/>
      <c r="C41" s="97"/>
      <c r="D41" s="97"/>
      <c r="E41" s="116"/>
      <c r="F41" s="55"/>
      <c r="G41" s="116">
        <v>0</v>
      </c>
      <c r="H41" s="55">
        <v>0</v>
      </c>
      <c r="I41" s="55">
        <v>0</v>
      </c>
      <c r="J41" s="55">
        <v>0</v>
      </c>
      <c r="K41" s="55">
        <v>0</v>
      </c>
      <c r="L41" s="55">
        <v>0</v>
      </c>
    </row>
    <row r="42" spans="1:14" ht="15" customHeight="1" x14ac:dyDescent="0.35">
      <c r="A42" s="227" t="s">
        <v>90</v>
      </c>
      <c r="B42" s="97"/>
      <c r="C42" s="97"/>
      <c r="D42" s="97"/>
      <c r="E42" s="116"/>
      <c r="F42" s="55"/>
      <c r="G42" s="116">
        <v>1871.7949999999998</v>
      </c>
      <c r="H42" s="55">
        <v>1475.4989999999998</v>
      </c>
      <c r="I42" s="55">
        <v>1651.1289999999999</v>
      </c>
      <c r="J42" s="55">
        <v>1729.3629999999998</v>
      </c>
      <c r="K42" s="55">
        <v>0</v>
      </c>
      <c r="L42" s="55">
        <v>2111.123</v>
      </c>
    </row>
    <row r="43" spans="1:14" ht="15" customHeight="1" x14ac:dyDescent="0.35">
      <c r="A43" s="227" t="s">
        <v>91</v>
      </c>
      <c r="B43" s="97"/>
      <c r="C43" s="97"/>
      <c r="D43" s="97"/>
      <c r="E43" s="116"/>
      <c r="F43" s="55"/>
      <c r="G43" s="116">
        <v>727.20600000000002</v>
      </c>
      <c r="H43" s="55">
        <v>389.93499999999995</v>
      </c>
      <c r="I43" s="55">
        <v>336.67899999999997</v>
      </c>
      <c r="J43" s="55">
        <v>325.31099999999998</v>
      </c>
      <c r="K43" s="55">
        <v>0</v>
      </c>
      <c r="L43" s="55">
        <v>703.149</v>
      </c>
    </row>
    <row r="44" spans="1:14" ht="15" customHeight="1" x14ac:dyDescent="0.35">
      <c r="A44" s="229" t="s">
        <v>92</v>
      </c>
      <c r="B44" s="101"/>
      <c r="C44" s="101"/>
      <c r="D44" s="101"/>
      <c r="E44" s="117"/>
      <c r="F44" s="59"/>
      <c r="G44" s="117">
        <v>162.81</v>
      </c>
      <c r="H44" s="59">
        <v>204.67099999999999</v>
      </c>
      <c r="I44" s="59">
        <v>169.25299999999999</v>
      </c>
      <c r="J44" s="59">
        <v>135.15899999999999</v>
      </c>
      <c r="K44" s="59">
        <v>0</v>
      </c>
      <c r="L44" s="59">
        <v>6.0010000000000003</v>
      </c>
    </row>
    <row r="45" spans="1:14" ht="15" customHeight="1" x14ac:dyDescent="0.35">
      <c r="A45" s="236" t="s">
        <v>93</v>
      </c>
      <c r="B45" s="112"/>
      <c r="C45" s="112"/>
      <c r="D45" s="112"/>
      <c r="E45" s="122"/>
      <c r="F45" s="319"/>
      <c r="G45" s="122">
        <f>SUM(G40:G44)</f>
        <v>2817.1959999999999</v>
      </c>
      <c r="H45" s="70">
        <f>SUM(H40:H44)</f>
        <v>2194.0869999999995</v>
      </c>
      <c r="I45" s="71">
        <f>SUM(I40:I44)</f>
        <v>2218.8830000000003</v>
      </c>
      <c r="J45" s="71">
        <f>SUM(J40:J44)</f>
        <v>2282.7060000000001</v>
      </c>
      <c r="K45" s="71" t="s">
        <v>67</v>
      </c>
      <c r="L45" s="71">
        <f>SUM(L40:L44)</f>
        <v>3096.73</v>
      </c>
    </row>
    <row r="46" spans="1:14" ht="15" customHeight="1" x14ac:dyDescent="0.35">
      <c r="A46" s="224" t="s">
        <v>94</v>
      </c>
      <c r="B46" s="113"/>
      <c r="C46" s="113"/>
      <c r="D46" s="113"/>
      <c r="E46" s="121"/>
      <c r="F46" s="313"/>
      <c r="G46" s="121">
        <f>G39+G45</f>
        <v>11720.439999999999</v>
      </c>
      <c r="H46" s="313">
        <f>H39+H45</f>
        <v>11876.409</v>
      </c>
      <c r="I46" s="52">
        <f>I39+I45</f>
        <v>12456.293</v>
      </c>
      <c r="J46" s="52">
        <f>J39+J45</f>
        <v>12560.616</v>
      </c>
      <c r="K46" s="52" t="s">
        <v>67</v>
      </c>
      <c r="L46" s="52">
        <f>L39+L45</f>
        <v>8032.8899999999994</v>
      </c>
    </row>
    <row r="47" spans="1:14" ht="15" customHeight="1" x14ac:dyDescent="0.35">
      <c r="A47" s="227" t="s">
        <v>95</v>
      </c>
      <c r="B47" s="97"/>
      <c r="C47" s="97"/>
      <c r="D47" s="97"/>
      <c r="E47" s="116"/>
      <c r="F47" s="55"/>
      <c r="G47" s="116">
        <v>3862.6819999999998</v>
      </c>
      <c r="H47" s="55">
        <v>4000.3780000000002</v>
      </c>
      <c r="I47" s="55">
        <v>4342.1459999999997</v>
      </c>
      <c r="J47" s="55">
        <v>4742.1189999999997</v>
      </c>
      <c r="K47" s="55">
        <v>0</v>
      </c>
      <c r="L47" s="54">
        <v>341.56099999999998</v>
      </c>
    </row>
    <row r="48" spans="1:14" ht="15" customHeight="1" x14ac:dyDescent="0.35">
      <c r="A48" s="227" t="s">
        <v>139</v>
      </c>
      <c r="B48" s="97"/>
      <c r="C48" s="97"/>
      <c r="D48" s="97"/>
      <c r="E48" s="116"/>
      <c r="F48" s="55"/>
      <c r="G48" s="116">
        <v>0</v>
      </c>
      <c r="H48" s="55">
        <v>0</v>
      </c>
      <c r="I48" s="55">
        <v>0</v>
      </c>
      <c r="J48" s="55">
        <v>0</v>
      </c>
      <c r="K48" s="55">
        <v>0</v>
      </c>
      <c r="L48" s="55">
        <v>0</v>
      </c>
      <c r="N48" s="273"/>
    </row>
    <row r="49" spans="1:14" ht="15" customHeight="1" x14ac:dyDescent="0.35">
      <c r="A49" s="227" t="s">
        <v>96</v>
      </c>
      <c r="B49" s="97"/>
      <c r="C49" s="97"/>
      <c r="D49" s="97"/>
      <c r="E49" s="116"/>
      <c r="F49" s="55"/>
      <c r="G49" s="116">
        <v>135.672</v>
      </c>
      <c r="H49" s="55">
        <v>171.37100000000001</v>
      </c>
      <c r="I49" s="55">
        <v>308.90600000000001</v>
      </c>
      <c r="J49" s="55">
        <v>135.69800000000001</v>
      </c>
      <c r="K49" s="55">
        <v>0</v>
      </c>
      <c r="L49" s="55">
        <v>95.484999999999999</v>
      </c>
    </row>
    <row r="50" spans="1:14" ht="15" customHeight="1" x14ac:dyDescent="0.35">
      <c r="A50" s="227" t="s">
        <v>97</v>
      </c>
      <c r="B50" s="97"/>
      <c r="C50" s="97"/>
      <c r="D50" s="97"/>
      <c r="E50" s="116"/>
      <c r="F50" s="55"/>
      <c r="G50" s="116">
        <v>532.38700000000006</v>
      </c>
      <c r="H50" s="55">
        <v>502.178</v>
      </c>
      <c r="I50" s="55">
        <v>663.48</v>
      </c>
      <c r="J50" s="55">
        <v>662.2170000000001</v>
      </c>
      <c r="K50" s="55">
        <v>0</v>
      </c>
      <c r="L50" s="55">
        <v>521.67399999999998</v>
      </c>
    </row>
    <row r="51" spans="1:14" ht="15" customHeight="1" x14ac:dyDescent="0.35">
      <c r="A51" s="227" t="s">
        <v>98</v>
      </c>
      <c r="B51" s="97"/>
      <c r="C51" s="97"/>
      <c r="D51" s="97"/>
      <c r="E51" s="116"/>
      <c r="F51" s="55"/>
      <c r="G51" s="116">
        <v>3069.5439999999999</v>
      </c>
      <c r="H51" s="55">
        <v>4316.0069999999996</v>
      </c>
      <c r="I51" s="55">
        <v>4616.8909999999996</v>
      </c>
      <c r="J51" s="55">
        <v>3812.6320000000001</v>
      </c>
      <c r="K51" s="55">
        <v>0</v>
      </c>
      <c r="L51" s="55">
        <v>3514.9479999999999</v>
      </c>
    </row>
    <row r="52" spans="1:14" ht="15" customHeight="1" x14ac:dyDescent="0.35">
      <c r="A52" s="227" t="s">
        <v>99</v>
      </c>
      <c r="B52" s="97"/>
      <c r="C52" s="97"/>
      <c r="D52" s="97"/>
      <c r="E52" s="116"/>
      <c r="F52" s="55"/>
      <c r="G52" s="116">
        <v>4106.9660000000003</v>
      </c>
      <c r="H52" s="55">
        <v>2873.2939999999999</v>
      </c>
      <c r="I52" s="55">
        <v>2518.1669999999999</v>
      </c>
      <c r="J52" s="55">
        <v>3178.6180000000004</v>
      </c>
      <c r="K52" s="55">
        <v>0</v>
      </c>
      <c r="L52" s="55">
        <v>3513.2629999999999</v>
      </c>
      <c r="N52" s="273"/>
    </row>
    <row r="53" spans="1:14" ht="15" customHeight="1" x14ac:dyDescent="0.35">
      <c r="A53" s="227" t="s">
        <v>134</v>
      </c>
      <c r="B53" s="97"/>
      <c r="C53" s="97"/>
      <c r="D53" s="97"/>
      <c r="E53" s="116"/>
      <c r="F53" s="55"/>
      <c r="G53" s="116">
        <v>0</v>
      </c>
      <c r="H53" s="55">
        <v>0</v>
      </c>
      <c r="I53" s="55">
        <v>0</v>
      </c>
      <c r="J53" s="55">
        <v>0</v>
      </c>
      <c r="K53" s="55">
        <v>0</v>
      </c>
      <c r="L53" s="55">
        <v>0</v>
      </c>
    </row>
    <row r="54" spans="1:14" ht="15" customHeight="1" x14ac:dyDescent="0.35">
      <c r="A54" s="229" t="s">
        <v>100</v>
      </c>
      <c r="B54" s="101"/>
      <c r="C54" s="101"/>
      <c r="D54" s="101"/>
      <c r="E54" s="117"/>
      <c r="F54" s="59"/>
      <c r="G54" s="117">
        <v>13.189</v>
      </c>
      <c r="H54" s="59">
        <v>13.180999999999999</v>
      </c>
      <c r="I54" s="59">
        <v>6.7030000000000003</v>
      </c>
      <c r="J54" s="59">
        <v>29.332000000000001</v>
      </c>
      <c r="K54" s="59">
        <v>0</v>
      </c>
      <c r="L54" s="59">
        <v>45.959000000000003</v>
      </c>
    </row>
    <row r="55" spans="1:14" ht="15" customHeight="1" x14ac:dyDescent="0.35">
      <c r="A55" s="224" t="s">
        <v>101</v>
      </c>
      <c r="B55" s="113"/>
      <c r="C55" s="113"/>
      <c r="D55" s="113"/>
      <c r="E55" s="121"/>
      <c r="F55" s="50"/>
      <c r="G55" s="121">
        <f>SUM(G47:G54)</f>
        <v>11720.44</v>
      </c>
      <c r="H55" s="50">
        <f>SUM(H47:H54)</f>
        <v>11876.409</v>
      </c>
      <c r="I55" s="52">
        <f>SUM(I47:I54)</f>
        <v>12456.292999999998</v>
      </c>
      <c r="J55" s="52">
        <f>SUM(J47:J54)</f>
        <v>12560.616</v>
      </c>
      <c r="K55" s="52" t="s">
        <v>67</v>
      </c>
      <c r="L55" s="52">
        <f>SUM(L47:L54)</f>
        <v>8032.8899999999994</v>
      </c>
    </row>
    <row r="56" spans="1:14" ht="16.5" x14ac:dyDescent="0.35">
      <c r="A56" s="227"/>
      <c r="B56" s="113"/>
      <c r="C56" s="113"/>
      <c r="D56" s="113"/>
      <c r="E56" s="56"/>
      <c r="F56" s="56"/>
      <c r="G56" s="56"/>
      <c r="H56" s="56"/>
      <c r="I56" s="56"/>
      <c r="J56" s="56"/>
      <c r="K56" s="56"/>
      <c r="L56" s="56"/>
    </row>
    <row r="57" spans="1:14" ht="16.5" x14ac:dyDescent="0.35">
      <c r="A57" s="111"/>
      <c r="B57" s="102"/>
      <c r="C57" s="104"/>
      <c r="D57" s="104"/>
      <c r="E57" s="105">
        <v>2016</v>
      </c>
      <c r="F57" s="105">
        <v>2015</v>
      </c>
      <c r="G57" s="105">
        <v>2016</v>
      </c>
      <c r="H57" s="105">
        <v>2015</v>
      </c>
      <c r="I57" s="105">
        <v>2014</v>
      </c>
      <c r="J57" s="105">
        <v>2013</v>
      </c>
      <c r="K57" s="105">
        <v>2012</v>
      </c>
      <c r="L57" s="105">
        <v>2012</v>
      </c>
    </row>
    <row r="58" spans="1:14" ht="16.5" x14ac:dyDescent="0.35">
      <c r="A58" s="106"/>
      <c r="B58" s="106"/>
      <c r="C58" s="104"/>
      <c r="D58" s="104"/>
      <c r="E58" s="108" t="s">
        <v>340</v>
      </c>
      <c r="F58" s="108" t="s">
        <v>340</v>
      </c>
      <c r="G58" s="108">
        <v>0</v>
      </c>
      <c r="H58" s="108">
        <v>0</v>
      </c>
      <c r="I58" s="108"/>
      <c r="J58" s="108"/>
      <c r="K58" s="108"/>
      <c r="L58" s="108"/>
    </row>
    <row r="59" spans="1:14" ht="16.5" x14ac:dyDescent="0.35">
      <c r="A59" s="103" t="s">
        <v>136</v>
      </c>
      <c r="B59" s="109"/>
      <c r="C59" s="103"/>
      <c r="D59" s="103"/>
      <c r="E59" s="110"/>
      <c r="F59" s="110"/>
      <c r="G59" s="110"/>
      <c r="H59" s="110"/>
      <c r="I59" s="110"/>
      <c r="J59" s="110"/>
      <c r="K59" s="110"/>
      <c r="L59" s="110"/>
    </row>
    <row r="60" spans="1:14" ht="3" customHeight="1" x14ac:dyDescent="0.35">
      <c r="A60" s="227"/>
      <c r="B60" s="100"/>
      <c r="C60" s="100"/>
      <c r="D60" s="100"/>
      <c r="E60" s="98"/>
      <c r="F60" s="98"/>
      <c r="G60" s="98"/>
      <c r="H60" s="98"/>
      <c r="I60" s="98"/>
      <c r="J60" s="98"/>
      <c r="K60" s="98"/>
      <c r="L60" s="98"/>
    </row>
    <row r="61" spans="1:14" ht="34.9" customHeight="1" x14ac:dyDescent="0.35">
      <c r="A61" s="237" t="s">
        <v>102</v>
      </c>
      <c r="B61" s="237"/>
      <c r="C61" s="237"/>
      <c r="D61" s="237"/>
      <c r="E61" s="116">
        <v>-52.274129999999076</v>
      </c>
      <c r="F61" s="55">
        <v>-53.455000000000382</v>
      </c>
      <c r="G61" s="116">
        <v>-17.948999999998705</v>
      </c>
      <c r="H61" s="55">
        <v>152.68899999999991</v>
      </c>
      <c r="I61" s="55">
        <v>-236.96799999999928</v>
      </c>
      <c r="J61" s="55"/>
      <c r="K61" s="55"/>
      <c r="L61" s="55">
        <v>540</v>
      </c>
    </row>
    <row r="62" spans="1:14" ht="15" customHeight="1" x14ac:dyDescent="0.35">
      <c r="A62" s="342" t="s">
        <v>103</v>
      </c>
      <c r="B62" s="342"/>
      <c r="C62" s="239"/>
      <c r="D62" s="239"/>
      <c r="E62" s="117">
        <v>182.74275999999989</v>
      </c>
      <c r="F62" s="59">
        <v>346.65699999999993</v>
      </c>
      <c r="G62" s="117">
        <v>712.94600000000003</v>
      </c>
      <c r="H62" s="59">
        <v>319.71299999999997</v>
      </c>
      <c r="I62" s="59">
        <v>-489.70499999999998</v>
      </c>
      <c r="J62" s="59">
        <v>0</v>
      </c>
      <c r="K62" s="59">
        <v>0</v>
      </c>
      <c r="L62" s="59">
        <v>139</v>
      </c>
    </row>
    <row r="63" spans="1:14" ht="15" customHeight="1" x14ac:dyDescent="0.35">
      <c r="A63" s="294" t="s">
        <v>104</v>
      </c>
      <c r="B63" s="240"/>
      <c r="C63" s="241"/>
      <c r="D63" s="241"/>
      <c r="E63" s="123">
        <f>SUM(E61:E62)</f>
        <v>130.46863000000081</v>
      </c>
      <c r="F63" s="313">
        <f>SUM(F61:F62)</f>
        <v>293.20199999999954</v>
      </c>
      <c r="G63" s="115">
        <f>SUM(G61:G62)</f>
        <v>694.99700000000132</v>
      </c>
      <c r="H63" s="51">
        <f>SUM(H61:H62)</f>
        <v>472.40199999999987</v>
      </c>
      <c r="I63" s="51">
        <f>SUM(I61:I62)</f>
        <v>-726.67299999999932</v>
      </c>
      <c r="J63" s="52" t="s">
        <v>67</v>
      </c>
      <c r="K63" s="52" t="s">
        <v>67</v>
      </c>
      <c r="L63" s="50">
        <f>SUM(L61:L62)</f>
        <v>679</v>
      </c>
    </row>
    <row r="64" spans="1:14" ht="15" customHeight="1" x14ac:dyDescent="0.35">
      <c r="A64" s="237" t="s">
        <v>105</v>
      </c>
      <c r="B64" s="237"/>
      <c r="C64" s="97"/>
      <c r="D64" s="97"/>
      <c r="E64" s="116">
        <v>-42.377230000000004</v>
      </c>
      <c r="F64" s="55">
        <v>-32.198999999999998</v>
      </c>
      <c r="G64" s="116">
        <v>-86.673000000000002</v>
      </c>
      <c r="H64" s="55">
        <v>-112.79300000000001</v>
      </c>
      <c r="I64" s="55">
        <v>-100.959</v>
      </c>
      <c r="J64" s="55">
        <v>0</v>
      </c>
      <c r="K64" s="55">
        <v>0</v>
      </c>
      <c r="L64" s="55">
        <v>-293</v>
      </c>
    </row>
    <row r="65" spans="1:12" ht="15" customHeight="1" x14ac:dyDescent="0.35">
      <c r="A65" s="342" t="s">
        <v>135</v>
      </c>
      <c r="B65" s="342"/>
      <c r="C65" s="101"/>
      <c r="D65" s="101"/>
      <c r="E65" s="117">
        <v>-5.62</v>
      </c>
      <c r="F65" s="59">
        <v>-0.52100000000000002</v>
      </c>
      <c r="G65" s="117">
        <v>0</v>
      </c>
      <c r="H65" s="59">
        <v>-0.52100000000000002</v>
      </c>
      <c r="I65" s="59">
        <v>0</v>
      </c>
      <c r="J65" s="59">
        <v>0</v>
      </c>
      <c r="K65" s="59">
        <v>0</v>
      </c>
      <c r="L65" s="59">
        <v>6</v>
      </c>
    </row>
    <row r="66" spans="1:12" ht="15" customHeight="1" x14ac:dyDescent="0.35">
      <c r="A66" s="242" t="s">
        <v>106</v>
      </c>
      <c r="B66" s="242"/>
      <c r="C66" s="243"/>
      <c r="D66" s="243"/>
      <c r="E66" s="123">
        <f>SUM(E63:E65)</f>
        <v>82.471400000000813</v>
      </c>
      <c r="F66" s="313">
        <f>SUM(F63:F65)</f>
        <v>260.48199999999952</v>
      </c>
      <c r="G66" s="115">
        <f>SUM(G63:G65)</f>
        <v>608.32400000000132</v>
      </c>
      <c r="H66" s="51">
        <f>SUM(H63:H65)</f>
        <v>359.08799999999985</v>
      </c>
      <c r="I66" s="51">
        <f>SUM(I63:I65)</f>
        <v>-827.63199999999938</v>
      </c>
      <c r="J66" s="52" t="s">
        <v>67</v>
      </c>
      <c r="K66" s="52" t="s">
        <v>67</v>
      </c>
      <c r="L66" s="50">
        <f>SUM(L63:L65)</f>
        <v>392</v>
      </c>
    </row>
    <row r="67" spans="1:12" ht="15" customHeight="1" x14ac:dyDescent="0.35">
      <c r="A67" s="342" t="s">
        <v>107</v>
      </c>
      <c r="B67" s="342"/>
      <c r="C67" s="244"/>
      <c r="D67" s="244"/>
      <c r="E67" s="117">
        <v>0</v>
      </c>
      <c r="F67" s="59">
        <v>-20.181999999999999</v>
      </c>
      <c r="G67" s="117">
        <v>0</v>
      </c>
      <c r="H67" s="59">
        <v>-20.181999999999999</v>
      </c>
      <c r="I67" s="59">
        <v>0</v>
      </c>
      <c r="J67" s="59">
        <v>0</v>
      </c>
      <c r="K67" s="59">
        <v>0</v>
      </c>
      <c r="L67" s="59">
        <v>-10</v>
      </c>
    </row>
    <row r="68" spans="1:12" ht="15" customHeight="1" x14ac:dyDescent="0.35">
      <c r="A68" s="294" t="s">
        <v>108</v>
      </c>
      <c r="B68" s="240"/>
      <c r="C68" s="113"/>
      <c r="D68" s="113"/>
      <c r="E68" s="123">
        <f>SUM(E66:E67)</f>
        <v>82.471400000000813</v>
      </c>
      <c r="F68" s="313">
        <f>SUM(F66:F67)</f>
        <v>240.29999999999953</v>
      </c>
      <c r="G68" s="115">
        <f>SUM(G66:G67)</f>
        <v>608.32400000000132</v>
      </c>
      <c r="H68" s="51">
        <f>SUM(H66:H67)</f>
        <v>338.90599999999984</v>
      </c>
      <c r="I68" s="51">
        <f>SUM(I66:I67)</f>
        <v>-827.63199999999938</v>
      </c>
      <c r="J68" s="52" t="s">
        <v>67</v>
      </c>
      <c r="K68" s="52" t="s">
        <v>67</v>
      </c>
      <c r="L68" s="50">
        <f>SUM(L66:L67)</f>
        <v>382</v>
      </c>
    </row>
    <row r="69" spans="1:12" ht="15" customHeight="1" x14ac:dyDescent="0.35">
      <c r="A69" s="237" t="s">
        <v>109</v>
      </c>
      <c r="B69" s="237"/>
      <c r="C69" s="97"/>
      <c r="D69" s="97"/>
      <c r="E69" s="116">
        <v>-100</v>
      </c>
      <c r="F69" s="55">
        <v>-212.38</v>
      </c>
      <c r="G69" s="116">
        <v>-1287.5</v>
      </c>
      <c r="H69" s="55">
        <v>-294.96300000000002</v>
      </c>
      <c r="I69" s="55">
        <v>750</v>
      </c>
      <c r="J69" s="55">
        <v>0</v>
      </c>
      <c r="K69" s="55">
        <v>0</v>
      </c>
      <c r="L69" s="55">
        <v>-354</v>
      </c>
    </row>
    <row r="70" spans="1:12" ht="15" customHeight="1" x14ac:dyDescent="0.35">
      <c r="A70" s="237" t="s">
        <v>110</v>
      </c>
      <c r="B70" s="237"/>
      <c r="C70" s="97"/>
      <c r="D70" s="97"/>
      <c r="E70" s="116">
        <v>0</v>
      </c>
      <c r="F70" s="55">
        <v>0</v>
      </c>
      <c r="G70" s="116">
        <v>987.5</v>
      </c>
      <c r="H70" s="55">
        <v>0</v>
      </c>
      <c r="I70" s="55">
        <v>100</v>
      </c>
      <c r="J70" s="55">
        <v>0</v>
      </c>
      <c r="K70" s="55">
        <v>0</v>
      </c>
      <c r="L70" s="55">
        <v>0</v>
      </c>
    </row>
    <row r="71" spans="1:12" ht="15" customHeight="1" x14ac:dyDescent="0.35">
      <c r="A71" s="237" t="s">
        <v>111</v>
      </c>
      <c r="B71" s="237"/>
      <c r="C71" s="97"/>
      <c r="D71" s="97"/>
      <c r="E71" s="116">
        <v>0</v>
      </c>
      <c r="F71" s="55">
        <v>0</v>
      </c>
      <c r="G71" s="116">
        <v>0</v>
      </c>
      <c r="H71" s="55">
        <v>0</v>
      </c>
      <c r="I71" s="55">
        <v>0</v>
      </c>
      <c r="J71" s="55">
        <v>0</v>
      </c>
      <c r="K71" s="55">
        <v>0</v>
      </c>
      <c r="L71" s="55">
        <v>0</v>
      </c>
    </row>
    <row r="72" spans="1:12" ht="15" customHeight="1" x14ac:dyDescent="0.35">
      <c r="A72" s="342" t="s">
        <v>112</v>
      </c>
      <c r="B72" s="342"/>
      <c r="C72" s="101"/>
      <c r="D72" s="101"/>
      <c r="E72" s="117">
        <v>0</v>
      </c>
      <c r="F72" s="59">
        <v>0</v>
      </c>
      <c r="G72" s="117">
        <v>0</v>
      </c>
      <c r="H72" s="59">
        <v>0</v>
      </c>
      <c r="I72" s="59">
        <v>0</v>
      </c>
      <c r="J72" s="59">
        <v>0</v>
      </c>
      <c r="K72" s="59">
        <v>0</v>
      </c>
      <c r="L72" s="59">
        <v>36</v>
      </c>
    </row>
    <row r="73" spans="1:12" ht="15" customHeight="1" x14ac:dyDescent="0.35">
      <c r="A73" s="341" t="s">
        <v>113</v>
      </c>
      <c r="B73" s="245" t="s">
        <v>350</v>
      </c>
      <c r="C73" s="246"/>
      <c r="D73" s="246"/>
      <c r="E73" s="124">
        <f>SUM(E69:E72)</f>
        <v>-100</v>
      </c>
      <c r="F73" s="319">
        <f>SUM(F69:F72)</f>
        <v>-212.38</v>
      </c>
      <c r="G73" s="124">
        <f>SUM(G69:G72)</f>
        <v>-300</v>
      </c>
      <c r="H73" s="70">
        <f>SUM(H69:H72)</f>
        <v>-294.96300000000002</v>
      </c>
      <c r="I73" s="261">
        <f>SUM(I69:I72)</f>
        <v>850</v>
      </c>
      <c r="J73" s="284" t="s">
        <v>67</v>
      </c>
      <c r="K73" s="284" t="s">
        <v>67</v>
      </c>
      <c r="L73" s="70">
        <f>SUM(L69:L72)</f>
        <v>-318</v>
      </c>
    </row>
    <row r="74" spans="1:12" ht="15" customHeight="1" x14ac:dyDescent="0.35">
      <c r="A74" s="240" t="s">
        <v>114</v>
      </c>
      <c r="B74" s="240"/>
      <c r="C74" s="113"/>
      <c r="D74" s="113"/>
      <c r="E74" s="123">
        <f>SUM(E73+E68)</f>
        <v>-17.528599999999187</v>
      </c>
      <c r="F74" s="313">
        <f>SUM(F73+F68)</f>
        <v>27.919999999999533</v>
      </c>
      <c r="G74" s="115">
        <f>SUM(G73+G68)</f>
        <v>308.32400000000132</v>
      </c>
      <c r="H74" s="51">
        <f>SUM(H73+H68)</f>
        <v>43.942999999999813</v>
      </c>
      <c r="I74" s="51">
        <f>SUM(I73+I68)</f>
        <v>22.36800000000062</v>
      </c>
      <c r="J74" s="52" t="s">
        <v>67</v>
      </c>
      <c r="K74" s="52" t="s">
        <v>67</v>
      </c>
      <c r="L74" s="50">
        <f>SUM(L73+L68)</f>
        <v>64</v>
      </c>
    </row>
    <row r="75" spans="1:12" ht="15" customHeight="1" x14ac:dyDescent="0.35">
      <c r="A75" s="342" t="s">
        <v>230</v>
      </c>
      <c r="B75" s="342"/>
      <c r="C75" s="101"/>
      <c r="D75" s="101"/>
      <c r="E75" s="117">
        <v>9.2252400000000012</v>
      </c>
      <c r="F75" s="59">
        <v>1.5859999999999999</v>
      </c>
      <c r="G75" s="117">
        <v>10.441000000000001</v>
      </c>
      <c r="H75" s="59">
        <v>-1.5640000000000001</v>
      </c>
      <c r="I75" s="59">
        <v>-11</v>
      </c>
      <c r="J75" s="59">
        <v>0</v>
      </c>
      <c r="K75" s="59">
        <v>0</v>
      </c>
      <c r="L75" s="59">
        <v>-111</v>
      </c>
    </row>
    <row r="76" spans="1:12" ht="15" customHeight="1" x14ac:dyDescent="0.35">
      <c r="A76" s="294" t="s">
        <v>231</v>
      </c>
      <c r="B76" s="243"/>
      <c r="C76" s="113"/>
      <c r="D76" s="113"/>
      <c r="E76" s="123">
        <f>SUM(E74:E75)</f>
        <v>-8.3033599999991861</v>
      </c>
      <c r="F76" s="313">
        <f>SUM(F74:F75)</f>
        <v>29.505999999999531</v>
      </c>
      <c r="G76" s="115">
        <f>SUM(G74:G75)</f>
        <v>318.76500000000129</v>
      </c>
      <c r="H76" s="51">
        <f>SUM(H74:H75)</f>
        <v>42.378999999999813</v>
      </c>
      <c r="I76" s="51">
        <f>SUM(I74:I75)</f>
        <v>11.36800000000062</v>
      </c>
      <c r="J76" s="52" t="s">
        <v>67</v>
      </c>
      <c r="K76" s="52" t="s">
        <v>67</v>
      </c>
      <c r="L76" s="50">
        <f>SUM(L74:L75)</f>
        <v>-47</v>
      </c>
    </row>
    <row r="77" spans="1:12" ht="16.5" x14ac:dyDescent="0.35">
      <c r="A77" s="227"/>
      <c r="B77" s="113"/>
      <c r="C77" s="113"/>
      <c r="D77" s="113"/>
      <c r="E77" s="114"/>
      <c r="F77" s="114"/>
      <c r="G77" s="114"/>
      <c r="H77" s="114"/>
      <c r="I77" s="114"/>
      <c r="J77" s="114"/>
      <c r="K77" s="114"/>
      <c r="L77" s="114"/>
    </row>
    <row r="78" spans="1:12" ht="16.5" x14ac:dyDescent="0.35">
      <c r="A78" s="111"/>
      <c r="B78" s="102"/>
      <c r="C78" s="104"/>
      <c r="D78" s="104"/>
      <c r="E78" s="105">
        <v>2016</v>
      </c>
      <c r="F78" s="105">
        <v>2015</v>
      </c>
      <c r="G78" s="105">
        <v>2016</v>
      </c>
      <c r="H78" s="105">
        <v>2015</v>
      </c>
      <c r="I78" s="105">
        <v>2014</v>
      </c>
      <c r="J78" s="105">
        <v>2013</v>
      </c>
      <c r="K78" s="105">
        <v>2012</v>
      </c>
      <c r="L78" s="105">
        <v>2012</v>
      </c>
    </row>
    <row r="79" spans="1:12" ht="16.5" x14ac:dyDescent="0.35">
      <c r="A79" s="106"/>
      <c r="B79" s="106"/>
      <c r="C79" s="104"/>
      <c r="D79" s="104"/>
      <c r="E79" s="105" t="s">
        <v>340</v>
      </c>
      <c r="F79" s="105" t="s">
        <v>340</v>
      </c>
      <c r="G79" s="108">
        <v>0</v>
      </c>
      <c r="H79" s="108">
        <v>0</v>
      </c>
      <c r="I79" s="105"/>
      <c r="J79" s="105"/>
      <c r="K79" s="105"/>
      <c r="L79" s="105"/>
    </row>
    <row r="80" spans="1:12" ht="16.5" x14ac:dyDescent="0.35">
      <c r="A80" s="103" t="s">
        <v>115</v>
      </c>
      <c r="B80" s="109"/>
      <c r="C80" s="103"/>
      <c r="D80" s="103"/>
      <c r="E80" s="107"/>
      <c r="F80" s="107"/>
      <c r="G80" s="107"/>
      <c r="H80" s="107"/>
      <c r="I80" s="107"/>
      <c r="J80" s="107"/>
      <c r="K80" s="107"/>
      <c r="L80" s="107"/>
    </row>
    <row r="81" spans="1:12" ht="2.25" customHeight="1" x14ac:dyDescent="0.35">
      <c r="A81" s="289"/>
      <c r="B81" s="290"/>
      <c r="C81" s="289"/>
      <c r="D81" s="289"/>
      <c r="E81" s="226"/>
      <c r="F81" s="226"/>
      <c r="G81" s="226"/>
      <c r="H81" s="226"/>
      <c r="I81" s="226"/>
      <c r="J81" s="226"/>
      <c r="K81" s="226"/>
      <c r="L81" s="226"/>
    </row>
    <row r="82" spans="1:12" ht="15" customHeight="1" x14ac:dyDescent="0.35">
      <c r="A82" s="262" t="s">
        <v>116</v>
      </c>
      <c r="B82" s="237"/>
      <c r="C82" s="228"/>
      <c r="D82" s="228"/>
      <c r="E82" s="119">
        <v>-2.8402161336965888</v>
      </c>
      <c r="F82" s="93">
        <v>-0.6557615826937363</v>
      </c>
      <c r="G82" s="119">
        <v>0.42616880611025315</v>
      </c>
      <c r="H82" s="93">
        <v>3.6122672629832895</v>
      </c>
      <c r="I82" s="93">
        <v>0.23952702035238424</v>
      </c>
      <c r="J82" s="93">
        <v>4.8927231679808374</v>
      </c>
      <c r="K82" s="93">
        <v>7.0210916220972708</v>
      </c>
      <c r="L82" s="93">
        <v>7.0159369847957498</v>
      </c>
    </row>
    <row r="83" spans="1:12" ht="15" customHeight="1" x14ac:dyDescent="0.35">
      <c r="A83" s="227" t="s">
        <v>222</v>
      </c>
      <c r="B83" s="237"/>
      <c r="C83" s="228"/>
      <c r="D83" s="228"/>
      <c r="E83" s="119">
        <v>0.71144610442851897</v>
      </c>
      <c r="F83" s="93">
        <v>6.6797333468432942</v>
      </c>
      <c r="G83" s="119">
        <v>2.8796126030973306</v>
      </c>
      <c r="H83" s="93">
        <v>6.2121702270216215</v>
      </c>
      <c r="I83" s="93">
        <v>5.1963065913127169</v>
      </c>
      <c r="J83" s="93">
        <v>4.9243556541645592</v>
      </c>
      <c r="K83" s="93">
        <v>7.0210916220972708</v>
      </c>
      <c r="L83" s="93">
        <v>7.0159369847957498</v>
      </c>
    </row>
    <row r="84" spans="1:12" ht="15" customHeight="1" x14ac:dyDescent="0.35">
      <c r="A84" s="227" t="s">
        <v>117</v>
      </c>
      <c r="B84" s="237"/>
      <c r="C84" s="228"/>
      <c r="D84" s="228"/>
      <c r="E84" s="119">
        <v>-27.08840749485007</v>
      </c>
      <c r="F84" s="93">
        <v>-28.279810607020128</v>
      </c>
      <c r="G84" s="119">
        <v>-10.617352945775997</v>
      </c>
      <c r="H84" s="93">
        <v>-7.7216982620325876</v>
      </c>
      <c r="I84" s="93">
        <v>-5.1200961054091669</v>
      </c>
      <c r="J84" s="93">
        <v>0.53614691644942003</v>
      </c>
      <c r="K84" s="93">
        <v>2.6594831699879649</v>
      </c>
      <c r="L84" s="93">
        <v>1.3555596263051841</v>
      </c>
    </row>
    <row r="85" spans="1:12" ht="15" customHeight="1" x14ac:dyDescent="0.35">
      <c r="A85" s="227" t="s">
        <v>118</v>
      </c>
      <c r="B85" s="237"/>
      <c r="C85" s="235"/>
      <c r="D85" s="235"/>
      <c r="E85" s="126" t="s">
        <v>67</v>
      </c>
      <c r="F85" s="93" t="s">
        <v>67</v>
      </c>
      <c r="G85" s="119">
        <v>-24.049888626131434</v>
      </c>
      <c r="H85" s="93">
        <v>-10.424758742078563</v>
      </c>
      <c r="I85" s="93">
        <v>-7.2505150389161512</v>
      </c>
      <c r="J85" s="93" t="s">
        <v>67</v>
      </c>
      <c r="K85" s="93" t="s">
        <v>67</v>
      </c>
      <c r="L85" s="93">
        <v>30.70673130374778</v>
      </c>
    </row>
    <row r="86" spans="1:12" ht="15" customHeight="1" x14ac:dyDescent="0.35">
      <c r="A86" s="227" t="s">
        <v>119</v>
      </c>
      <c r="B86" s="237"/>
      <c r="C86" s="235"/>
      <c r="D86" s="235"/>
      <c r="E86" s="126" t="s">
        <v>67</v>
      </c>
      <c r="F86" s="93" t="s">
        <v>67</v>
      </c>
      <c r="G86" s="119">
        <v>-8.5347238972269039</v>
      </c>
      <c r="H86" s="93">
        <v>-1.7867840629648086</v>
      </c>
      <c r="I86" s="93">
        <v>7.2267049299312006E-2</v>
      </c>
      <c r="J86" s="93" t="s">
        <v>67</v>
      </c>
      <c r="K86" s="93" t="s">
        <v>67</v>
      </c>
      <c r="L86" s="93">
        <v>15.85373911902799</v>
      </c>
    </row>
    <row r="87" spans="1:12" ht="15" customHeight="1" x14ac:dyDescent="0.35">
      <c r="A87" s="227" t="s">
        <v>120</v>
      </c>
      <c r="B87" s="237"/>
      <c r="C87" s="228"/>
      <c r="D87" s="228"/>
      <c r="E87" s="127" t="s">
        <v>67</v>
      </c>
      <c r="F87" s="55" t="s">
        <v>67</v>
      </c>
      <c r="G87" s="116">
        <v>32.95680025664565</v>
      </c>
      <c r="H87" s="55">
        <v>33.683397060508774</v>
      </c>
      <c r="I87" s="55">
        <v>34.859054776569565</v>
      </c>
      <c r="J87" s="55" t="s">
        <v>67</v>
      </c>
      <c r="K87" s="55" t="s">
        <v>67</v>
      </c>
      <c r="L87" s="55">
        <v>4.2520313361691784</v>
      </c>
    </row>
    <row r="88" spans="1:12" ht="15" customHeight="1" x14ac:dyDescent="0.35">
      <c r="A88" s="227" t="s">
        <v>121</v>
      </c>
      <c r="B88" s="237"/>
      <c r="C88" s="228"/>
      <c r="D88" s="228"/>
      <c r="E88" s="128" t="s">
        <v>67</v>
      </c>
      <c r="F88" s="55" t="s">
        <v>67</v>
      </c>
      <c r="G88" s="116">
        <v>2453.0100000000002</v>
      </c>
      <c r="H88" s="55">
        <v>4059.9300000000003</v>
      </c>
      <c r="I88" s="55">
        <v>4552.9279999999999</v>
      </c>
      <c r="J88" s="55">
        <v>3588.819</v>
      </c>
      <c r="K88" s="55" t="s">
        <v>67</v>
      </c>
      <c r="L88" s="55">
        <v>2770.6329999999998</v>
      </c>
    </row>
    <row r="89" spans="1:12" ht="15" customHeight="1" x14ac:dyDescent="0.35">
      <c r="A89" s="227" t="s">
        <v>122</v>
      </c>
      <c r="B89" s="237"/>
      <c r="C89" s="97"/>
      <c r="D89" s="97"/>
      <c r="E89" s="129" t="s">
        <v>67</v>
      </c>
      <c r="F89" s="93" t="s">
        <v>67</v>
      </c>
      <c r="G89" s="119">
        <v>0.82979028560984303</v>
      </c>
      <c r="H89" s="93">
        <v>1.1217384957121557</v>
      </c>
      <c r="I89" s="93">
        <v>1.1344153328791799</v>
      </c>
      <c r="J89" s="93">
        <v>0.83260879788128495</v>
      </c>
      <c r="K89" s="93" t="s">
        <v>67</v>
      </c>
      <c r="L89" s="93">
        <v>10.570390062097243</v>
      </c>
    </row>
    <row r="90" spans="1:12" ht="15" customHeight="1" x14ac:dyDescent="0.35">
      <c r="A90" s="229" t="s">
        <v>123</v>
      </c>
      <c r="B90" s="342"/>
      <c r="C90" s="101"/>
      <c r="D90" s="101"/>
      <c r="E90" s="130" t="s">
        <v>67</v>
      </c>
      <c r="F90" s="55" t="s">
        <v>67</v>
      </c>
      <c r="G90" s="116">
        <v>4073</v>
      </c>
      <c r="H90" s="55">
        <v>4631</v>
      </c>
      <c r="I90" s="55">
        <v>5493</v>
      </c>
      <c r="J90" s="55">
        <v>5794</v>
      </c>
      <c r="K90" s="55">
        <v>5120</v>
      </c>
      <c r="L90" s="55">
        <v>5120</v>
      </c>
    </row>
    <row r="91" spans="1:12" ht="16.5" x14ac:dyDescent="0.35">
      <c r="A91" s="231" t="s">
        <v>239</v>
      </c>
      <c r="B91" s="99"/>
      <c r="C91" s="99"/>
      <c r="D91" s="99"/>
      <c r="E91" s="99"/>
      <c r="F91" s="99"/>
      <c r="G91" s="99"/>
      <c r="H91" s="99"/>
      <c r="I91" s="99"/>
      <c r="J91" s="99"/>
      <c r="K91" s="99"/>
      <c r="L91" s="99"/>
    </row>
    <row r="92" spans="1:12" ht="16.5" x14ac:dyDescent="0.35">
      <c r="A92" s="231" t="s">
        <v>150</v>
      </c>
      <c r="B92" s="247"/>
      <c r="C92" s="247"/>
      <c r="D92" s="247"/>
      <c r="E92" s="247"/>
      <c r="F92" s="247"/>
      <c r="G92" s="247"/>
      <c r="H92" s="247"/>
      <c r="I92" s="247"/>
      <c r="J92" s="247"/>
      <c r="K92" s="247"/>
      <c r="L92" s="247"/>
    </row>
    <row r="93" spans="1:12" ht="16.5" x14ac:dyDescent="0.35">
      <c r="A93" s="231" t="s">
        <v>240</v>
      </c>
      <c r="B93" s="247"/>
      <c r="C93" s="247"/>
      <c r="D93" s="247"/>
      <c r="E93" s="247"/>
      <c r="F93" s="247"/>
      <c r="G93" s="247"/>
      <c r="H93" s="247"/>
      <c r="I93" s="247"/>
      <c r="J93" s="247"/>
      <c r="K93" s="247"/>
      <c r="L93" s="247"/>
    </row>
    <row r="94" spans="1:12" ht="16.5" x14ac:dyDescent="0.35">
      <c r="A94" s="231" t="s">
        <v>149</v>
      </c>
      <c r="B94" s="248"/>
      <c r="C94" s="248"/>
      <c r="D94" s="248"/>
      <c r="E94" s="248"/>
      <c r="F94" s="248"/>
      <c r="G94" s="248"/>
      <c r="H94" s="248"/>
      <c r="I94" s="248"/>
      <c r="J94" s="248"/>
      <c r="K94" s="248"/>
      <c r="L94" s="248"/>
    </row>
    <row r="96" spans="1:12" x14ac:dyDescent="0.25">
      <c r="A96" s="219"/>
      <c r="B96" s="219"/>
      <c r="C96" s="219"/>
      <c r="D96" s="219"/>
      <c r="E96" s="219"/>
      <c r="F96" s="219"/>
      <c r="G96" s="219"/>
      <c r="H96" s="219"/>
      <c r="I96" s="219"/>
      <c r="J96" s="219"/>
      <c r="K96" s="219"/>
      <c r="L96" s="219"/>
    </row>
    <row r="97" spans="1:12" x14ac:dyDescent="0.25">
      <c r="A97" s="219"/>
      <c r="B97" s="219"/>
      <c r="C97" s="219"/>
      <c r="D97" s="219"/>
      <c r="E97" s="219"/>
      <c r="F97" s="219"/>
      <c r="G97" s="219"/>
      <c r="H97" s="219"/>
      <c r="I97" s="219"/>
      <c r="J97" s="219"/>
      <c r="K97" s="219"/>
      <c r="L97" s="219"/>
    </row>
    <row r="98" spans="1:12" x14ac:dyDescent="0.25">
      <c r="A98" s="219"/>
      <c r="B98" s="219"/>
      <c r="C98" s="219"/>
      <c r="D98" s="219"/>
      <c r="E98" s="219"/>
      <c r="F98" s="219"/>
      <c r="G98" s="219"/>
      <c r="H98" s="219"/>
      <c r="I98" s="219"/>
      <c r="J98" s="219"/>
      <c r="K98" s="219"/>
      <c r="L98" s="219"/>
    </row>
    <row r="99" spans="1:12" x14ac:dyDescent="0.25">
      <c r="A99" s="219"/>
      <c r="B99" s="219"/>
      <c r="C99" s="219"/>
      <c r="D99" s="219"/>
      <c r="E99" s="219"/>
      <c r="F99" s="219"/>
      <c r="G99" s="219"/>
      <c r="H99" s="219"/>
      <c r="I99" s="219"/>
      <c r="J99" s="219"/>
      <c r="K99" s="219"/>
      <c r="L99" s="219"/>
    </row>
    <row r="100" spans="1:12" x14ac:dyDescent="0.25">
      <c r="A100" s="219"/>
      <c r="B100" s="219"/>
      <c r="C100" s="219"/>
      <c r="D100" s="219"/>
      <c r="E100" s="219"/>
      <c r="F100" s="219"/>
      <c r="G100" s="219"/>
      <c r="H100" s="219"/>
      <c r="I100" s="219"/>
      <c r="J100" s="219"/>
      <c r="K100" s="219"/>
      <c r="L100" s="219"/>
    </row>
    <row r="101" spans="1:12" x14ac:dyDescent="0.25">
      <c r="A101" s="219"/>
      <c r="B101" s="219"/>
      <c r="C101" s="219"/>
      <c r="D101" s="219"/>
      <c r="E101" s="219"/>
      <c r="F101" s="219"/>
      <c r="G101" s="219"/>
      <c r="H101" s="219"/>
      <c r="I101" s="219"/>
      <c r="J101" s="219"/>
      <c r="K101" s="219"/>
      <c r="L101" s="219"/>
    </row>
    <row r="102" spans="1:12" x14ac:dyDescent="0.25">
      <c r="A102" s="219"/>
      <c r="B102" s="219"/>
      <c r="C102" s="219"/>
      <c r="D102" s="219"/>
      <c r="E102" s="219"/>
      <c r="F102" s="219"/>
      <c r="G102" s="219"/>
      <c r="H102" s="219"/>
      <c r="I102" s="219"/>
      <c r="J102" s="219"/>
      <c r="K102" s="219"/>
      <c r="L102" s="219"/>
    </row>
    <row r="103" spans="1:12" x14ac:dyDescent="0.25">
      <c r="A103" s="219"/>
      <c r="B103" s="219"/>
      <c r="C103" s="219"/>
      <c r="D103" s="219"/>
      <c r="E103" s="219"/>
      <c r="F103" s="219"/>
      <c r="G103" s="219"/>
      <c r="H103" s="219"/>
      <c r="I103" s="219"/>
      <c r="J103" s="219"/>
      <c r="K103" s="219"/>
      <c r="L103" s="219"/>
    </row>
    <row r="104" spans="1:12" x14ac:dyDescent="0.25">
      <c r="A104" s="219"/>
      <c r="B104" s="219"/>
      <c r="C104" s="219"/>
      <c r="D104" s="219"/>
      <c r="E104" s="219"/>
      <c r="F104" s="219"/>
      <c r="G104" s="219"/>
      <c r="H104" s="219"/>
      <c r="I104" s="219"/>
      <c r="J104" s="219"/>
      <c r="K104" s="219"/>
      <c r="L104" s="219"/>
    </row>
    <row r="105" spans="1:12" x14ac:dyDescent="0.25">
      <c r="A105" s="219"/>
      <c r="B105" s="219"/>
      <c r="C105" s="219"/>
      <c r="D105" s="219"/>
      <c r="E105" s="219"/>
      <c r="F105" s="219"/>
      <c r="G105" s="219"/>
      <c r="H105" s="219"/>
      <c r="I105" s="219"/>
      <c r="J105" s="219"/>
      <c r="K105" s="219"/>
      <c r="L105" s="219"/>
    </row>
    <row r="106" spans="1:12" x14ac:dyDescent="0.25">
      <c r="A106" s="219"/>
      <c r="B106" s="219"/>
      <c r="C106" s="219"/>
      <c r="D106" s="219"/>
      <c r="E106" s="219"/>
      <c r="F106" s="219"/>
      <c r="G106" s="219"/>
      <c r="H106" s="219"/>
      <c r="I106" s="219"/>
      <c r="J106" s="219"/>
      <c r="K106" s="219"/>
      <c r="L106" s="219"/>
    </row>
    <row r="107" spans="1:12" x14ac:dyDescent="0.25">
      <c r="A107" s="219"/>
      <c r="B107" s="219"/>
      <c r="C107" s="219"/>
      <c r="D107" s="219"/>
      <c r="E107" s="219"/>
      <c r="F107" s="219"/>
      <c r="G107" s="219"/>
      <c r="H107" s="219"/>
      <c r="I107" s="219"/>
      <c r="J107" s="219"/>
      <c r="K107" s="219"/>
      <c r="L107" s="219"/>
    </row>
    <row r="108" spans="1:12" x14ac:dyDescent="0.25">
      <c r="A108" s="219"/>
      <c r="B108" s="219"/>
      <c r="C108" s="219"/>
      <c r="D108" s="219"/>
      <c r="E108" s="219"/>
      <c r="F108" s="219"/>
      <c r="G108" s="219"/>
      <c r="H108" s="219"/>
      <c r="I108" s="219"/>
      <c r="J108" s="219"/>
      <c r="K108" s="219"/>
      <c r="L108" s="219"/>
    </row>
  </sheetData>
  <mergeCells count="1">
    <mergeCell ref="A1:L1"/>
  </mergeCells>
  <pageMargins left="0.7" right="0.7" top="0.75" bottom="0.75" header="0.3" footer="0.3"/>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Zeros="0" zoomScaleNormal="100" workbookViewId="0">
      <selection sqref="A1:K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298</v>
      </c>
      <c r="B1" s="344"/>
      <c r="C1" s="344"/>
      <c r="D1" s="344"/>
      <c r="E1" s="344"/>
      <c r="F1" s="344"/>
      <c r="G1" s="344"/>
      <c r="H1" s="344"/>
      <c r="I1" s="344"/>
      <c r="J1" s="344"/>
      <c r="K1" s="344"/>
    </row>
    <row r="2" spans="1:11" ht="16.5" x14ac:dyDescent="0.35">
      <c r="A2" s="224" t="s">
        <v>125</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t="s">
        <v>56</v>
      </c>
      <c r="G5" s="107" t="s">
        <v>56</v>
      </c>
      <c r="H5" s="107" t="s">
        <v>56</v>
      </c>
      <c r="I5" s="107" t="s">
        <v>124</v>
      </c>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183.45000000000005</v>
      </c>
      <c r="F7" s="51">
        <v>120.76500000000004</v>
      </c>
      <c r="G7" s="115">
        <v>604.15300000000002</v>
      </c>
      <c r="H7" s="51">
        <v>501.18900000000002</v>
      </c>
      <c r="I7" s="51">
        <v>322.14999999999998</v>
      </c>
      <c r="J7" s="51"/>
      <c r="K7" s="51"/>
    </row>
    <row r="8" spans="1:11" ht="15" customHeight="1" x14ac:dyDescent="0.35">
      <c r="A8" s="227" t="s">
        <v>70</v>
      </c>
      <c r="B8" s="97"/>
      <c r="C8" s="97"/>
      <c r="D8" s="97"/>
      <c r="E8" s="116">
        <v>-167.45000000000005</v>
      </c>
      <c r="F8" s="55">
        <v>-103.94199999999996</v>
      </c>
      <c r="G8" s="116">
        <v>-566.29100000000005</v>
      </c>
      <c r="H8" s="55">
        <v>-425.37899999999996</v>
      </c>
      <c r="I8" s="55">
        <v>-279.18</v>
      </c>
      <c r="J8" s="55"/>
      <c r="K8" s="55"/>
    </row>
    <row r="9" spans="1:11" ht="15" customHeight="1" x14ac:dyDescent="0.35">
      <c r="A9" s="227" t="s">
        <v>71</v>
      </c>
      <c r="B9" s="97"/>
      <c r="C9" s="97"/>
      <c r="D9" s="97"/>
      <c r="E9" s="116">
        <v>0</v>
      </c>
      <c r="F9" s="55">
        <v>0</v>
      </c>
      <c r="G9" s="116">
        <v>-0.23699999999999999</v>
      </c>
      <c r="H9" s="55">
        <v>0</v>
      </c>
      <c r="I9" s="55">
        <v>0</v>
      </c>
      <c r="J9" s="55"/>
      <c r="K9" s="55"/>
    </row>
    <row r="10" spans="1:11" ht="15" customHeight="1" x14ac:dyDescent="0.35">
      <c r="A10" s="227" t="s">
        <v>72</v>
      </c>
      <c r="B10" s="97"/>
      <c r="C10" s="97"/>
      <c r="D10" s="97"/>
      <c r="E10" s="116">
        <v>0</v>
      </c>
      <c r="F10" s="55">
        <v>0</v>
      </c>
      <c r="G10" s="116">
        <v>0</v>
      </c>
      <c r="H10" s="55">
        <v>0</v>
      </c>
      <c r="I10" s="55">
        <v>0</v>
      </c>
      <c r="J10" s="55"/>
      <c r="K10" s="55"/>
    </row>
    <row r="11" spans="1:11" ht="15" customHeight="1" x14ac:dyDescent="0.35">
      <c r="A11" s="229" t="s">
        <v>73</v>
      </c>
      <c r="B11" s="101"/>
      <c r="C11" s="101"/>
      <c r="D11" s="101"/>
      <c r="E11" s="117">
        <v>0</v>
      </c>
      <c r="F11" s="59">
        <v>0</v>
      </c>
      <c r="G11" s="117">
        <v>0</v>
      </c>
      <c r="H11" s="59">
        <v>0</v>
      </c>
      <c r="I11" s="59">
        <v>0</v>
      </c>
      <c r="J11" s="59"/>
      <c r="K11" s="59"/>
    </row>
    <row r="12" spans="1:11" ht="15" customHeight="1" x14ac:dyDescent="0.25">
      <c r="A12" s="230" t="s">
        <v>7</v>
      </c>
      <c r="B12" s="230"/>
      <c r="C12" s="230"/>
      <c r="D12" s="230"/>
      <c r="E12" s="115">
        <f>SUM(E7:E11)</f>
        <v>16</v>
      </c>
      <c r="F12" s="313">
        <f>SUM(F7:F11)</f>
        <v>16.823000000000079</v>
      </c>
      <c r="G12" s="115">
        <f>SUM(G7:G11)</f>
        <v>37.624999999999964</v>
      </c>
      <c r="H12" s="51">
        <f>SUM(H7:H11)</f>
        <v>75.810000000000059</v>
      </c>
      <c r="I12" s="51">
        <f>SUM(I7:I11)</f>
        <v>42.96999999999997</v>
      </c>
      <c r="J12" s="52"/>
      <c r="K12" s="52"/>
    </row>
    <row r="13" spans="1:11" ht="15" customHeight="1" x14ac:dyDescent="0.35">
      <c r="A13" s="229" t="s">
        <v>129</v>
      </c>
      <c r="B13" s="101"/>
      <c r="C13" s="101"/>
      <c r="D13" s="101"/>
      <c r="E13" s="117">
        <v>-0.35799999999999998</v>
      </c>
      <c r="F13" s="314">
        <v>-0.17299999999999999</v>
      </c>
      <c r="G13" s="117">
        <v>-1.004</v>
      </c>
      <c r="H13" s="59">
        <v>-0.61299999999999999</v>
      </c>
      <c r="I13" s="59">
        <v>-0.47499999999999998</v>
      </c>
      <c r="J13" s="59"/>
      <c r="K13" s="59"/>
    </row>
    <row r="14" spans="1:11" ht="15" customHeight="1" x14ac:dyDescent="0.25">
      <c r="A14" s="230" t="s">
        <v>8</v>
      </c>
      <c r="B14" s="230"/>
      <c r="C14" s="230"/>
      <c r="D14" s="230"/>
      <c r="E14" s="115">
        <f>SUM(E12:E13)</f>
        <v>15.641999999999999</v>
      </c>
      <c r="F14" s="313">
        <f>SUM(F12:F13)</f>
        <v>16.65000000000008</v>
      </c>
      <c r="G14" s="115">
        <f>SUM(G12:G13)</f>
        <v>36.620999999999967</v>
      </c>
      <c r="H14" s="51">
        <f>SUM(H12:H13)</f>
        <v>75.19700000000006</v>
      </c>
      <c r="I14" s="51">
        <f>SUM(I12:I13)</f>
        <v>42.494999999999969</v>
      </c>
      <c r="J14" s="52"/>
      <c r="K14" s="52"/>
    </row>
    <row r="15" spans="1:11" ht="15" customHeight="1" x14ac:dyDescent="0.35">
      <c r="A15" s="227" t="s">
        <v>75</v>
      </c>
      <c r="B15" s="231"/>
      <c r="C15" s="231"/>
      <c r="D15" s="231"/>
      <c r="E15" s="116">
        <v>-6.570999999999998</v>
      </c>
      <c r="F15" s="55">
        <v>0</v>
      </c>
      <c r="G15" s="116">
        <v>-19.713999999999999</v>
      </c>
      <c r="H15" s="55">
        <v>0</v>
      </c>
      <c r="I15" s="55">
        <v>0</v>
      </c>
      <c r="J15" s="55"/>
      <c r="K15" s="55"/>
    </row>
    <row r="16" spans="1:11" ht="15" customHeight="1" x14ac:dyDescent="0.35">
      <c r="A16" s="229" t="s">
        <v>76</v>
      </c>
      <c r="B16" s="101"/>
      <c r="C16" s="101"/>
      <c r="D16" s="101"/>
      <c r="E16" s="117">
        <v>0</v>
      </c>
      <c r="F16" s="59">
        <v>0</v>
      </c>
      <c r="G16" s="117">
        <v>0</v>
      </c>
      <c r="H16" s="59">
        <v>0</v>
      </c>
      <c r="I16" s="59">
        <v>0</v>
      </c>
      <c r="J16" s="59"/>
      <c r="K16" s="59"/>
    </row>
    <row r="17" spans="1:11" ht="15" customHeight="1" x14ac:dyDescent="0.25">
      <c r="A17" s="230" t="s">
        <v>11</v>
      </c>
      <c r="B17" s="230"/>
      <c r="C17" s="230"/>
      <c r="D17" s="230"/>
      <c r="E17" s="115">
        <f>SUM(E14:E16)</f>
        <v>9.0710000000000015</v>
      </c>
      <c r="F17" s="313">
        <f>SUM(F14:F16)</f>
        <v>16.65000000000008</v>
      </c>
      <c r="G17" s="115">
        <f>SUM(G14:G16)</f>
        <v>16.906999999999968</v>
      </c>
      <c r="H17" s="51">
        <f>SUM(H14:H16)</f>
        <v>75.19700000000006</v>
      </c>
      <c r="I17" s="51">
        <f>SUM(I14:I16)</f>
        <v>42.494999999999969</v>
      </c>
      <c r="J17" s="52"/>
      <c r="K17" s="52"/>
    </row>
    <row r="18" spans="1:11" ht="15" customHeight="1" x14ac:dyDescent="0.35">
      <c r="A18" s="227" t="s">
        <v>77</v>
      </c>
      <c r="B18" s="97"/>
      <c r="C18" s="97"/>
      <c r="D18" s="97"/>
      <c r="E18" s="116">
        <v>6.0000000000000053E-3</v>
      </c>
      <c r="F18" s="55">
        <v>0.80300000000000005</v>
      </c>
      <c r="G18" s="116">
        <v>0.17699999999999999</v>
      </c>
      <c r="H18" s="55">
        <v>1.109</v>
      </c>
      <c r="I18" s="55">
        <v>2.1640000000000001</v>
      </c>
      <c r="J18" s="55"/>
      <c r="K18" s="55"/>
    </row>
    <row r="19" spans="1:11" ht="15" customHeight="1" x14ac:dyDescent="0.35">
      <c r="A19" s="229" t="s">
        <v>78</v>
      </c>
      <c r="B19" s="101"/>
      <c r="C19" s="101"/>
      <c r="D19" s="101"/>
      <c r="E19" s="117">
        <v>-1.2949999999999999</v>
      </c>
      <c r="F19" s="59">
        <v>-1.2340000000000004</v>
      </c>
      <c r="G19" s="117">
        <v>-5.9340000000000002</v>
      </c>
      <c r="H19" s="59">
        <v>-4.9460000000000006</v>
      </c>
      <c r="I19" s="59">
        <v>-8.8999999999999996E-2</v>
      </c>
      <c r="J19" s="59"/>
      <c r="K19" s="59"/>
    </row>
    <row r="20" spans="1:11" ht="15" customHeight="1" x14ac:dyDescent="0.25">
      <c r="A20" s="230" t="s">
        <v>14</v>
      </c>
      <c r="B20" s="230"/>
      <c r="C20" s="230"/>
      <c r="D20" s="230"/>
      <c r="E20" s="115">
        <f t="shared" ref="E20:K20" si="0">SUM(E17:E19)</f>
        <v>7.7820000000000018</v>
      </c>
      <c r="F20" s="313">
        <f t="shared" si="0"/>
        <v>16.219000000000079</v>
      </c>
      <c r="G20" s="115">
        <f t="shared" si="0"/>
        <v>11.149999999999967</v>
      </c>
      <c r="H20" s="51">
        <f t="shared" si="0"/>
        <v>71.360000000000056</v>
      </c>
      <c r="I20" s="51">
        <f t="shared" si="0"/>
        <v>44.569999999999972</v>
      </c>
      <c r="J20" s="51">
        <f t="shared" si="0"/>
        <v>0</v>
      </c>
      <c r="K20" s="51">
        <f t="shared" si="0"/>
        <v>0</v>
      </c>
    </row>
    <row r="21" spans="1:11" ht="15" customHeight="1" x14ac:dyDescent="0.35">
      <c r="A21" s="227" t="s">
        <v>79</v>
      </c>
      <c r="B21" s="97"/>
      <c r="C21" s="97"/>
      <c r="D21" s="97"/>
      <c r="E21" s="116">
        <v>-1.7809999999999997</v>
      </c>
      <c r="F21" s="55">
        <v>-3.5549999999999997</v>
      </c>
      <c r="G21" s="116">
        <v>-3.7869999999999999</v>
      </c>
      <c r="H21" s="55">
        <v>-15.259</v>
      </c>
      <c r="I21" s="55">
        <v>-10.109</v>
      </c>
      <c r="J21" s="55"/>
      <c r="K21" s="55"/>
    </row>
    <row r="22" spans="1:11" ht="15" customHeight="1" x14ac:dyDescent="0.35">
      <c r="A22" s="229" t="s">
        <v>138</v>
      </c>
      <c r="B22" s="232"/>
      <c r="C22" s="232"/>
      <c r="D22" s="232"/>
      <c r="E22" s="117">
        <v>0</v>
      </c>
      <c r="F22" s="59">
        <v>0</v>
      </c>
      <c r="G22" s="117">
        <v>0</v>
      </c>
      <c r="H22" s="59">
        <v>0</v>
      </c>
      <c r="I22" s="59">
        <v>0</v>
      </c>
      <c r="J22" s="59"/>
      <c r="K22" s="59"/>
    </row>
    <row r="23" spans="1:11" ht="15" customHeight="1" x14ac:dyDescent="0.35">
      <c r="A23" s="233" t="s">
        <v>80</v>
      </c>
      <c r="B23" s="234"/>
      <c r="C23" s="234"/>
      <c r="D23" s="234"/>
      <c r="E23" s="115">
        <f>SUM(E20:E22)</f>
        <v>6.0010000000000021</v>
      </c>
      <c r="F23" s="313">
        <f>SUM(F20:F22)</f>
        <v>12.66400000000008</v>
      </c>
      <c r="G23" s="115">
        <f>SUM(G20:G22)</f>
        <v>7.3629999999999667</v>
      </c>
      <c r="H23" s="51">
        <f>SUM(H20:H22)</f>
        <v>56.101000000000056</v>
      </c>
      <c r="I23" s="51">
        <f>SUM(I20:I22)</f>
        <v>34.46099999999997</v>
      </c>
      <c r="J23" s="52"/>
      <c r="K23" s="52"/>
    </row>
    <row r="24" spans="1:11" ht="15" customHeight="1" x14ac:dyDescent="0.35">
      <c r="A24" s="227" t="s">
        <v>81</v>
      </c>
      <c r="B24" s="97"/>
      <c r="C24" s="97"/>
      <c r="D24" s="97"/>
      <c r="E24" s="116">
        <v>6.0010000000001185</v>
      </c>
      <c r="F24" s="55">
        <v>12.664000000000083</v>
      </c>
      <c r="G24" s="116">
        <v>7.3629999999999836</v>
      </c>
      <c r="H24" s="55">
        <v>56.101000000000013</v>
      </c>
      <c r="I24" s="55">
        <v>34.460999999999927</v>
      </c>
      <c r="J24" s="55"/>
      <c r="K24" s="55"/>
    </row>
    <row r="25" spans="1:11" ht="15" customHeight="1" x14ac:dyDescent="0.35">
      <c r="A25" s="227" t="s">
        <v>140</v>
      </c>
      <c r="B25" s="97"/>
      <c r="C25" s="97"/>
      <c r="D25" s="97"/>
      <c r="E25" s="116">
        <v>0</v>
      </c>
      <c r="F25" s="55">
        <v>0</v>
      </c>
      <c r="G25" s="116">
        <v>0</v>
      </c>
      <c r="H25" s="55">
        <v>0</v>
      </c>
      <c r="I25" s="55">
        <v>0</v>
      </c>
      <c r="J25" s="55"/>
      <c r="K25" s="55"/>
    </row>
    <row r="26" spans="1:11" ht="15" customHeight="1" x14ac:dyDescent="0.35">
      <c r="A26" s="264"/>
      <c r="B26" s="264"/>
      <c r="C26" s="264"/>
      <c r="D26" s="264"/>
      <c r="E26" s="265"/>
      <c r="F26" s="266"/>
      <c r="G26" s="265"/>
      <c r="H26" s="266"/>
      <c r="I26" s="266"/>
      <c r="J26" s="266"/>
      <c r="K26" s="266"/>
    </row>
    <row r="27" spans="1:11" ht="15" customHeight="1" x14ac:dyDescent="0.35">
      <c r="A27" s="262" t="s">
        <v>141</v>
      </c>
      <c r="B27" s="97"/>
      <c r="C27" s="97"/>
      <c r="D27" s="97"/>
      <c r="E27" s="116">
        <v>-0.16099999999999781</v>
      </c>
      <c r="F27" s="55">
        <v>0</v>
      </c>
      <c r="G27" s="116">
        <v>-21.79</v>
      </c>
      <c r="H27" s="55">
        <v>0</v>
      </c>
      <c r="I27" s="55">
        <v>0</v>
      </c>
      <c r="J27" s="55"/>
      <c r="K27" s="55"/>
    </row>
    <row r="28" spans="1:11" ht="15" customHeight="1" x14ac:dyDescent="0.35">
      <c r="A28" s="263" t="s">
        <v>142</v>
      </c>
      <c r="B28" s="264"/>
      <c r="C28" s="264"/>
      <c r="D28" s="264"/>
      <c r="E28" s="279">
        <f>E14-E27</f>
        <v>15.802999999999997</v>
      </c>
      <c r="F28" s="280">
        <f>F14-F27</f>
        <v>16.65000000000008</v>
      </c>
      <c r="G28" s="279">
        <f>G14-G27</f>
        <v>58.410999999999966</v>
      </c>
      <c r="H28" s="280">
        <f>H14-H27</f>
        <v>75.19700000000006</v>
      </c>
      <c r="I28" s="280">
        <f>I14-I27</f>
        <v>42.494999999999969</v>
      </c>
      <c r="J28" s="280"/>
      <c r="K28" s="280"/>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1">E$3</f>
        <v>2016</v>
      </c>
      <c r="F30" s="105">
        <f t="shared" si="1"/>
        <v>2015</v>
      </c>
      <c r="G30" s="105">
        <f t="shared" si="1"/>
        <v>2016</v>
      </c>
      <c r="H30" s="105">
        <f t="shared" si="1"/>
        <v>2015</v>
      </c>
      <c r="I30" s="105">
        <f t="shared" si="1"/>
        <v>2014</v>
      </c>
      <c r="J30" s="105">
        <f t="shared" si="1"/>
        <v>2013</v>
      </c>
      <c r="K30" s="105">
        <f t="shared" si="1"/>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544.29700000000003</v>
      </c>
      <c r="H34" s="55">
        <v>0</v>
      </c>
      <c r="I34" s="55">
        <v>0</v>
      </c>
      <c r="J34" s="55"/>
      <c r="K34" s="55"/>
    </row>
    <row r="35" spans="1:11" ht="15" customHeight="1" x14ac:dyDescent="0.35">
      <c r="A35" s="227" t="s">
        <v>83</v>
      </c>
      <c r="B35" s="228"/>
      <c r="C35" s="228"/>
      <c r="D35" s="228"/>
      <c r="E35" s="116"/>
      <c r="F35" s="55"/>
      <c r="G35" s="116">
        <v>38.286000000000001</v>
      </c>
      <c r="H35" s="55">
        <v>0</v>
      </c>
      <c r="I35" s="55">
        <v>0</v>
      </c>
      <c r="J35" s="55"/>
      <c r="K35" s="55"/>
    </row>
    <row r="36" spans="1:11" ht="15" customHeight="1" x14ac:dyDescent="0.35">
      <c r="A36" s="227" t="s">
        <v>84</v>
      </c>
      <c r="B36" s="228"/>
      <c r="C36" s="228"/>
      <c r="D36" s="228"/>
      <c r="E36" s="116"/>
      <c r="F36" s="55"/>
      <c r="G36" s="116">
        <v>2.7600000000000002</v>
      </c>
      <c r="H36" s="55">
        <v>0</v>
      </c>
      <c r="I36" s="55">
        <v>1.224</v>
      </c>
      <c r="J36" s="55"/>
      <c r="K36" s="55"/>
    </row>
    <row r="37" spans="1:11" ht="15" customHeight="1" x14ac:dyDescent="0.35">
      <c r="A37" s="227" t="s">
        <v>85</v>
      </c>
      <c r="B37" s="228"/>
      <c r="C37" s="228"/>
      <c r="D37" s="228"/>
      <c r="E37" s="116"/>
      <c r="F37" s="55"/>
      <c r="G37" s="116">
        <v>1</v>
      </c>
      <c r="H37" s="55">
        <v>0</v>
      </c>
      <c r="I37" s="55">
        <v>0</v>
      </c>
      <c r="J37" s="55"/>
      <c r="K37" s="55"/>
    </row>
    <row r="38" spans="1:11" ht="15" customHeight="1" x14ac:dyDescent="0.35">
      <c r="A38" s="229" t="s">
        <v>86</v>
      </c>
      <c r="B38" s="101"/>
      <c r="C38" s="101"/>
      <c r="D38" s="101"/>
      <c r="E38" s="117"/>
      <c r="F38" s="59"/>
      <c r="G38" s="117">
        <v>1.885</v>
      </c>
      <c r="H38" s="59">
        <v>0</v>
      </c>
      <c r="I38" s="59">
        <v>1.762</v>
      </c>
      <c r="J38" s="59"/>
      <c r="K38" s="59"/>
    </row>
    <row r="39" spans="1:11" ht="15" customHeight="1" x14ac:dyDescent="0.35">
      <c r="A39" s="224" t="s">
        <v>87</v>
      </c>
      <c r="B39" s="230"/>
      <c r="C39" s="230"/>
      <c r="D39" s="230"/>
      <c r="E39" s="121"/>
      <c r="F39" s="313"/>
      <c r="G39" s="121">
        <f>SUM(G34:G38)</f>
        <v>588.22800000000007</v>
      </c>
      <c r="H39" s="313" t="s">
        <v>67</v>
      </c>
      <c r="I39" s="52">
        <f>SUM(I34:I38)</f>
        <v>2.9859999999999998</v>
      </c>
      <c r="J39" s="52"/>
      <c r="K39" s="52"/>
    </row>
    <row r="40" spans="1:11" ht="15" customHeight="1" x14ac:dyDescent="0.35">
      <c r="A40" s="227" t="s">
        <v>88</v>
      </c>
      <c r="B40" s="97"/>
      <c r="C40" s="97"/>
      <c r="D40" s="97"/>
      <c r="E40" s="116"/>
      <c r="F40" s="55"/>
      <c r="G40" s="116">
        <v>0</v>
      </c>
      <c r="H40" s="55">
        <v>0</v>
      </c>
      <c r="I40" s="55">
        <v>0</v>
      </c>
      <c r="J40" s="55"/>
      <c r="K40" s="55"/>
    </row>
    <row r="41" spans="1:11" ht="15" customHeight="1" x14ac:dyDescent="0.35">
      <c r="A41" s="227" t="s">
        <v>89</v>
      </c>
      <c r="B41" s="97"/>
      <c r="C41" s="97"/>
      <c r="D41" s="97"/>
      <c r="E41" s="116"/>
      <c r="F41" s="55"/>
      <c r="G41" s="116">
        <v>0</v>
      </c>
      <c r="H41" s="55">
        <v>0</v>
      </c>
      <c r="I41" s="55">
        <v>0</v>
      </c>
      <c r="J41" s="55"/>
      <c r="K41" s="55"/>
    </row>
    <row r="42" spans="1:11" ht="15" customHeight="1" x14ac:dyDescent="0.35">
      <c r="A42" s="227" t="s">
        <v>90</v>
      </c>
      <c r="B42" s="97"/>
      <c r="C42" s="97"/>
      <c r="D42" s="97"/>
      <c r="E42" s="116"/>
      <c r="F42" s="55"/>
      <c r="G42" s="116">
        <v>182.17500000000001</v>
      </c>
      <c r="H42" s="55">
        <v>0</v>
      </c>
      <c r="I42" s="55">
        <v>67.471000000000004</v>
      </c>
      <c r="J42" s="55"/>
      <c r="K42" s="55"/>
    </row>
    <row r="43" spans="1:11" ht="15" customHeight="1" x14ac:dyDescent="0.35">
      <c r="A43" s="227" t="s">
        <v>91</v>
      </c>
      <c r="B43" s="97"/>
      <c r="C43" s="97"/>
      <c r="D43" s="97"/>
      <c r="E43" s="116"/>
      <c r="F43" s="55"/>
      <c r="G43" s="116">
        <v>54.274000000000001</v>
      </c>
      <c r="H43" s="55">
        <v>0</v>
      </c>
      <c r="I43" s="55">
        <v>52.596000000000004</v>
      </c>
      <c r="J43" s="55"/>
      <c r="K43" s="55"/>
    </row>
    <row r="44" spans="1:11" ht="15" customHeight="1" x14ac:dyDescent="0.35">
      <c r="A44" s="229" t="s">
        <v>92</v>
      </c>
      <c r="B44" s="101"/>
      <c r="C44" s="101"/>
      <c r="D44" s="101"/>
      <c r="E44" s="117"/>
      <c r="F44" s="59"/>
      <c r="G44" s="117">
        <v>0</v>
      </c>
      <c r="H44" s="59">
        <v>0</v>
      </c>
      <c r="I44" s="59">
        <v>0</v>
      </c>
      <c r="J44" s="59"/>
      <c r="K44" s="59"/>
    </row>
    <row r="45" spans="1:11" ht="15" customHeight="1" x14ac:dyDescent="0.35">
      <c r="A45" s="236" t="s">
        <v>93</v>
      </c>
      <c r="B45" s="112"/>
      <c r="C45" s="112"/>
      <c r="D45" s="112"/>
      <c r="E45" s="122"/>
      <c r="F45" s="319"/>
      <c r="G45" s="122">
        <f>SUM(G40:G44)</f>
        <v>236.44900000000001</v>
      </c>
      <c r="H45" s="70" t="s">
        <v>67</v>
      </c>
      <c r="I45" s="71">
        <f>SUM(I40:I44)</f>
        <v>120.06700000000001</v>
      </c>
      <c r="J45" s="71"/>
      <c r="K45" s="71"/>
    </row>
    <row r="46" spans="1:11" ht="15" customHeight="1" x14ac:dyDescent="0.35">
      <c r="A46" s="224" t="s">
        <v>94</v>
      </c>
      <c r="B46" s="113"/>
      <c r="C46" s="113"/>
      <c r="D46" s="113"/>
      <c r="E46" s="121"/>
      <c r="F46" s="313"/>
      <c r="G46" s="121">
        <f>G39+G45</f>
        <v>824.67700000000013</v>
      </c>
      <c r="H46" s="313" t="s">
        <v>67</v>
      </c>
      <c r="I46" s="52">
        <f>I39+I45</f>
        <v>123.05300000000001</v>
      </c>
      <c r="J46" s="52"/>
      <c r="K46" s="52"/>
    </row>
    <row r="47" spans="1:11" ht="15" customHeight="1" x14ac:dyDescent="0.35">
      <c r="A47" s="227" t="s">
        <v>95</v>
      </c>
      <c r="B47" s="97"/>
      <c r="C47" s="97"/>
      <c r="D47" s="97"/>
      <c r="E47" s="116"/>
      <c r="F47" s="55"/>
      <c r="G47" s="116">
        <v>398.01699999999994</v>
      </c>
      <c r="H47" s="55"/>
      <c r="I47" s="55">
        <v>32.842999999999954</v>
      </c>
      <c r="J47" s="55"/>
      <c r="K47" s="55"/>
    </row>
    <row r="48" spans="1:11" ht="15" customHeight="1" x14ac:dyDescent="0.35">
      <c r="A48" s="227" t="s">
        <v>139</v>
      </c>
      <c r="B48" s="97"/>
      <c r="C48" s="97"/>
      <c r="D48" s="97"/>
      <c r="E48" s="116"/>
      <c r="F48" s="55"/>
      <c r="G48" s="116">
        <v>0</v>
      </c>
      <c r="H48" s="55"/>
      <c r="I48" s="55">
        <v>0</v>
      </c>
      <c r="J48" s="55"/>
      <c r="K48" s="55"/>
    </row>
    <row r="49" spans="1:11" ht="15" customHeight="1" x14ac:dyDescent="0.35">
      <c r="A49" s="227" t="s">
        <v>96</v>
      </c>
      <c r="B49" s="97"/>
      <c r="C49" s="97"/>
      <c r="D49" s="97"/>
      <c r="E49" s="116"/>
      <c r="F49" s="55"/>
      <c r="G49" s="116">
        <v>0</v>
      </c>
      <c r="H49" s="55">
        <v>0</v>
      </c>
      <c r="I49" s="55">
        <v>0</v>
      </c>
      <c r="J49" s="55"/>
      <c r="K49" s="55"/>
    </row>
    <row r="50" spans="1:11" ht="15" customHeight="1" x14ac:dyDescent="0.35">
      <c r="A50" s="227" t="s">
        <v>97</v>
      </c>
      <c r="B50" s="97"/>
      <c r="C50" s="97"/>
      <c r="D50" s="97"/>
      <c r="E50" s="116"/>
      <c r="F50" s="55"/>
      <c r="G50" s="116">
        <v>44.432000000000002</v>
      </c>
      <c r="H50" s="55">
        <v>0</v>
      </c>
      <c r="I50" s="55">
        <v>22.054000000000002</v>
      </c>
      <c r="J50" s="55"/>
      <c r="K50" s="55"/>
    </row>
    <row r="51" spans="1:11" ht="15" customHeight="1" x14ac:dyDescent="0.35">
      <c r="A51" s="227" t="s">
        <v>98</v>
      </c>
      <c r="B51" s="97"/>
      <c r="C51" s="97"/>
      <c r="D51" s="97"/>
      <c r="E51" s="116"/>
      <c r="F51" s="55"/>
      <c r="G51" s="116">
        <v>208.471</v>
      </c>
      <c r="H51" s="55">
        <v>0</v>
      </c>
      <c r="I51" s="55">
        <v>0</v>
      </c>
      <c r="J51" s="55"/>
      <c r="K51" s="55"/>
    </row>
    <row r="52" spans="1:11" ht="15" customHeight="1" x14ac:dyDescent="0.35">
      <c r="A52" s="227" t="s">
        <v>99</v>
      </c>
      <c r="B52" s="97"/>
      <c r="C52" s="97"/>
      <c r="D52" s="97"/>
      <c r="E52" s="116"/>
      <c r="F52" s="55"/>
      <c r="G52" s="116">
        <v>173.75700000000001</v>
      </c>
      <c r="H52" s="55">
        <v>0</v>
      </c>
      <c r="I52" s="55">
        <v>68.156000000000006</v>
      </c>
      <c r="J52" s="55"/>
      <c r="K52" s="55"/>
    </row>
    <row r="53" spans="1:11" ht="15" customHeight="1" x14ac:dyDescent="0.35">
      <c r="A53" s="227" t="s">
        <v>134</v>
      </c>
      <c r="B53" s="97"/>
      <c r="C53" s="97"/>
      <c r="D53" s="97"/>
      <c r="E53" s="116"/>
      <c r="F53" s="55"/>
      <c r="G53" s="116">
        <v>0</v>
      </c>
      <c r="H53" s="55">
        <v>0</v>
      </c>
      <c r="I53" s="55">
        <v>0</v>
      </c>
      <c r="J53" s="55"/>
      <c r="K53" s="55"/>
    </row>
    <row r="54" spans="1:11" ht="15" customHeight="1" x14ac:dyDescent="0.35">
      <c r="A54" s="229" t="s">
        <v>100</v>
      </c>
      <c r="B54" s="101"/>
      <c r="C54" s="101"/>
      <c r="D54" s="101"/>
      <c r="E54" s="117"/>
      <c r="F54" s="59"/>
      <c r="G54" s="117">
        <v>0</v>
      </c>
      <c r="H54" s="59">
        <v>0</v>
      </c>
      <c r="I54" s="59">
        <v>0</v>
      </c>
      <c r="J54" s="59"/>
      <c r="K54" s="59"/>
    </row>
    <row r="55" spans="1:11" ht="15" customHeight="1" x14ac:dyDescent="0.35">
      <c r="A55" s="224" t="s">
        <v>101</v>
      </c>
      <c r="B55" s="113"/>
      <c r="C55" s="113"/>
      <c r="D55" s="113"/>
      <c r="E55" s="121"/>
      <c r="F55" s="50"/>
      <c r="G55" s="121">
        <f>SUM(G47:G54)</f>
        <v>824.67699999999991</v>
      </c>
      <c r="H55" s="50" t="s">
        <v>67</v>
      </c>
      <c r="I55" s="52">
        <f>SUM(I47:I54)</f>
        <v>123.05299999999997</v>
      </c>
      <c r="J55" s="52"/>
      <c r="K55" s="52"/>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c r="F61" s="55"/>
      <c r="G61" s="116"/>
      <c r="H61" s="55"/>
      <c r="I61" s="55"/>
      <c r="J61" s="55"/>
      <c r="K61" s="55"/>
    </row>
    <row r="62" spans="1:11" ht="15" customHeight="1" x14ac:dyDescent="0.35">
      <c r="A62" s="238" t="s">
        <v>103</v>
      </c>
      <c r="B62" s="238"/>
      <c r="C62" s="239"/>
      <c r="D62" s="239"/>
      <c r="E62" s="117"/>
      <c r="F62" s="59"/>
      <c r="G62" s="117"/>
      <c r="H62" s="59"/>
      <c r="I62" s="59"/>
      <c r="J62" s="59"/>
      <c r="K62" s="59"/>
    </row>
    <row r="63" spans="1:11" ht="15" customHeight="1" x14ac:dyDescent="0.35">
      <c r="A63" s="294" t="s">
        <v>104</v>
      </c>
      <c r="B63" s="240"/>
      <c r="C63" s="241"/>
      <c r="D63" s="241"/>
      <c r="E63" s="123" t="s">
        <v>67</v>
      </c>
      <c r="F63" s="313" t="s">
        <v>67</v>
      </c>
      <c r="G63" s="115" t="s">
        <v>67</v>
      </c>
      <c r="H63" s="51" t="s">
        <v>67</v>
      </c>
      <c r="I63" s="52" t="s">
        <v>67</v>
      </c>
      <c r="J63" s="52"/>
      <c r="K63" s="52"/>
    </row>
    <row r="64" spans="1:11" ht="15" customHeight="1" x14ac:dyDescent="0.35">
      <c r="A64" s="237" t="s">
        <v>105</v>
      </c>
      <c r="B64" s="237"/>
      <c r="C64" s="97"/>
      <c r="D64" s="97"/>
      <c r="E64" s="116"/>
      <c r="F64" s="55"/>
      <c r="G64" s="116"/>
      <c r="H64" s="55"/>
      <c r="I64" s="55"/>
      <c r="J64" s="55"/>
      <c r="K64" s="55"/>
    </row>
    <row r="65" spans="1:12" ht="15" customHeight="1" x14ac:dyDescent="0.35">
      <c r="A65" s="238" t="s">
        <v>135</v>
      </c>
      <c r="B65" s="238"/>
      <c r="C65" s="101"/>
      <c r="D65" s="101"/>
      <c r="E65" s="117"/>
      <c r="F65" s="59"/>
      <c r="G65" s="117"/>
      <c r="H65" s="59"/>
      <c r="I65" s="59"/>
      <c r="J65" s="59"/>
      <c r="K65" s="59"/>
    </row>
    <row r="66" spans="1:12" ht="15" customHeight="1" x14ac:dyDescent="0.35">
      <c r="A66" s="242" t="s">
        <v>106</v>
      </c>
      <c r="B66" s="242"/>
      <c r="C66" s="243"/>
      <c r="D66" s="243"/>
      <c r="E66" s="123" t="s">
        <v>67</v>
      </c>
      <c r="F66" s="313" t="s">
        <v>67</v>
      </c>
      <c r="G66" s="115" t="s">
        <v>67</v>
      </c>
      <c r="H66" s="51" t="s">
        <v>67</v>
      </c>
      <c r="I66" s="52" t="s">
        <v>67</v>
      </c>
      <c r="J66" s="52"/>
      <c r="K66" s="52"/>
    </row>
    <row r="67" spans="1:12" ht="15" customHeight="1" x14ac:dyDescent="0.35">
      <c r="A67" s="238" t="s">
        <v>107</v>
      </c>
      <c r="B67" s="238"/>
      <c r="C67" s="244"/>
      <c r="D67" s="244"/>
      <c r="E67" s="117"/>
      <c r="F67" s="59"/>
      <c r="G67" s="117">
        <v>0</v>
      </c>
      <c r="H67" s="59"/>
      <c r="I67" s="59"/>
      <c r="J67" s="59"/>
      <c r="K67" s="59"/>
    </row>
    <row r="68" spans="1:12" ht="15" customHeight="1" x14ac:dyDescent="0.35">
      <c r="A68" s="294" t="s">
        <v>108</v>
      </c>
      <c r="B68" s="240"/>
      <c r="C68" s="113"/>
      <c r="D68" s="113"/>
      <c r="E68" s="123" t="s">
        <v>67</v>
      </c>
      <c r="F68" s="313" t="s">
        <v>67</v>
      </c>
      <c r="G68" s="115">
        <f>SUM(G66:G67)</f>
        <v>0</v>
      </c>
      <c r="H68" s="51" t="s">
        <v>67</v>
      </c>
      <c r="I68" s="52" t="s">
        <v>67</v>
      </c>
      <c r="J68" s="52"/>
      <c r="K68" s="52"/>
    </row>
    <row r="69" spans="1:12" ht="15" customHeight="1" x14ac:dyDescent="0.35">
      <c r="A69" s="237" t="s">
        <v>109</v>
      </c>
      <c r="B69" s="237"/>
      <c r="C69" s="97"/>
      <c r="D69" s="97"/>
      <c r="E69" s="116"/>
      <c r="F69" s="55"/>
      <c r="G69" s="116"/>
      <c r="H69" s="55"/>
      <c r="I69" s="55"/>
      <c r="J69" s="55"/>
      <c r="K69" s="55"/>
    </row>
    <row r="70" spans="1:12" ht="15" customHeight="1" x14ac:dyDescent="0.35">
      <c r="A70" s="237" t="s">
        <v>110</v>
      </c>
      <c r="B70" s="237"/>
      <c r="C70" s="97"/>
      <c r="D70" s="97"/>
      <c r="E70" s="116"/>
      <c r="F70" s="55"/>
      <c r="G70" s="116"/>
      <c r="H70" s="55"/>
      <c r="I70" s="55"/>
      <c r="J70" s="55"/>
      <c r="K70" s="55"/>
    </row>
    <row r="71" spans="1:12" ht="15" customHeight="1" x14ac:dyDescent="0.35">
      <c r="A71" s="237" t="s">
        <v>111</v>
      </c>
      <c r="B71" s="237"/>
      <c r="C71" s="97"/>
      <c r="D71" s="97"/>
      <c r="E71" s="116"/>
      <c r="F71" s="55"/>
      <c r="G71" s="116"/>
      <c r="H71" s="55"/>
      <c r="I71" s="55"/>
      <c r="J71" s="55"/>
      <c r="K71" s="55"/>
    </row>
    <row r="72" spans="1:12" ht="15" customHeight="1" x14ac:dyDescent="0.35">
      <c r="A72" s="238" t="s">
        <v>112</v>
      </c>
      <c r="B72" s="238"/>
      <c r="C72" s="101"/>
      <c r="D72" s="101"/>
      <c r="E72" s="117"/>
      <c r="F72" s="59"/>
      <c r="G72" s="117"/>
      <c r="H72" s="59"/>
      <c r="I72" s="59"/>
      <c r="J72" s="59"/>
      <c r="K72" s="59"/>
    </row>
    <row r="73" spans="1:12" ht="15" customHeight="1" x14ac:dyDescent="0.35">
      <c r="A73" s="345" t="s">
        <v>113</v>
      </c>
      <c r="B73" s="346"/>
      <c r="C73" s="246"/>
      <c r="D73" s="246"/>
      <c r="E73" s="124" t="s">
        <v>67</v>
      </c>
      <c r="F73" s="319" t="s">
        <v>67</v>
      </c>
      <c r="G73" s="124" t="s">
        <v>67</v>
      </c>
      <c r="H73" s="70" t="s">
        <v>67</v>
      </c>
      <c r="I73" s="284" t="s">
        <v>67</v>
      </c>
      <c r="J73" s="284"/>
      <c r="K73" s="284"/>
    </row>
    <row r="74" spans="1:12" ht="15" customHeight="1" x14ac:dyDescent="0.35">
      <c r="A74" s="240" t="s">
        <v>114</v>
      </c>
      <c r="B74" s="240"/>
      <c r="C74" s="113"/>
      <c r="D74" s="113"/>
      <c r="E74" s="123" t="s">
        <v>67</v>
      </c>
      <c r="F74" s="313" t="s">
        <v>67</v>
      </c>
      <c r="G74" s="115" t="s">
        <v>67</v>
      </c>
      <c r="H74" s="51" t="s">
        <v>67</v>
      </c>
      <c r="I74" s="52" t="s">
        <v>67</v>
      </c>
      <c r="J74" s="52"/>
      <c r="K74" s="52"/>
    </row>
    <row r="75" spans="1:12" ht="15" customHeight="1" x14ac:dyDescent="0.35">
      <c r="A75" s="238" t="s">
        <v>230</v>
      </c>
      <c r="B75" s="238"/>
      <c r="C75" s="101"/>
      <c r="D75" s="101"/>
      <c r="E75" s="117"/>
      <c r="F75" s="59"/>
      <c r="G75" s="117">
        <v>0</v>
      </c>
      <c r="H75" s="59"/>
      <c r="I75" s="59"/>
      <c r="J75" s="59"/>
      <c r="K75" s="59"/>
      <c r="L75" s="288"/>
    </row>
    <row r="76" spans="1:12" ht="15" customHeight="1" x14ac:dyDescent="0.35">
      <c r="A76" s="294" t="s">
        <v>231</v>
      </c>
      <c r="B76" s="243"/>
      <c r="C76" s="113"/>
      <c r="D76" s="113"/>
      <c r="E76" s="123" t="s">
        <v>67</v>
      </c>
      <c r="F76" s="313" t="s">
        <v>67</v>
      </c>
      <c r="G76" s="115" t="s">
        <v>67</v>
      </c>
      <c r="H76" s="51" t="s">
        <v>67</v>
      </c>
      <c r="I76" s="52" t="s">
        <v>67</v>
      </c>
      <c r="J76" s="52"/>
      <c r="K76" s="52"/>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8.5265739983647038</v>
      </c>
      <c r="F82" s="93">
        <v>13.787107191653265</v>
      </c>
      <c r="G82" s="119">
        <v>6.0615440128576665</v>
      </c>
      <c r="H82" s="93">
        <v>15.003721151102695</v>
      </c>
      <c r="I82" s="93">
        <v>13.191060065187019</v>
      </c>
      <c r="J82" s="93"/>
      <c r="K82" s="93"/>
    </row>
    <row r="83" spans="1:11" ht="15" customHeight="1" x14ac:dyDescent="0.35">
      <c r="A83" s="227" t="s">
        <v>222</v>
      </c>
      <c r="B83" s="237"/>
      <c r="C83" s="228"/>
      <c r="D83" s="228"/>
      <c r="E83" s="119">
        <v>8.6143363314254522</v>
      </c>
      <c r="F83" s="93">
        <v>13.787107191653265</v>
      </c>
      <c r="G83" s="119">
        <v>9.6682462886056921</v>
      </c>
      <c r="H83" s="93">
        <v>15.003721151102695</v>
      </c>
      <c r="I83" s="93">
        <v>13.191060065187019</v>
      </c>
      <c r="J83" s="93"/>
      <c r="K83" s="93"/>
    </row>
    <row r="84" spans="1:11" ht="15" customHeight="1" x14ac:dyDescent="0.35">
      <c r="A84" s="227" t="s">
        <v>117</v>
      </c>
      <c r="B84" s="237"/>
      <c r="C84" s="228"/>
      <c r="D84" s="228"/>
      <c r="E84" s="119">
        <v>4.242027800490602</v>
      </c>
      <c r="F84" s="93">
        <v>13.430215708193655</v>
      </c>
      <c r="G84" s="119">
        <v>1.8455589891964319</v>
      </c>
      <c r="H84" s="93">
        <v>14.238141699039708</v>
      </c>
      <c r="I84" s="93">
        <v>13.835169951885756</v>
      </c>
      <c r="J84" s="93"/>
      <c r="K84" s="93"/>
    </row>
    <row r="85" spans="1:11" ht="15" customHeight="1" x14ac:dyDescent="0.35">
      <c r="A85" s="227" t="s">
        <v>118</v>
      </c>
      <c r="B85" s="237"/>
      <c r="C85" s="235"/>
      <c r="D85" s="235"/>
      <c r="E85" s="126" t="s">
        <v>67</v>
      </c>
      <c r="F85" s="93" t="s">
        <v>67</v>
      </c>
      <c r="G85" s="119" t="s">
        <v>67</v>
      </c>
      <c r="H85" s="93" t="s">
        <v>67</v>
      </c>
      <c r="I85" s="93" t="s">
        <v>67</v>
      </c>
      <c r="J85" s="93"/>
      <c r="K85" s="93"/>
    </row>
    <row r="86" spans="1:11" ht="15" customHeight="1" x14ac:dyDescent="0.35">
      <c r="A86" s="227" t="s">
        <v>119</v>
      </c>
      <c r="B86" s="237"/>
      <c r="C86" s="235"/>
      <c r="D86" s="235"/>
      <c r="E86" s="126" t="s">
        <v>67</v>
      </c>
      <c r="F86" s="93" t="s">
        <v>67</v>
      </c>
      <c r="G86" s="119" t="s">
        <v>67</v>
      </c>
      <c r="H86" s="93" t="s">
        <v>67</v>
      </c>
      <c r="I86" s="93" t="s">
        <v>67</v>
      </c>
      <c r="J86" s="93"/>
      <c r="K86" s="93"/>
    </row>
    <row r="87" spans="1:11" ht="15" customHeight="1" x14ac:dyDescent="0.35">
      <c r="A87" s="227" t="s">
        <v>120</v>
      </c>
      <c r="B87" s="237"/>
      <c r="C87" s="228"/>
      <c r="D87" s="228"/>
      <c r="E87" s="127" t="s">
        <v>67</v>
      </c>
      <c r="F87" s="55" t="s">
        <v>67</v>
      </c>
      <c r="G87" s="116">
        <v>48.263380693289584</v>
      </c>
      <c r="H87" s="55" t="s">
        <v>67</v>
      </c>
      <c r="I87" s="55">
        <v>26.69012539312326</v>
      </c>
      <c r="J87" s="55"/>
      <c r="K87" s="55"/>
    </row>
    <row r="88" spans="1:11" ht="15" customHeight="1" x14ac:dyDescent="0.35">
      <c r="A88" s="227" t="s">
        <v>121</v>
      </c>
      <c r="B88" s="237"/>
      <c r="C88" s="228"/>
      <c r="D88" s="228"/>
      <c r="E88" s="128" t="s">
        <v>67</v>
      </c>
      <c r="F88" s="55" t="s">
        <v>67</v>
      </c>
      <c r="G88" s="116">
        <v>153.197</v>
      </c>
      <c r="H88" s="55" t="s">
        <v>67</v>
      </c>
      <c r="I88" s="55">
        <v>-52.596000000000004</v>
      </c>
      <c r="J88" s="55"/>
      <c r="K88" s="55"/>
    </row>
    <row r="89" spans="1:11" ht="15" customHeight="1" x14ac:dyDescent="0.35">
      <c r="A89" s="227" t="s">
        <v>122</v>
      </c>
      <c r="B89" s="237"/>
      <c r="C89" s="97"/>
      <c r="D89" s="97"/>
      <c r="E89" s="129" t="s">
        <v>67</v>
      </c>
      <c r="F89" s="93" t="s">
        <v>67</v>
      </c>
      <c r="G89" s="119">
        <v>0.523774110151074</v>
      </c>
      <c r="H89" s="93" t="s">
        <v>67</v>
      </c>
      <c r="I89" s="55">
        <v>0.01</v>
      </c>
      <c r="J89" s="93"/>
      <c r="K89" s="93"/>
    </row>
    <row r="90" spans="1:11" ht="15" customHeight="1" x14ac:dyDescent="0.35">
      <c r="A90" s="229" t="s">
        <v>123</v>
      </c>
      <c r="B90" s="238"/>
      <c r="C90" s="101"/>
      <c r="D90" s="101"/>
      <c r="E90" s="130" t="s">
        <v>67</v>
      </c>
      <c r="F90" s="55" t="s">
        <v>67</v>
      </c>
      <c r="G90" s="131">
        <v>186</v>
      </c>
      <c r="H90" s="87">
        <v>120</v>
      </c>
      <c r="I90" s="87">
        <v>94</v>
      </c>
      <c r="J90" s="55"/>
      <c r="K90" s="55"/>
    </row>
    <row r="91" spans="1:11" ht="16.5" x14ac:dyDescent="0.35">
      <c r="A91" s="231" t="s">
        <v>322</v>
      </c>
      <c r="B91" s="99"/>
      <c r="C91" s="99"/>
      <c r="D91" s="99"/>
      <c r="E91" s="99"/>
      <c r="F91" s="99"/>
      <c r="G91" s="99"/>
      <c r="H91" s="99"/>
      <c r="I91" s="99"/>
      <c r="J91" s="99"/>
      <c r="K91" s="99"/>
    </row>
    <row r="92" spans="1:11" ht="16.5" x14ac:dyDescent="0.35">
      <c r="A92" s="231" t="s">
        <v>323</v>
      </c>
      <c r="B92" s="333"/>
      <c r="C92" s="333"/>
      <c r="D92" s="333"/>
      <c r="E92" s="333"/>
      <c r="F92" s="333"/>
      <c r="G92" s="333"/>
      <c r="H92" s="333"/>
      <c r="I92" s="333"/>
      <c r="J92" s="333"/>
      <c r="K92" s="333"/>
    </row>
    <row r="93" spans="1:11" ht="16.5" x14ac:dyDescent="0.35">
      <c r="A93" s="231">
        <v>0</v>
      </c>
      <c r="B93" s="247"/>
      <c r="C93" s="247"/>
      <c r="D93" s="247"/>
      <c r="E93" s="247"/>
      <c r="F93" s="247"/>
      <c r="G93" s="247"/>
      <c r="H93" s="247"/>
      <c r="I93" s="247"/>
      <c r="J93" s="247"/>
      <c r="K93" s="247"/>
    </row>
    <row r="94" spans="1:11" ht="16.5" x14ac:dyDescent="0.35">
      <c r="A94" s="231"/>
      <c r="B94" s="247"/>
      <c r="C94" s="247"/>
      <c r="D94" s="247"/>
      <c r="E94" s="247"/>
      <c r="F94" s="247"/>
      <c r="G94" s="247"/>
      <c r="H94" s="247"/>
      <c r="I94" s="247"/>
      <c r="J94" s="247"/>
      <c r="K94" s="247"/>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19"/>
      <c r="B100" s="219"/>
      <c r="C100" s="219"/>
      <c r="D100" s="219"/>
      <c r="E100" s="219"/>
      <c r="F100" s="219"/>
      <c r="G100" s="219"/>
      <c r="H100" s="219"/>
      <c r="I100" s="219"/>
      <c r="J100" s="219"/>
      <c r="K100" s="21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sheetData>
  <mergeCells count="2">
    <mergeCell ref="A1:K1"/>
    <mergeCell ref="A73:B73"/>
  </mergeCells>
  <pageMargins left="0.70866141732283472" right="0.51181102362204722" top="0.74803149606299213" bottom="0.35433070866141736" header="0.31496062992125984" footer="0.3149606299212598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0"/>
  <sheetViews>
    <sheetView showZeros="0" topLeftCell="A57" zoomScaleNormal="100" workbookViewId="0"/>
  </sheetViews>
  <sheetFormatPr defaultColWidth="9.140625" defaultRowHeight="15" outlineLevelRow="1" x14ac:dyDescent="0.25"/>
  <cols>
    <col min="1" max="1" width="3.5703125" style="212" customWidth="1"/>
    <col min="2" max="2" width="26" style="212" customWidth="1"/>
    <col min="3" max="3" width="16" style="212" customWidth="1"/>
    <col min="4" max="4" width="8.28515625" style="212" customWidth="1"/>
    <col min="5" max="5" width="4.85546875" style="212" customWidth="1"/>
    <col min="6" max="13" width="9.7109375" style="212" customWidth="1"/>
    <col min="14" max="14" width="4.5703125" style="212" customWidth="1"/>
    <col min="15" max="15" width="9.140625" style="212" customWidth="1"/>
    <col min="16" max="16384" width="9.140625" style="212"/>
  </cols>
  <sheetData>
    <row r="1" spans="2:28" ht="16.5" outlineLevel="1" x14ac:dyDescent="0.35">
      <c r="B1" s="220" t="s">
        <v>193</v>
      </c>
      <c r="C1" s="220" t="s">
        <v>196</v>
      </c>
      <c r="D1" s="220"/>
      <c r="E1" s="220"/>
      <c r="F1" s="221" t="e">
        <f>#REF!</f>
        <v>#REF!</v>
      </c>
      <c r="G1" s="221" t="e">
        <f>#REF!</f>
        <v>#REF!</v>
      </c>
      <c r="H1" s="221" t="e">
        <f>#REF!</f>
        <v>#REF!</v>
      </c>
      <c r="I1" s="221" t="e">
        <f>#REF!</f>
        <v>#REF!</v>
      </c>
      <c r="J1" s="221" t="e">
        <f>#REF!</f>
        <v>#REF!</v>
      </c>
      <c r="K1" s="221" t="e">
        <f>#REF!</f>
        <v>#REF!</v>
      </c>
      <c r="L1" s="221" t="e">
        <f>#REF!</f>
        <v>#REF!</v>
      </c>
      <c r="M1" s="221" t="e">
        <f>#REF!</f>
        <v>#REF!</v>
      </c>
    </row>
    <row r="2" spans="2:28" ht="16.5" x14ac:dyDescent="0.35">
      <c r="B2" s="222" t="s">
        <v>82</v>
      </c>
      <c r="C2" s="223"/>
      <c r="D2" s="223"/>
      <c r="E2" s="250" t="s">
        <v>209</v>
      </c>
      <c r="F2" s="223"/>
      <c r="G2" s="223"/>
      <c r="H2" s="223"/>
      <c r="I2" s="223"/>
      <c r="J2" s="223"/>
      <c r="K2" s="223"/>
      <c r="L2" s="223"/>
      <c r="M2" s="223"/>
    </row>
    <row r="3" spans="2:28" ht="21.75" x14ac:dyDescent="0.25">
      <c r="B3" s="344" t="e">
        <f>#REF!</f>
        <v>#REF!</v>
      </c>
      <c r="C3" s="344"/>
      <c r="D3" s="344"/>
      <c r="E3" s="344"/>
      <c r="F3" s="344"/>
      <c r="G3" s="344"/>
      <c r="H3" s="344"/>
      <c r="I3" s="344"/>
      <c r="J3" s="344"/>
      <c r="K3" s="344"/>
      <c r="L3" s="344"/>
      <c r="M3" s="344"/>
    </row>
    <row r="4" spans="2:28" ht="16.5" x14ac:dyDescent="0.35">
      <c r="B4" s="224" t="e">
        <f>IF($E$2="S",#REF!,#REF!)</f>
        <v>#REF!</v>
      </c>
      <c r="C4" s="225"/>
      <c r="D4" s="225"/>
      <c r="E4" s="225"/>
      <c r="F4" s="219"/>
      <c r="G4" s="219"/>
      <c r="H4" s="219"/>
      <c r="I4" s="219"/>
      <c r="J4" s="219"/>
      <c r="K4" s="219"/>
      <c r="L4" s="219"/>
      <c r="M4" s="219"/>
    </row>
    <row r="5" spans="2:28" ht="16.5" x14ac:dyDescent="0.35">
      <c r="B5" s="102"/>
      <c r="C5" s="102"/>
      <c r="D5" s="103"/>
      <c r="E5" s="104"/>
      <c r="F5" s="105" t="e">
        <f>#REF!</f>
        <v>#REF!</v>
      </c>
      <c r="G5" s="105" t="e">
        <f>#REF!</f>
        <v>#REF!</v>
      </c>
      <c r="H5" s="105" t="e">
        <f>#REF!</f>
        <v>#REF!</v>
      </c>
      <c r="I5" s="105" t="e">
        <f>#REF!</f>
        <v>#REF!</v>
      </c>
      <c r="J5" s="105" t="e">
        <f>#REF!</f>
        <v>#REF!</v>
      </c>
      <c r="K5" s="105" t="e">
        <f>#REF!</f>
        <v>#REF!</v>
      </c>
      <c r="L5" s="105" t="e">
        <f>#REF!</f>
        <v>#REF!</v>
      </c>
      <c r="M5" s="105" t="e">
        <f>#REF!</f>
        <v>#REF!</v>
      </c>
    </row>
    <row r="6" spans="2:28" ht="16.5" x14ac:dyDescent="0.35">
      <c r="B6" s="106"/>
      <c r="C6" s="106"/>
      <c r="D6" s="103"/>
      <c r="E6" s="104"/>
      <c r="F6" s="105" t="e">
        <f>#REF!</f>
        <v>#REF!</v>
      </c>
      <c r="G6" s="105" t="e">
        <f>#REF!</f>
        <v>#REF!</v>
      </c>
      <c r="H6" s="105" t="e">
        <f>#REF!</f>
        <v>#REF!</v>
      </c>
      <c r="I6" s="105" t="e">
        <f>#REF!</f>
        <v>#REF!</v>
      </c>
      <c r="J6" s="105"/>
      <c r="K6" s="105"/>
      <c r="L6" s="105"/>
      <c r="M6" s="105"/>
    </row>
    <row r="7" spans="2:28" ht="16.5" x14ac:dyDescent="0.35">
      <c r="B7" s="103" t="str">
        <f>IF($E$2="S",kontomall!J36,kontomall!G36)</f>
        <v>RESULTATRÄKNING</v>
      </c>
      <c r="C7" s="106"/>
      <c r="D7" s="103"/>
      <c r="E7" s="103" t="str">
        <f>IF($E$2="S",kontomall!$J$39,kontomall!$G$39)</f>
        <v>Not</v>
      </c>
      <c r="F7" s="107"/>
      <c r="G7" s="107"/>
      <c r="H7" s="107"/>
      <c r="I7" s="107"/>
      <c r="J7" s="107"/>
      <c r="K7" s="107"/>
      <c r="L7" s="107"/>
      <c r="M7" s="107"/>
      <c r="P7" s="329" t="s">
        <v>281</v>
      </c>
    </row>
    <row r="8" spans="2:28" ht="3.75" customHeight="1" x14ac:dyDescent="0.35">
      <c r="B8" s="100"/>
      <c r="C8" s="100"/>
      <c r="D8" s="100"/>
      <c r="E8" s="100"/>
      <c r="F8" s="100"/>
      <c r="G8" s="100"/>
      <c r="H8" s="100"/>
      <c r="I8" s="100"/>
      <c r="J8" s="100"/>
      <c r="K8" s="100"/>
      <c r="L8" s="100"/>
      <c r="M8" s="100"/>
    </row>
    <row r="9" spans="2:28" ht="15" customHeight="1" x14ac:dyDescent="0.35">
      <c r="B9" s="227" t="str">
        <f>IF($E$2="S",kontomall!J40,kontomall!G40)</f>
        <v>Nettoomsättning</v>
      </c>
      <c r="C9" s="228"/>
      <c r="D9" s="228"/>
      <c r="E9" s="228"/>
      <c r="F9" s="115">
        <v>-1771.0340000000001</v>
      </c>
      <c r="G9" s="51">
        <v>800.75</v>
      </c>
      <c r="H9" s="115">
        <v>0</v>
      </c>
      <c r="I9" s="51">
        <v>2470.625</v>
      </c>
      <c r="J9" s="51">
        <v>2470.625</v>
      </c>
      <c r="K9" s="51">
        <v>2338.6819999999998</v>
      </c>
      <c r="L9" s="51">
        <v>2268.2049999999999</v>
      </c>
      <c r="M9" s="51">
        <v>1957.183</v>
      </c>
      <c r="O9" s="251"/>
      <c r="P9" s="251"/>
      <c r="Q9" s="251"/>
      <c r="R9" s="251"/>
      <c r="S9" s="251"/>
      <c r="T9" s="251"/>
      <c r="U9" s="251"/>
      <c r="V9" s="251"/>
      <c r="W9" s="251"/>
      <c r="X9" s="251"/>
      <c r="Y9" s="251"/>
      <c r="Z9" s="251"/>
      <c r="AA9" s="251"/>
      <c r="AB9" s="251"/>
    </row>
    <row r="10" spans="2:28" ht="15" customHeight="1" x14ac:dyDescent="0.35">
      <c r="B10" s="227" t="str">
        <f>IF($E$2="S",kontomall!J41,kontomall!G41)</f>
        <v>Rörelsens kostnader</v>
      </c>
      <c r="C10" s="97"/>
      <c r="D10" s="97"/>
      <c r="E10" s="97"/>
      <c r="F10" s="116">
        <v>1598.557</v>
      </c>
      <c r="G10" s="55">
        <v>-676.58500000000004</v>
      </c>
      <c r="H10" s="116">
        <v>0</v>
      </c>
      <c r="I10" s="55">
        <v>-2233.375</v>
      </c>
      <c r="J10" s="55">
        <v>-2233.375</v>
      </c>
      <c r="K10" s="55">
        <v>-2075.9479999999999</v>
      </c>
      <c r="L10" s="55">
        <v>-2033.954</v>
      </c>
      <c r="M10" s="55">
        <v>-1925.4269999999999</v>
      </c>
      <c r="O10" s="251"/>
      <c r="P10" s="251"/>
      <c r="Q10" s="251"/>
      <c r="R10" s="251"/>
      <c r="S10" s="251"/>
      <c r="T10" s="251"/>
      <c r="U10" s="251"/>
      <c r="V10" s="251"/>
      <c r="W10" s="251"/>
      <c r="X10" s="251"/>
      <c r="Y10" s="251"/>
      <c r="Z10" s="251"/>
      <c r="AA10" s="251"/>
      <c r="AB10" s="251"/>
    </row>
    <row r="11" spans="2:28" ht="15" customHeight="1" x14ac:dyDescent="0.35">
      <c r="B11" s="227" t="str">
        <f>IF($E$2="S",kontomall!J42,kontomall!G42)</f>
        <v>Övriga intäkter/kostnader</v>
      </c>
      <c r="C11" s="97"/>
      <c r="D11" s="97"/>
      <c r="E11" s="97"/>
      <c r="F11" s="116">
        <v>-0.91500000000000004</v>
      </c>
      <c r="G11" s="55">
        <v>2.2939999999999996</v>
      </c>
      <c r="H11" s="116">
        <v>0</v>
      </c>
      <c r="I11" s="55">
        <v>10.263</v>
      </c>
      <c r="J11" s="55">
        <v>10.263</v>
      </c>
      <c r="K11" s="55">
        <v>0.34300000000000003</v>
      </c>
      <c r="L11" s="55">
        <v>14.055999999999999</v>
      </c>
      <c r="M11" s="55">
        <v>0.46400000000000002</v>
      </c>
      <c r="O11" s="251"/>
      <c r="P11" s="251"/>
      <c r="Q11" s="251"/>
      <c r="R11" s="251"/>
      <c r="S11" s="251"/>
      <c r="T11" s="251"/>
      <c r="U11" s="251"/>
      <c r="V11" s="251"/>
      <c r="W11" s="251"/>
      <c r="X11" s="251"/>
      <c r="Y11" s="251"/>
      <c r="Z11" s="251"/>
      <c r="AA11" s="251"/>
      <c r="AB11" s="251"/>
    </row>
    <row r="12" spans="2:28" ht="15" customHeight="1" x14ac:dyDescent="0.35">
      <c r="B12" s="227" t="str">
        <f>IF($E$2="S",kontomall!J43,kontomall!G43)</f>
        <v>Andelar i intresseföretags resultat</v>
      </c>
      <c r="C12" s="97"/>
      <c r="D12" s="97"/>
      <c r="E12" s="97"/>
      <c r="F12" s="116">
        <v>-1.1819999999999999</v>
      </c>
      <c r="G12" s="55">
        <v>5.2590000000000003</v>
      </c>
      <c r="H12" s="116">
        <v>0</v>
      </c>
      <c r="I12" s="55">
        <v>4.5570000000000004</v>
      </c>
      <c r="J12" s="55">
        <v>4.5570000000000004</v>
      </c>
      <c r="K12" s="55">
        <v>9.0739999999999998</v>
      </c>
      <c r="L12" s="55">
        <v>10.733000000000001</v>
      </c>
      <c r="M12" s="55">
        <v>5.9370000000000003</v>
      </c>
      <c r="O12" s="251"/>
      <c r="P12" s="251"/>
      <c r="Q12" s="251"/>
      <c r="R12" s="251"/>
      <c r="S12" s="251"/>
      <c r="T12" s="251"/>
      <c r="U12" s="251"/>
      <c r="V12" s="251"/>
      <c r="W12" s="251"/>
      <c r="X12" s="251"/>
      <c r="Y12" s="251"/>
      <c r="Z12" s="251"/>
      <c r="AA12" s="251"/>
      <c r="AB12" s="251"/>
    </row>
    <row r="13" spans="2:28" ht="15" customHeight="1" x14ac:dyDescent="0.35">
      <c r="B13" s="229" t="str">
        <f>IF($E$2="S",kontomall!J44,kontomall!G44)</f>
        <v>Resultat från avyttringar</v>
      </c>
      <c r="C13" s="101"/>
      <c r="D13" s="101"/>
      <c r="E13" s="101"/>
      <c r="F13" s="117">
        <v>0</v>
      </c>
      <c r="G13" s="59">
        <v>1.8540000000000001</v>
      </c>
      <c r="H13" s="117">
        <v>0</v>
      </c>
      <c r="I13" s="59">
        <v>5.7770000000000001</v>
      </c>
      <c r="J13" s="59">
        <v>5.7770000000000001</v>
      </c>
      <c r="K13" s="59">
        <v>0</v>
      </c>
      <c r="L13" s="59">
        <v>0</v>
      </c>
      <c r="M13" s="59">
        <v>0</v>
      </c>
      <c r="O13" s="251"/>
      <c r="P13" s="251"/>
      <c r="Q13" s="251"/>
      <c r="R13" s="251"/>
      <c r="S13" s="251"/>
      <c r="T13" s="251"/>
      <c r="U13" s="251"/>
      <c r="V13" s="251"/>
      <c r="W13" s="251"/>
      <c r="X13" s="251"/>
      <c r="Y13" s="251"/>
      <c r="Z13" s="251"/>
      <c r="AA13" s="251"/>
      <c r="AB13" s="251"/>
    </row>
    <row r="14" spans="2:28" ht="15" customHeight="1" x14ac:dyDescent="0.25">
      <c r="B14" s="230" t="str">
        <f>IF($E$2="S",kontomall!J45,kontomall!G45)</f>
        <v>EBITDA</v>
      </c>
      <c r="C14" s="230"/>
      <c r="D14" s="230"/>
      <c r="E14" s="230"/>
      <c r="F14" s="115">
        <f t="shared" ref="F14:M14" si="0">SUM(F9:F13)</f>
        <v>-174.57400000000007</v>
      </c>
      <c r="G14" s="313">
        <f t="shared" si="0"/>
        <v>133.57199999999997</v>
      </c>
      <c r="H14" s="115">
        <f t="shared" si="0"/>
        <v>0</v>
      </c>
      <c r="I14" s="51">
        <f t="shared" si="0"/>
        <v>257.84699999999998</v>
      </c>
      <c r="J14" s="51">
        <f t="shared" si="0"/>
        <v>257.84699999999998</v>
      </c>
      <c r="K14" s="52">
        <f t="shared" si="0"/>
        <v>272.15099999999995</v>
      </c>
      <c r="L14" s="52">
        <f t="shared" si="0"/>
        <v>259.03999999999996</v>
      </c>
      <c r="M14" s="52">
        <f t="shared" si="0"/>
        <v>38.157000000000082</v>
      </c>
      <c r="O14" s="251"/>
      <c r="P14" s="251"/>
      <c r="Q14" s="251"/>
      <c r="R14" s="251"/>
      <c r="S14" s="251"/>
      <c r="T14" s="251"/>
      <c r="U14" s="251"/>
      <c r="V14" s="251"/>
      <c r="W14" s="251"/>
      <c r="X14" s="251"/>
      <c r="Y14" s="251"/>
      <c r="Z14" s="251"/>
      <c r="AA14" s="251"/>
      <c r="AB14" s="251"/>
    </row>
    <row r="15" spans="2:28" ht="15" customHeight="1" x14ac:dyDescent="0.35">
      <c r="B15" s="229" t="str">
        <f>IF($E$2="S",kontomall!J46,kontomall!G46)</f>
        <v>Av- och nedskrivningar</v>
      </c>
      <c r="C15" s="101"/>
      <c r="D15" s="101"/>
      <c r="E15" s="101"/>
      <c r="F15" s="117">
        <v>34.351999999999997</v>
      </c>
      <c r="G15" s="314">
        <v>-12.604000000000001</v>
      </c>
      <c r="H15" s="117">
        <v>0</v>
      </c>
      <c r="I15" s="59">
        <v>-49.966999999999999</v>
      </c>
      <c r="J15" s="59">
        <v>-49.966999999999999</v>
      </c>
      <c r="K15" s="59">
        <v>-46.946999999999996</v>
      </c>
      <c r="L15" s="59">
        <v>-46.606000000000002</v>
      </c>
      <c r="M15" s="59">
        <v>-34.014000000000003</v>
      </c>
      <c r="O15" s="251"/>
      <c r="P15" s="251"/>
      <c r="Q15" s="251"/>
      <c r="R15" s="251"/>
      <c r="S15" s="251"/>
      <c r="T15" s="251"/>
      <c r="U15" s="251"/>
      <c r="V15" s="251"/>
      <c r="W15" s="251"/>
      <c r="X15" s="251"/>
      <c r="Y15" s="251"/>
      <c r="Z15" s="251"/>
      <c r="AA15" s="251"/>
      <c r="AB15" s="251"/>
    </row>
    <row r="16" spans="2:28" ht="15" customHeight="1" x14ac:dyDescent="0.25">
      <c r="B16" s="230" t="str">
        <f>IF($E$2="S",kontomall!J47,kontomall!G47)</f>
        <v>EBITA</v>
      </c>
      <c r="C16" s="230"/>
      <c r="D16" s="230"/>
      <c r="E16" s="230"/>
      <c r="F16" s="115">
        <f t="shared" ref="F16:M16" si="1">SUM(F14:F15)</f>
        <v>-140.22200000000007</v>
      </c>
      <c r="G16" s="313">
        <f t="shared" si="1"/>
        <v>120.96799999999998</v>
      </c>
      <c r="H16" s="115">
        <f t="shared" si="1"/>
        <v>0</v>
      </c>
      <c r="I16" s="51">
        <f t="shared" si="1"/>
        <v>207.88</v>
      </c>
      <c r="J16" s="51">
        <f t="shared" si="1"/>
        <v>207.88</v>
      </c>
      <c r="K16" s="52">
        <f t="shared" si="1"/>
        <v>225.20399999999995</v>
      </c>
      <c r="L16" s="52">
        <f t="shared" si="1"/>
        <v>212.43399999999997</v>
      </c>
      <c r="M16" s="52">
        <f t="shared" si="1"/>
        <v>4.1430000000000788</v>
      </c>
      <c r="O16" s="251"/>
      <c r="P16" s="251"/>
      <c r="Q16" s="251"/>
      <c r="R16" s="251"/>
      <c r="S16" s="251"/>
      <c r="T16" s="251"/>
      <c r="U16" s="251"/>
      <c r="V16" s="251"/>
      <c r="W16" s="251"/>
      <c r="X16" s="251"/>
      <c r="Y16" s="251"/>
      <c r="Z16" s="251"/>
      <c r="AA16" s="251"/>
      <c r="AB16" s="251"/>
    </row>
    <row r="17" spans="2:28" ht="15" customHeight="1" x14ac:dyDescent="0.35">
      <c r="B17" s="227" t="str">
        <f>IF($E$2="S",kontomall!J48,kontomall!G48)</f>
        <v>Av- och nedskrivning av immateriella tillgångar</v>
      </c>
      <c r="C17" s="231"/>
      <c r="D17" s="231"/>
      <c r="E17" s="231"/>
      <c r="F17" s="116">
        <v>4.194</v>
      </c>
      <c r="G17" s="55">
        <v>-1.4345499999999998</v>
      </c>
      <c r="H17" s="116">
        <v>0</v>
      </c>
      <c r="I17" s="55">
        <v>-5.5359999999999996</v>
      </c>
      <c r="J17" s="55">
        <v>-5.5359999999999996</v>
      </c>
      <c r="K17" s="55">
        <v>-4.54</v>
      </c>
      <c r="L17" s="55">
        <v>-4.54</v>
      </c>
      <c r="M17" s="55">
        <v>-4.54</v>
      </c>
      <c r="O17" s="251"/>
      <c r="P17" s="251"/>
      <c r="Q17" s="251"/>
      <c r="R17" s="251"/>
      <c r="S17" s="251"/>
      <c r="T17" s="251"/>
      <c r="U17" s="251"/>
      <c r="V17" s="251"/>
      <c r="W17" s="251"/>
      <c r="X17" s="251"/>
      <c r="Y17" s="251"/>
      <c r="Z17" s="251"/>
      <c r="AA17" s="251"/>
      <c r="AB17" s="251"/>
    </row>
    <row r="18" spans="2:28" ht="15" customHeight="1" x14ac:dyDescent="0.35">
      <c r="B18" s="229" t="str">
        <f>IF($E$2="S",kontomall!J49,kontomall!G49)</f>
        <v>Nedskrivning av goodwill</v>
      </c>
      <c r="C18" s="101"/>
      <c r="D18" s="101"/>
      <c r="E18" s="101"/>
      <c r="F18" s="117">
        <v>0</v>
      </c>
      <c r="G18" s="59">
        <v>0</v>
      </c>
      <c r="H18" s="117">
        <v>0</v>
      </c>
      <c r="I18" s="59">
        <v>0</v>
      </c>
      <c r="J18" s="59">
        <v>0</v>
      </c>
      <c r="K18" s="59">
        <v>0</v>
      </c>
      <c r="L18" s="59">
        <v>0</v>
      </c>
      <c r="M18" s="59">
        <v>0</v>
      </c>
      <c r="O18" s="251"/>
      <c r="P18" s="251"/>
      <c r="Q18" s="251"/>
      <c r="R18" s="251"/>
      <c r="S18" s="251"/>
      <c r="T18" s="251"/>
      <c r="U18" s="251"/>
      <c r="V18" s="251"/>
      <c r="W18" s="251"/>
      <c r="X18" s="251"/>
      <c r="Y18" s="251"/>
      <c r="Z18" s="251"/>
      <c r="AA18" s="251"/>
      <c r="AB18" s="251"/>
    </row>
    <row r="19" spans="2:28" ht="15" customHeight="1" x14ac:dyDescent="0.25">
      <c r="B19" s="230" t="str">
        <f>IF($E$2="S",kontomall!J50,kontomall!G50)</f>
        <v>EBIT</v>
      </c>
      <c r="C19" s="230"/>
      <c r="D19" s="230"/>
      <c r="E19" s="230"/>
      <c r="F19" s="115">
        <f t="shared" ref="F19:M19" si="2">SUM(F16:F18)</f>
        <v>-136.02800000000008</v>
      </c>
      <c r="G19" s="313">
        <f t="shared" si="2"/>
        <v>119.53344999999997</v>
      </c>
      <c r="H19" s="115">
        <f t="shared" si="2"/>
        <v>0</v>
      </c>
      <c r="I19" s="51">
        <f t="shared" si="2"/>
        <v>202.34399999999999</v>
      </c>
      <c r="J19" s="51">
        <f t="shared" si="2"/>
        <v>202.34399999999999</v>
      </c>
      <c r="K19" s="52">
        <f t="shared" si="2"/>
        <v>220.66399999999996</v>
      </c>
      <c r="L19" s="52">
        <f t="shared" si="2"/>
        <v>207.89399999999998</v>
      </c>
      <c r="M19" s="52">
        <f t="shared" si="2"/>
        <v>-0.39699999999992119</v>
      </c>
      <c r="O19" s="251"/>
      <c r="P19" s="251"/>
      <c r="Q19" s="251"/>
      <c r="R19" s="251"/>
      <c r="S19" s="251"/>
      <c r="T19" s="251"/>
      <c r="U19" s="251"/>
      <c r="V19" s="251"/>
      <c r="W19" s="251"/>
      <c r="X19" s="251"/>
      <c r="Y19" s="251"/>
      <c r="Z19" s="251"/>
      <c r="AA19" s="251"/>
      <c r="AB19" s="251"/>
    </row>
    <row r="20" spans="2:28" ht="15" customHeight="1" x14ac:dyDescent="0.35">
      <c r="B20" s="227" t="str">
        <f>IF($E$2="S",kontomall!J51,kontomall!G51)</f>
        <v>Finansiella intäkter</v>
      </c>
      <c r="C20" s="97"/>
      <c r="D20" s="97"/>
      <c r="E20" s="97"/>
      <c r="F20" s="116">
        <v>-11.864999999999998</v>
      </c>
      <c r="G20" s="55">
        <v>20.678999999999998</v>
      </c>
      <c r="H20" s="116">
        <v>0</v>
      </c>
      <c r="I20" s="55">
        <v>28.188000000000002</v>
      </c>
      <c r="J20" s="55">
        <v>28.188000000000002</v>
      </c>
      <c r="K20" s="55">
        <v>27.146999999999998</v>
      </c>
      <c r="L20" s="55">
        <v>9.0950000000000006</v>
      </c>
      <c r="M20" s="55">
        <v>7.8810000000000002</v>
      </c>
      <c r="O20" s="251"/>
      <c r="P20" s="251"/>
      <c r="Q20" s="251"/>
      <c r="R20" s="251"/>
      <c r="S20" s="251"/>
      <c r="T20" s="251"/>
      <c r="U20" s="251"/>
      <c r="V20" s="251"/>
      <c r="W20" s="251"/>
      <c r="X20" s="251"/>
      <c r="Y20" s="251"/>
      <c r="Z20" s="251"/>
      <c r="AA20" s="251"/>
      <c r="AB20" s="251"/>
    </row>
    <row r="21" spans="2:28" ht="15" customHeight="1" x14ac:dyDescent="0.35">
      <c r="B21" s="229" t="str">
        <f>IF($E$2="S",kontomall!J52,kontomall!G52)</f>
        <v>Finansiella kostnader</v>
      </c>
      <c r="C21" s="101"/>
      <c r="D21" s="101"/>
      <c r="E21" s="101"/>
      <c r="F21" s="117">
        <v>155.64100000000002</v>
      </c>
      <c r="G21" s="59">
        <v>-19.620000000000012</v>
      </c>
      <c r="H21" s="117">
        <v>0</v>
      </c>
      <c r="I21" s="59">
        <v>-128.81300000000002</v>
      </c>
      <c r="J21" s="59">
        <v>-128.81300000000002</v>
      </c>
      <c r="K21" s="59">
        <v>-140.774</v>
      </c>
      <c r="L21" s="59">
        <v>-183.90900000000002</v>
      </c>
      <c r="M21" s="59">
        <v>-70.179000000000002</v>
      </c>
      <c r="O21" s="251"/>
      <c r="P21" s="251"/>
      <c r="Q21" s="251"/>
      <c r="R21" s="251"/>
      <c r="S21" s="251"/>
      <c r="T21" s="251"/>
      <c r="U21" s="251"/>
      <c r="V21" s="251"/>
      <c r="W21" s="251"/>
      <c r="X21" s="251"/>
      <c r="Y21" s="251"/>
      <c r="Z21" s="251"/>
      <c r="AA21" s="251"/>
      <c r="AB21" s="251"/>
    </row>
    <row r="22" spans="2:28" ht="15" customHeight="1" x14ac:dyDescent="0.25">
      <c r="B22" s="230" t="str">
        <f>IF($E$2="S",kontomall!J53,kontomall!G53)</f>
        <v xml:space="preserve">EBT </v>
      </c>
      <c r="C22" s="230"/>
      <c r="D22" s="230"/>
      <c r="E22" s="230"/>
      <c r="F22" s="115">
        <f t="shared" ref="F22:M22" si="3">SUM(F19:F21)</f>
        <v>7.7479999999999336</v>
      </c>
      <c r="G22" s="313">
        <f t="shared" si="3"/>
        <v>120.59244999999996</v>
      </c>
      <c r="H22" s="115">
        <f t="shared" si="3"/>
        <v>0</v>
      </c>
      <c r="I22" s="51">
        <f t="shared" si="3"/>
        <v>101.71899999999997</v>
      </c>
      <c r="J22" s="51">
        <f t="shared" si="3"/>
        <v>101.71899999999997</v>
      </c>
      <c r="K22" s="52">
        <f t="shared" si="3"/>
        <v>107.03699999999995</v>
      </c>
      <c r="L22" s="52">
        <f t="shared" si="3"/>
        <v>33.079999999999956</v>
      </c>
      <c r="M22" s="52">
        <f t="shared" si="3"/>
        <v>-62.694999999999922</v>
      </c>
      <c r="O22" s="251"/>
      <c r="P22" s="251"/>
      <c r="Q22" s="251"/>
      <c r="R22" s="251"/>
      <c r="S22" s="251"/>
      <c r="T22" s="251"/>
      <c r="U22" s="251"/>
      <c r="V22" s="251"/>
      <c r="W22" s="251"/>
      <c r="X22" s="251"/>
      <c r="Y22" s="251"/>
      <c r="Z22" s="251"/>
      <c r="AA22" s="251"/>
      <c r="AB22" s="251"/>
    </row>
    <row r="23" spans="2:28" ht="15" customHeight="1" x14ac:dyDescent="0.35">
      <c r="B23" s="227" t="str">
        <f>IF($E$2="S",kontomall!J54,kontomall!G54)</f>
        <v>Skatt</v>
      </c>
      <c r="C23" s="97"/>
      <c r="D23" s="97"/>
      <c r="E23" s="97"/>
      <c r="F23" s="116">
        <v>1.1030000000000015</v>
      </c>
      <c r="G23" s="55">
        <v>-29.190999999999999</v>
      </c>
      <c r="H23" s="116">
        <v>0</v>
      </c>
      <c r="I23" s="55">
        <v>-19.348999999999997</v>
      </c>
      <c r="J23" s="55">
        <v>-19.348999999999997</v>
      </c>
      <c r="K23" s="55">
        <v>-17.346999999999994</v>
      </c>
      <c r="L23" s="55">
        <v>7.2249999999999943</v>
      </c>
      <c r="M23" s="55">
        <v>15.748999999999995</v>
      </c>
      <c r="O23" s="251"/>
      <c r="P23" s="251"/>
      <c r="Q23" s="251"/>
      <c r="R23" s="251"/>
      <c r="S23" s="251"/>
      <c r="T23" s="251"/>
      <c r="U23" s="251"/>
      <c r="V23" s="251"/>
      <c r="W23" s="251"/>
      <c r="X23" s="251"/>
      <c r="Y23" s="251"/>
      <c r="Z23" s="251"/>
      <c r="AA23" s="251"/>
      <c r="AB23" s="251"/>
    </row>
    <row r="24" spans="2:28" ht="15" customHeight="1" x14ac:dyDescent="0.35">
      <c r="B24" s="229" t="str">
        <f>IF($E$2="S",kontomall!J55,kontomall!G55)</f>
        <v>Resultat från avvecklade verksamheter</v>
      </c>
      <c r="C24" s="232"/>
      <c r="D24" s="232"/>
      <c r="E24" s="232"/>
      <c r="F24" s="117">
        <v>0</v>
      </c>
      <c r="G24" s="59">
        <v>0</v>
      </c>
      <c r="H24" s="117">
        <v>0</v>
      </c>
      <c r="I24" s="59">
        <v>0</v>
      </c>
      <c r="J24" s="59">
        <v>0</v>
      </c>
      <c r="K24" s="59">
        <v>0</v>
      </c>
      <c r="L24" s="59">
        <v>0</v>
      </c>
      <c r="M24" s="59">
        <v>0</v>
      </c>
      <c r="O24" s="251"/>
      <c r="P24" s="251"/>
      <c r="Q24" s="251"/>
      <c r="R24" s="251"/>
      <c r="S24" s="251"/>
      <c r="T24" s="251"/>
      <c r="U24" s="251"/>
      <c r="V24" s="251"/>
      <c r="W24" s="251"/>
      <c r="X24" s="251"/>
      <c r="Y24" s="251"/>
      <c r="Z24" s="251"/>
      <c r="AA24" s="251"/>
      <c r="AB24" s="251"/>
    </row>
    <row r="25" spans="2:28" ht="15" customHeight="1" x14ac:dyDescent="0.35">
      <c r="B25" s="233" t="str">
        <f>IF($E$2="S",kontomall!J56,kontomall!G56)</f>
        <v>Årets/periodens resultat</v>
      </c>
      <c r="C25" s="234"/>
      <c r="D25" s="234"/>
      <c r="E25" s="234"/>
      <c r="F25" s="115">
        <f t="shared" ref="F25:M25" si="4">SUM(F22:F24)</f>
        <v>8.8509999999999351</v>
      </c>
      <c r="G25" s="313">
        <f t="shared" si="4"/>
        <v>91.401449999999954</v>
      </c>
      <c r="H25" s="115">
        <f t="shared" si="4"/>
        <v>0</v>
      </c>
      <c r="I25" s="51">
        <f t="shared" si="4"/>
        <v>82.369999999999976</v>
      </c>
      <c r="J25" s="51">
        <f t="shared" si="4"/>
        <v>82.369999999999976</v>
      </c>
      <c r="K25" s="52">
        <f t="shared" si="4"/>
        <v>89.689999999999955</v>
      </c>
      <c r="L25" s="52">
        <f t="shared" si="4"/>
        <v>40.30499999999995</v>
      </c>
      <c r="M25" s="52">
        <f t="shared" si="4"/>
        <v>-46.945999999999927</v>
      </c>
      <c r="O25" s="251"/>
      <c r="P25" s="251"/>
      <c r="Q25" s="251"/>
      <c r="R25" s="251"/>
      <c r="S25" s="251"/>
      <c r="T25" s="251"/>
      <c r="U25" s="251"/>
      <c r="V25" s="251"/>
      <c r="W25" s="251"/>
      <c r="X25" s="251"/>
      <c r="Y25" s="251"/>
      <c r="Z25" s="251"/>
      <c r="AA25" s="251"/>
      <c r="AB25" s="251"/>
    </row>
    <row r="26" spans="2:28" ht="15" customHeight="1" x14ac:dyDescent="0.35">
      <c r="B26" s="227" t="str">
        <f>IF($E$2="S",kontomall!J57,kontomall!G57)</f>
        <v>Resultat hänförligt till moderbolagets ägare</v>
      </c>
      <c r="C26" s="97"/>
      <c r="D26" s="97"/>
      <c r="E26" s="97"/>
      <c r="F26" s="116">
        <v>17.218000000000302</v>
      </c>
      <c r="G26" s="55">
        <v>84.362449999999981</v>
      </c>
      <c r="H26" s="116">
        <v>0</v>
      </c>
      <c r="I26" s="55">
        <v>62.063999999999851</v>
      </c>
      <c r="J26" s="55">
        <v>62.063999999999851</v>
      </c>
      <c r="K26" s="55">
        <v>62.678999999999917</v>
      </c>
      <c r="L26" s="55">
        <v>12.695000000000125</v>
      </c>
      <c r="M26" s="55">
        <v>-77.32999999999997</v>
      </c>
      <c r="O26" s="251"/>
      <c r="P26" s="251"/>
      <c r="Q26" s="251"/>
      <c r="R26" s="251"/>
      <c r="S26" s="251"/>
      <c r="T26" s="251"/>
      <c r="U26" s="251"/>
      <c r="V26" s="251"/>
      <c r="W26" s="251"/>
      <c r="X26" s="251"/>
      <c r="Y26" s="251"/>
      <c r="Z26" s="251"/>
      <c r="AA26" s="251"/>
      <c r="AB26" s="251"/>
    </row>
    <row r="27" spans="2:28" ht="15" customHeight="1" x14ac:dyDescent="0.35">
      <c r="B27" s="227" t="str">
        <f>IF($E$2="S",kontomall!J58,kontomall!G58)</f>
        <v>Resultat hänförligt till innehav utan bestämmande inflytande</v>
      </c>
      <c r="C27" s="97"/>
      <c r="D27" s="97"/>
      <c r="E27" s="97"/>
      <c r="F27" s="116">
        <v>-8.3670000000000009</v>
      </c>
      <c r="G27" s="55">
        <v>7.0390000000000015</v>
      </c>
      <c r="H27" s="116">
        <v>0</v>
      </c>
      <c r="I27" s="55">
        <v>20.306000000000001</v>
      </c>
      <c r="J27" s="55">
        <v>20.306000000000001</v>
      </c>
      <c r="K27" s="55">
        <v>27.010999999999999</v>
      </c>
      <c r="L27" s="55">
        <v>27.61</v>
      </c>
      <c r="M27" s="55">
        <v>30.384</v>
      </c>
      <c r="O27" s="251"/>
      <c r="P27" s="251"/>
      <c r="Q27" s="251"/>
      <c r="R27" s="251"/>
      <c r="S27" s="251"/>
      <c r="T27" s="251"/>
      <c r="U27" s="251"/>
      <c r="V27" s="251"/>
      <c r="W27" s="251"/>
      <c r="X27" s="251"/>
      <c r="Y27" s="251"/>
      <c r="Z27" s="251"/>
      <c r="AA27" s="251"/>
      <c r="AB27" s="251"/>
    </row>
    <row r="28" spans="2:28" ht="15" customHeight="1" x14ac:dyDescent="0.35">
      <c r="B28" s="264"/>
      <c r="C28" s="264"/>
      <c r="D28" s="264"/>
      <c r="E28" s="264"/>
      <c r="F28" s="265"/>
      <c r="G28" s="266"/>
      <c r="H28" s="265"/>
      <c r="I28" s="266"/>
      <c r="J28" s="266"/>
      <c r="K28" s="266"/>
      <c r="L28" s="266"/>
      <c r="M28" s="266"/>
      <c r="O28" s="251"/>
      <c r="P28" s="251"/>
      <c r="Q28" s="251"/>
      <c r="R28" s="251"/>
      <c r="S28" s="251"/>
      <c r="T28" s="251"/>
      <c r="U28" s="251"/>
      <c r="V28" s="251"/>
      <c r="W28" s="251"/>
      <c r="X28" s="251"/>
      <c r="Y28" s="251"/>
      <c r="Z28" s="251"/>
      <c r="AA28" s="251"/>
      <c r="AB28" s="251"/>
    </row>
    <row r="29" spans="2:28" ht="15" customHeight="1" x14ac:dyDescent="0.35">
      <c r="B29" s="262" t="str">
        <f>IF($E$2="S",kontomall!J60,kontomall!G60)</f>
        <v>Jämförelsestörande poster i EBITA</v>
      </c>
      <c r="C29" s="97"/>
      <c r="D29" s="97"/>
      <c r="E29" s="97"/>
      <c r="F29" s="116">
        <v>8.4830000000000005</v>
      </c>
      <c r="G29" s="55">
        <v>-25.254274700000003</v>
      </c>
      <c r="H29" s="116">
        <v>0</v>
      </c>
      <c r="I29" s="55">
        <v>-20.861185300000002</v>
      </c>
      <c r="J29" s="55">
        <v>-20.861185300000002</v>
      </c>
      <c r="K29" s="55">
        <v>5.8240000000000052</v>
      </c>
      <c r="L29" s="55">
        <v>-9.0420000000000016</v>
      </c>
      <c r="M29" s="55">
        <v>-171.6</v>
      </c>
      <c r="O29" s="251"/>
      <c r="P29" s="251"/>
      <c r="Q29" s="251"/>
      <c r="R29" s="251"/>
      <c r="S29" s="251"/>
      <c r="T29" s="251"/>
      <c r="U29" s="251"/>
      <c r="V29" s="251"/>
      <c r="W29" s="251"/>
      <c r="X29" s="251"/>
      <c r="Y29" s="251"/>
      <c r="Z29" s="251"/>
      <c r="AA29" s="251"/>
      <c r="AB29" s="251"/>
    </row>
    <row r="30" spans="2:28" ht="15" customHeight="1" x14ac:dyDescent="0.35">
      <c r="B30" s="263" t="str">
        <f>IF($E$2="S",kontomall!J61,kontomall!G61)</f>
        <v>Operativ EBITA</v>
      </c>
      <c r="C30" s="264"/>
      <c r="D30" s="264"/>
      <c r="E30" s="264"/>
      <c r="F30" s="279">
        <f t="shared" ref="F30:M30" si="5">F16-F29</f>
        <v>-148.70500000000007</v>
      </c>
      <c r="G30" s="280">
        <f t="shared" si="5"/>
        <v>146.22227469999999</v>
      </c>
      <c r="H30" s="279">
        <f t="shared" si="5"/>
        <v>0</v>
      </c>
      <c r="I30" s="280">
        <f t="shared" si="5"/>
        <v>228.74118529999998</v>
      </c>
      <c r="J30" s="280">
        <f t="shared" si="5"/>
        <v>228.74118529999998</v>
      </c>
      <c r="K30" s="280">
        <f t="shared" si="5"/>
        <v>219.37999999999994</v>
      </c>
      <c r="L30" s="280">
        <f t="shared" si="5"/>
        <v>221.47599999999997</v>
      </c>
      <c r="M30" s="280">
        <f t="shared" si="5"/>
        <v>175.74300000000008</v>
      </c>
      <c r="O30" s="251"/>
      <c r="P30" s="251"/>
      <c r="Q30" s="251"/>
      <c r="R30" s="251"/>
      <c r="S30" s="251"/>
      <c r="T30" s="251"/>
      <c r="U30" s="251"/>
      <c r="V30" s="251"/>
      <c r="W30" s="251"/>
      <c r="X30" s="251"/>
      <c r="Y30" s="251"/>
      <c r="Z30" s="251"/>
      <c r="AA30" s="251"/>
      <c r="AB30" s="251"/>
    </row>
    <row r="31" spans="2:28" ht="16.5" x14ac:dyDescent="0.35">
      <c r="B31" s="227"/>
      <c r="C31" s="97"/>
      <c r="D31" s="97"/>
      <c r="E31" s="97"/>
      <c r="F31" s="56"/>
      <c r="G31" s="56"/>
      <c r="H31" s="56"/>
      <c r="I31" s="56"/>
      <c r="J31" s="56"/>
      <c r="K31" s="56"/>
      <c r="L31" s="56"/>
      <c r="M31" s="56"/>
      <c r="O31" s="251"/>
      <c r="P31" s="251"/>
      <c r="Q31" s="251"/>
      <c r="R31" s="251"/>
      <c r="S31" s="251"/>
      <c r="T31" s="251"/>
      <c r="U31" s="251"/>
      <c r="V31" s="251"/>
      <c r="W31" s="251"/>
      <c r="X31" s="251"/>
      <c r="Y31" s="251"/>
      <c r="Z31" s="251"/>
      <c r="AA31" s="251"/>
      <c r="AB31" s="251"/>
    </row>
    <row r="32" spans="2:28" ht="16.5" x14ac:dyDescent="0.35">
      <c r="B32" s="102"/>
      <c r="C32" s="102"/>
      <c r="D32" s="103"/>
      <c r="E32" s="104"/>
      <c r="F32" s="105" t="e">
        <f t="shared" ref="F32:M32" si="6">F$5</f>
        <v>#REF!</v>
      </c>
      <c r="G32" s="105" t="e">
        <f t="shared" si="6"/>
        <v>#REF!</v>
      </c>
      <c r="H32" s="105" t="e">
        <f t="shared" si="6"/>
        <v>#REF!</v>
      </c>
      <c r="I32" s="105" t="e">
        <f t="shared" si="6"/>
        <v>#REF!</v>
      </c>
      <c r="J32" s="105" t="e">
        <f t="shared" si="6"/>
        <v>#REF!</v>
      </c>
      <c r="K32" s="105" t="e">
        <f t="shared" si="6"/>
        <v>#REF!</v>
      </c>
      <c r="L32" s="105" t="e">
        <f t="shared" si="6"/>
        <v>#REF!</v>
      </c>
      <c r="M32" s="105" t="e">
        <f t="shared" si="6"/>
        <v>#REF!</v>
      </c>
      <c r="O32" s="251"/>
      <c r="P32" s="251"/>
      <c r="Q32" s="251"/>
      <c r="R32" s="251"/>
      <c r="S32" s="251"/>
      <c r="T32" s="251"/>
      <c r="U32" s="251"/>
      <c r="V32" s="251"/>
      <c r="W32" s="251"/>
      <c r="X32" s="251"/>
      <c r="Y32" s="251"/>
      <c r="Z32" s="251"/>
      <c r="AA32" s="251"/>
      <c r="AB32" s="251"/>
    </row>
    <row r="33" spans="2:28" ht="16.5" x14ac:dyDescent="0.35">
      <c r="B33" s="106"/>
      <c r="C33" s="106"/>
      <c r="D33" s="103"/>
      <c r="E33" s="104"/>
      <c r="F33" s="108" t="e">
        <f>F$6</f>
        <v>#REF!</v>
      </c>
      <c r="G33" s="108" t="e">
        <f>G$6</f>
        <v>#REF!</v>
      </c>
      <c r="H33" s="108" t="e">
        <f>H$6</f>
        <v>#REF!</v>
      </c>
      <c r="I33" s="108" t="e">
        <f>I$6</f>
        <v>#REF!</v>
      </c>
      <c r="J33" s="108"/>
      <c r="K33" s="108"/>
      <c r="L33" s="108"/>
      <c r="M33" s="108"/>
      <c r="O33" s="251"/>
      <c r="P33" s="251"/>
      <c r="Q33" s="251"/>
      <c r="R33" s="251"/>
      <c r="S33" s="251"/>
      <c r="T33" s="251"/>
      <c r="U33" s="251"/>
      <c r="V33" s="251"/>
      <c r="W33" s="251"/>
      <c r="X33" s="251"/>
      <c r="Y33" s="251"/>
      <c r="Z33" s="251"/>
      <c r="AA33" s="251"/>
      <c r="AB33" s="251"/>
    </row>
    <row r="34" spans="2:28" ht="16.5" x14ac:dyDescent="0.35">
      <c r="B34" s="103" t="str">
        <f>IF($E$2="S",kontomall!J66,kontomall!G66)</f>
        <v>RAPPORT ÖVER FINANSIELL STÄLLNING</v>
      </c>
      <c r="C34" s="109"/>
      <c r="D34" s="103"/>
      <c r="E34" s="103"/>
      <c r="F34" s="110"/>
      <c r="G34" s="110"/>
      <c r="H34" s="110"/>
      <c r="I34" s="110"/>
      <c r="J34" s="110"/>
      <c r="K34" s="110"/>
      <c r="L34" s="110"/>
      <c r="M34" s="110"/>
      <c r="O34" s="251"/>
      <c r="P34" s="251"/>
      <c r="Q34" s="251"/>
      <c r="R34" s="251"/>
      <c r="S34" s="251"/>
      <c r="T34" s="251"/>
      <c r="U34" s="251"/>
      <c r="V34" s="251"/>
      <c r="W34" s="251"/>
      <c r="X34" s="251"/>
      <c r="Y34" s="251"/>
      <c r="Z34" s="251"/>
      <c r="AA34" s="251"/>
      <c r="AB34" s="251"/>
    </row>
    <row r="35" spans="2:28" ht="3" customHeight="1" x14ac:dyDescent="0.35">
      <c r="B35" s="227"/>
      <c r="C35" s="100"/>
      <c r="D35" s="100"/>
      <c r="E35" s="100"/>
      <c r="F35" s="98"/>
      <c r="G35" s="98"/>
      <c r="H35" s="98"/>
      <c r="I35" s="98"/>
      <c r="J35" s="98"/>
      <c r="K35" s="98"/>
      <c r="L35" s="98"/>
      <c r="M35" s="98"/>
      <c r="O35" s="251"/>
      <c r="P35" s="251"/>
      <c r="Q35" s="251"/>
      <c r="R35" s="251"/>
      <c r="S35" s="251"/>
      <c r="T35" s="251"/>
      <c r="U35" s="251"/>
      <c r="V35" s="251"/>
      <c r="W35" s="251"/>
      <c r="X35" s="251"/>
      <c r="Y35" s="251"/>
      <c r="Z35" s="251"/>
      <c r="AA35" s="251"/>
      <c r="AB35" s="251"/>
    </row>
    <row r="36" spans="2:28" ht="15" customHeight="1" x14ac:dyDescent="0.35">
      <c r="B36" s="227" t="str">
        <f>IF($E$2="S",kontomall!J67,kontomall!G67)</f>
        <v>Goodwill</v>
      </c>
      <c r="C36" s="235"/>
      <c r="D36" s="235"/>
      <c r="E36" s="235"/>
      <c r="F36" s="116"/>
      <c r="G36" s="55"/>
      <c r="H36" s="116">
        <v>0</v>
      </c>
      <c r="I36" s="55">
        <v>1042.182</v>
      </c>
      <c r="J36" s="55">
        <v>1042.182</v>
      </c>
      <c r="K36" s="55">
        <v>983.64800000000002</v>
      </c>
      <c r="L36" s="55">
        <v>955.19399999999996</v>
      </c>
      <c r="M36" s="55">
        <v>601.33299999999997</v>
      </c>
      <c r="O36" s="251"/>
      <c r="P36" s="251"/>
      <c r="Q36" s="251"/>
      <c r="R36" s="251"/>
      <c r="S36" s="251"/>
      <c r="T36" s="251"/>
      <c r="U36" s="251"/>
      <c r="V36" s="251"/>
      <c r="W36" s="251"/>
      <c r="X36" s="251"/>
      <c r="Y36" s="251"/>
      <c r="Z36" s="251"/>
      <c r="AA36" s="251"/>
      <c r="AB36" s="251"/>
    </row>
    <row r="37" spans="2:28" ht="15" customHeight="1" x14ac:dyDescent="0.35">
      <c r="B37" s="227" t="str">
        <f>IF($E$2="S",kontomall!J68,kontomall!G68)</f>
        <v>Övriga immateriella anläggningstillgångar</v>
      </c>
      <c r="C37" s="228"/>
      <c r="D37" s="228"/>
      <c r="E37" s="228"/>
      <c r="F37" s="116"/>
      <c r="G37" s="55"/>
      <c r="H37" s="116">
        <v>0</v>
      </c>
      <c r="I37" s="55">
        <v>699.73099999999999</v>
      </c>
      <c r="J37" s="55">
        <v>699.73099999999999</v>
      </c>
      <c r="K37" s="55">
        <v>652.66300000000001</v>
      </c>
      <c r="L37" s="55">
        <v>620.048</v>
      </c>
      <c r="M37" s="55">
        <v>227.78199999999998</v>
      </c>
      <c r="O37" s="251"/>
      <c r="P37" s="251"/>
      <c r="Q37" s="251"/>
      <c r="R37" s="251"/>
      <c r="S37" s="251"/>
      <c r="T37" s="251"/>
      <c r="U37" s="251"/>
      <c r="V37" s="251"/>
      <c r="W37" s="251"/>
      <c r="X37" s="251"/>
      <c r="Y37" s="251"/>
      <c r="Z37" s="251"/>
      <c r="AA37" s="251"/>
      <c r="AB37" s="251"/>
    </row>
    <row r="38" spans="2:28" ht="15" customHeight="1" x14ac:dyDescent="0.35">
      <c r="B38" s="227" t="str">
        <f>IF($E$2="S",kontomall!J69,kontomall!G69)</f>
        <v>Materiella anläggningstillgångar</v>
      </c>
      <c r="C38" s="228"/>
      <c r="D38" s="228"/>
      <c r="E38" s="228"/>
      <c r="F38" s="116"/>
      <c r="G38" s="55"/>
      <c r="H38" s="116">
        <v>0</v>
      </c>
      <c r="I38" s="55">
        <v>377.89200000000005</v>
      </c>
      <c r="J38" s="55">
        <v>377.89200000000005</v>
      </c>
      <c r="K38" s="55">
        <v>378.40899999999999</v>
      </c>
      <c r="L38" s="55">
        <v>400.06099999999998</v>
      </c>
      <c r="M38" s="55">
        <v>404.21899999999999</v>
      </c>
      <c r="O38" s="251"/>
      <c r="P38" s="251"/>
      <c r="Q38" s="251"/>
      <c r="R38" s="251"/>
      <c r="S38" s="251"/>
      <c r="T38" s="251"/>
      <c r="U38" s="251"/>
      <c r="V38" s="251"/>
      <c r="W38" s="251"/>
      <c r="X38" s="251"/>
      <c r="Y38" s="251"/>
      <c r="Z38" s="251"/>
      <c r="AA38" s="251"/>
      <c r="AB38" s="251"/>
    </row>
    <row r="39" spans="2:28" ht="15" customHeight="1" x14ac:dyDescent="0.35">
      <c r="B39" s="227" t="str">
        <f>IF($E$2="S",kontomall!J70,kontomall!G70)</f>
        <v>Finansiella tillgångar, räntebärande</v>
      </c>
      <c r="C39" s="228"/>
      <c r="D39" s="228"/>
      <c r="E39" s="228"/>
      <c r="F39" s="116"/>
      <c r="G39" s="55"/>
      <c r="H39" s="116">
        <v>0</v>
      </c>
      <c r="I39" s="55">
        <v>0</v>
      </c>
      <c r="J39" s="55">
        <v>0</v>
      </c>
      <c r="K39" s="55">
        <v>0</v>
      </c>
      <c r="L39" s="55">
        <v>0</v>
      </c>
      <c r="M39" s="55">
        <v>0</v>
      </c>
      <c r="O39" s="251"/>
      <c r="P39" s="251"/>
      <c r="Q39" s="251"/>
      <c r="R39" s="251"/>
      <c r="S39" s="251"/>
      <c r="T39" s="251"/>
      <c r="U39" s="251"/>
      <c r="V39" s="251"/>
      <c r="W39" s="251"/>
      <c r="X39" s="251"/>
      <c r="Y39" s="251"/>
      <c r="Z39" s="251"/>
      <c r="AA39" s="251"/>
      <c r="AB39" s="251"/>
    </row>
    <row r="40" spans="2:28" ht="15" customHeight="1" x14ac:dyDescent="0.35">
      <c r="B40" s="229" t="str">
        <f>IF($E$2="S",kontomall!J71,kontomall!G71)</f>
        <v>Finansiella tillgångar, ej räntebärande</v>
      </c>
      <c r="C40" s="101"/>
      <c r="D40" s="101"/>
      <c r="E40" s="101"/>
      <c r="F40" s="117"/>
      <c r="G40" s="59"/>
      <c r="H40" s="117">
        <v>0</v>
      </c>
      <c r="I40" s="59">
        <v>228.15099999999998</v>
      </c>
      <c r="J40" s="59">
        <v>228.15099999999998</v>
      </c>
      <c r="K40" s="59">
        <v>204.31199999999998</v>
      </c>
      <c r="L40" s="59">
        <v>196.47899999999998</v>
      </c>
      <c r="M40" s="59">
        <v>165.535</v>
      </c>
      <c r="O40" s="251"/>
      <c r="P40" s="251"/>
      <c r="Q40" s="251"/>
      <c r="R40" s="251"/>
      <c r="S40" s="251"/>
      <c r="T40" s="251"/>
      <c r="U40" s="251"/>
      <c r="V40" s="251"/>
      <c r="W40" s="251"/>
      <c r="X40" s="251"/>
      <c r="Y40" s="251"/>
      <c r="Z40" s="251"/>
      <c r="AA40" s="251"/>
      <c r="AB40" s="251"/>
    </row>
    <row r="41" spans="2:28" ht="15" customHeight="1" x14ac:dyDescent="0.35">
      <c r="B41" s="224" t="str">
        <f>IF($E$2="S",kontomall!J72,kontomall!G72)</f>
        <v>Summa anläggningstillgångar</v>
      </c>
      <c r="C41" s="230"/>
      <c r="D41" s="230"/>
      <c r="E41" s="230"/>
      <c r="F41" s="121"/>
      <c r="G41" s="313"/>
      <c r="H41" s="121">
        <f t="shared" ref="H41:M41" si="7">SUM(H36:H40)</f>
        <v>0</v>
      </c>
      <c r="I41" s="313">
        <f t="shared" si="7"/>
        <v>2347.9560000000001</v>
      </c>
      <c r="J41" s="309">
        <f t="shared" si="7"/>
        <v>2347.9560000000001</v>
      </c>
      <c r="K41" s="52">
        <f t="shared" si="7"/>
        <v>2219.0320000000002</v>
      </c>
      <c r="L41" s="52">
        <f t="shared" si="7"/>
        <v>2171.7819999999997</v>
      </c>
      <c r="M41" s="52">
        <f t="shared" si="7"/>
        <v>1398.8690000000001</v>
      </c>
      <c r="O41" s="251"/>
      <c r="P41" s="251"/>
      <c r="Q41" s="251"/>
      <c r="R41" s="251"/>
      <c r="S41" s="251"/>
      <c r="T41" s="251"/>
      <c r="U41" s="251"/>
      <c r="V41" s="251"/>
      <c r="W41" s="251"/>
      <c r="X41" s="251"/>
      <c r="Y41" s="251"/>
      <c r="Z41" s="251"/>
      <c r="AA41" s="251"/>
      <c r="AB41" s="251"/>
    </row>
    <row r="42" spans="2:28" ht="15" customHeight="1" x14ac:dyDescent="0.35">
      <c r="B42" s="227" t="str">
        <f>IF($E$2="S",kontomall!J73,kontomall!G73)</f>
        <v>Lager</v>
      </c>
      <c r="C42" s="97"/>
      <c r="D42" s="97"/>
      <c r="E42" s="97"/>
      <c r="F42" s="116"/>
      <c r="G42" s="55"/>
      <c r="H42" s="116">
        <v>0</v>
      </c>
      <c r="I42" s="55">
        <v>388.21899999999999</v>
      </c>
      <c r="J42" s="55">
        <v>388.21899999999999</v>
      </c>
      <c r="K42" s="55">
        <v>397.14300000000003</v>
      </c>
      <c r="L42" s="55">
        <v>318.59699999999998</v>
      </c>
      <c r="M42" s="55">
        <v>248.72100000000003</v>
      </c>
      <c r="O42" s="251"/>
      <c r="P42" s="251"/>
      <c r="Q42" s="251"/>
      <c r="R42" s="251"/>
      <c r="S42" s="251"/>
      <c r="T42" s="251"/>
      <c r="U42" s="251"/>
      <c r="V42" s="251"/>
      <c r="W42" s="251"/>
      <c r="X42" s="251"/>
      <c r="Y42" s="251"/>
      <c r="Z42" s="251"/>
      <c r="AA42" s="251"/>
      <c r="AB42" s="251"/>
    </row>
    <row r="43" spans="2:28" ht="15" customHeight="1" x14ac:dyDescent="0.35">
      <c r="B43" s="227" t="str">
        <f>IF($E$2="S",kontomall!J74,kontomall!G74)</f>
        <v>Fordringar, räntebärande</v>
      </c>
      <c r="C43" s="97"/>
      <c r="D43" s="97"/>
      <c r="E43" s="97"/>
      <c r="F43" s="116"/>
      <c r="G43" s="55"/>
      <c r="H43" s="116">
        <v>0</v>
      </c>
      <c r="I43" s="55">
        <v>2.5000000000000001E-2</v>
      </c>
      <c r="J43" s="55">
        <v>2.5000000000000001E-2</v>
      </c>
      <c r="K43" s="55">
        <v>0</v>
      </c>
      <c r="L43" s="55">
        <v>0</v>
      </c>
      <c r="M43" s="55">
        <v>0</v>
      </c>
      <c r="O43" s="251"/>
      <c r="P43" s="251"/>
      <c r="Q43" s="251"/>
      <c r="R43" s="251"/>
      <c r="S43" s="251"/>
      <c r="T43" s="251"/>
      <c r="U43" s="251"/>
      <c r="V43" s="251"/>
      <c r="W43" s="251"/>
      <c r="X43" s="251"/>
      <c r="Y43" s="251"/>
      <c r="Z43" s="251"/>
      <c r="AA43" s="251"/>
      <c r="AB43" s="251"/>
    </row>
    <row r="44" spans="2:28" ht="15" customHeight="1" x14ac:dyDescent="0.35">
      <c r="B44" s="227" t="str">
        <f>IF($E$2="S",kontomall!J75,kontomall!G75)</f>
        <v>Fordringar, ej räntebärande</v>
      </c>
      <c r="C44" s="97"/>
      <c r="D44" s="97"/>
      <c r="E44" s="97"/>
      <c r="F44" s="116"/>
      <c r="G44" s="55"/>
      <c r="H44" s="116">
        <v>0</v>
      </c>
      <c r="I44" s="55">
        <v>1097.9490000000001</v>
      </c>
      <c r="J44" s="55">
        <v>1097.9490000000001</v>
      </c>
      <c r="K44" s="55">
        <v>1140.633</v>
      </c>
      <c r="L44" s="55">
        <v>1211.288</v>
      </c>
      <c r="M44" s="55">
        <v>1024.9559999999999</v>
      </c>
      <c r="O44" s="251"/>
      <c r="P44" s="251"/>
      <c r="Q44" s="251"/>
      <c r="R44" s="251"/>
      <c r="S44" s="251"/>
      <c r="T44" s="251"/>
      <c r="U44" s="251"/>
      <c r="V44" s="251"/>
      <c r="W44" s="251"/>
      <c r="X44" s="251"/>
      <c r="Y44" s="251"/>
      <c r="Z44" s="251"/>
      <c r="AA44" s="251"/>
      <c r="AB44" s="251"/>
    </row>
    <row r="45" spans="2:28" ht="15" customHeight="1" x14ac:dyDescent="0.35">
      <c r="B45" s="227" t="str">
        <f>IF($E$2="S",kontomall!J76,kontomall!G76)</f>
        <v>Kassa, bank och övriga kortfristiga placeringar</v>
      </c>
      <c r="C45" s="97"/>
      <c r="D45" s="97"/>
      <c r="E45" s="97"/>
      <c r="F45" s="116"/>
      <c r="G45" s="55"/>
      <c r="H45" s="116">
        <v>0</v>
      </c>
      <c r="I45" s="55">
        <v>190.41900000000001</v>
      </c>
      <c r="J45" s="55">
        <v>190.41900000000001</v>
      </c>
      <c r="K45" s="55">
        <v>175.125</v>
      </c>
      <c r="L45" s="55">
        <v>148.529</v>
      </c>
      <c r="M45" s="55">
        <v>363.86900000000003</v>
      </c>
      <c r="O45" s="251"/>
      <c r="P45" s="251"/>
      <c r="Q45" s="251"/>
      <c r="R45" s="251"/>
      <c r="S45" s="251"/>
      <c r="T45" s="251"/>
      <c r="U45" s="251"/>
      <c r="V45" s="251"/>
      <c r="W45" s="251"/>
      <c r="X45" s="251"/>
      <c r="Y45" s="251"/>
      <c r="Z45" s="251"/>
      <c r="AA45" s="251"/>
      <c r="AB45" s="251"/>
    </row>
    <row r="46" spans="2:28" ht="15" customHeight="1" x14ac:dyDescent="0.35">
      <c r="B46" s="229" t="str">
        <f>IF($E$2="S",kontomall!J77,kontomall!G77)</f>
        <v>Tillgångar som innehas för försäljning</v>
      </c>
      <c r="C46" s="101"/>
      <c r="D46" s="101"/>
      <c r="E46" s="101"/>
      <c r="F46" s="117"/>
      <c r="G46" s="59"/>
      <c r="H46" s="117">
        <v>0</v>
      </c>
      <c r="I46" s="59">
        <v>0</v>
      </c>
      <c r="J46" s="59">
        <v>0</v>
      </c>
      <c r="K46" s="59">
        <v>0</v>
      </c>
      <c r="L46" s="59">
        <v>0</v>
      </c>
      <c r="M46" s="59">
        <v>0</v>
      </c>
      <c r="O46" s="251"/>
      <c r="P46" s="297"/>
      <c r="Q46" s="297"/>
      <c r="R46" s="297"/>
      <c r="S46" s="251"/>
      <c r="T46" s="251"/>
      <c r="U46" s="251"/>
      <c r="V46" s="251"/>
      <c r="W46" s="251"/>
      <c r="X46" s="251"/>
      <c r="Y46" s="251"/>
      <c r="Z46" s="251"/>
      <c r="AA46" s="251"/>
      <c r="AB46" s="251"/>
    </row>
    <row r="47" spans="2:28" ht="15" customHeight="1" x14ac:dyDescent="0.35">
      <c r="B47" s="236" t="str">
        <f>IF($E$2="S",kontomall!J78,kontomall!G78)</f>
        <v>Summa omsättningstillgångar</v>
      </c>
      <c r="C47" s="112"/>
      <c r="D47" s="112"/>
      <c r="E47" s="112"/>
      <c r="F47" s="122"/>
      <c r="G47" s="319"/>
      <c r="H47" s="122">
        <f t="shared" ref="H47:M47" si="8">SUM(H42:H46)</f>
        <v>0</v>
      </c>
      <c r="I47" s="70">
        <f t="shared" si="8"/>
        <v>1676.6120000000001</v>
      </c>
      <c r="J47" s="310">
        <f t="shared" si="8"/>
        <v>1676.6120000000001</v>
      </c>
      <c r="K47" s="71">
        <f t="shared" si="8"/>
        <v>1712.9010000000001</v>
      </c>
      <c r="L47" s="71">
        <f t="shared" si="8"/>
        <v>1678.414</v>
      </c>
      <c r="M47" s="71">
        <f t="shared" si="8"/>
        <v>1637.5459999999998</v>
      </c>
      <c r="O47" s="251"/>
      <c r="P47" s="251" t="s">
        <v>282</v>
      </c>
      <c r="Q47" s="251"/>
      <c r="R47" s="251"/>
      <c r="S47" s="251"/>
      <c r="T47" s="251"/>
      <c r="U47" s="251"/>
      <c r="V47" s="251"/>
      <c r="W47" s="251"/>
      <c r="X47" s="251"/>
      <c r="Y47" s="251"/>
      <c r="Z47" s="251"/>
      <c r="AA47" s="251"/>
      <c r="AB47" s="251"/>
    </row>
    <row r="48" spans="2:28" ht="15" customHeight="1" x14ac:dyDescent="0.35">
      <c r="B48" s="224" t="str">
        <f>IF($E$2="S",kontomall!J79,kontomall!G79)</f>
        <v>SUMMA TILLGÅNGAR</v>
      </c>
      <c r="C48" s="113"/>
      <c r="D48" s="113"/>
      <c r="E48" s="113"/>
      <c r="F48" s="121"/>
      <c r="G48" s="313"/>
      <c r="H48" s="121">
        <f t="shared" ref="H48:M48" si="9">H41+H47</f>
        <v>0</v>
      </c>
      <c r="I48" s="313">
        <f t="shared" si="9"/>
        <v>4024.5680000000002</v>
      </c>
      <c r="J48" s="309">
        <f t="shared" si="9"/>
        <v>4024.5680000000002</v>
      </c>
      <c r="K48" s="52">
        <f t="shared" si="9"/>
        <v>3931.933</v>
      </c>
      <c r="L48" s="52">
        <f t="shared" si="9"/>
        <v>3850.1959999999999</v>
      </c>
      <c r="M48" s="52">
        <f t="shared" si="9"/>
        <v>3036.415</v>
      </c>
      <c r="O48" s="251"/>
      <c r="P48" s="251"/>
      <c r="Q48" s="251"/>
      <c r="R48" s="251"/>
      <c r="S48" s="251"/>
      <c r="T48" s="251"/>
      <c r="U48" s="251"/>
      <c r="V48" s="251"/>
      <c r="W48" s="251"/>
      <c r="X48" s="251"/>
      <c r="Y48" s="251"/>
      <c r="Z48" s="251"/>
      <c r="AA48" s="251"/>
      <c r="AB48" s="251"/>
    </row>
    <row r="49" spans="2:28" ht="15" customHeight="1" x14ac:dyDescent="0.35">
      <c r="B49" s="227" t="str">
        <f>IF($E$2="S",kontomall!J80,kontomall!G80)</f>
        <v>Eget kapital hänförligt till moderbolagets ägare</v>
      </c>
      <c r="C49" s="97"/>
      <c r="D49" s="97"/>
      <c r="E49" s="97"/>
      <c r="F49" s="116"/>
      <c r="G49" s="55"/>
      <c r="H49" s="116">
        <v>0</v>
      </c>
      <c r="I49" s="55">
        <v>847.70799999999997</v>
      </c>
      <c r="J49" s="55">
        <v>847.70799999999997</v>
      </c>
      <c r="K49" s="55">
        <v>728.32</v>
      </c>
      <c r="L49" s="55">
        <v>605.15800000000002</v>
      </c>
      <c r="M49" s="55">
        <v>445.048</v>
      </c>
      <c r="O49" s="251"/>
      <c r="P49" s="251"/>
      <c r="Q49" s="251"/>
      <c r="R49" s="251"/>
      <c r="S49" s="251"/>
      <c r="T49" s="251"/>
      <c r="U49" s="251"/>
      <c r="V49" s="251"/>
      <c r="W49" s="251"/>
      <c r="X49" s="251"/>
      <c r="Y49" s="251"/>
      <c r="Z49" s="251"/>
      <c r="AA49" s="251"/>
      <c r="AB49" s="251"/>
    </row>
    <row r="50" spans="2:28" ht="15" customHeight="1" x14ac:dyDescent="0.35">
      <c r="B50" s="227" t="str">
        <f>IF($E$2="S",kontomall!J81,kontomall!G81)</f>
        <v>Innehav utan bestämmande inflytande</v>
      </c>
      <c r="C50" s="97"/>
      <c r="D50" s="97"/>
      <c r="E50" s="97"/>
      <c r="F50" s="116"/>
      <c r="G50" s="55"/>
      <c r="H50" s="116">
        <v>27.978999999999999</v>
      </c>
      <c r="I50" s="55">
        <v>27.978999999999999</v>
      </c>
      <c r="J50" s="55">
        <v>27.978999999999999</v>
      </c>
      <c r="K50" s="55">
        <v>32.643000000000001</v>
      </c>
      <c r="L50" s="55">
        <v>31.285</v>
      </c>
      <c r="M50" s="55">
        <v>34.531999999999996</v>
      </c>
      <c r="O50" s="251"/>
      <c r="P50" s="251"/>
      <c r="Q50" s="251"/>
      <c r="R50" s="251"/>
      <c r="S50" s="251"/>
      <c r="T50" s="251"/>
      <c r="U50" s="251"/>
      <c r="V50" s="251"/>
      <c r="W50" s="251"/>
      <c r="X50" s="251"/>
      <c r="Y50" s="251"/>
      <c r="Z50" s="251"/>
      <c r="AA50" s="251"/>
      <c r="AB50" s="251"/>
    </row>
    <row r="51" spans="2:28" ht="15" customHeight="1" x14ac:dyDescent="0.35">
      <c r="B51" s="227" t="str">
        <f>IF($E$2="S",kontomall!J82,kontomall!G82)</f>
        <v>Avsättningar, räntebärande</v>
      </c>
      <c r="C51" s="97"/>
      <c r="D51" s="97"/>
      <c r="E51" s="97"/>
      <c r="F51" s="116"/>
      <c r="G51" s="55"/>
      <c r="H51" s="116">
        <v>0</v>
      </c>
      <c r="I51" s="55">
        <v>35.902000000000001</v>
      </c>
      <c r="J51" s="55">
        <v>35.902000000000001</v>
      </c>
      <c r="K51" s="55">
        <v>40.587000000000003</v>
      </c>
      <c r="L51" s="55">
        <v>35.83</v>
      </c>
      <c r="M51" s="55">
        <v>29.492999999999999</v>
      </c>
      <c r="O51" s="251"/>
      <c r="P51" s="251"/>
      <c r="Q51" s="251"/>
      <c r="R51" s="251"/>
      <c r="S51" s="251"/>
      <c r="T51" s="251"/>
      <c r="U51" s="251"/>
      <c r="V51" s="251"/>
      <c r="W51" s="251"/>
      <c r="X51" s="251"/>
      <c r="Y51" s="251"/>
      <c r="Z51" s="251"/>
      <c r="AA51" s="251"/>
      <c r="AB51" s="251"/>
    </row>
    <row r="52" spans="2:28" ht="15" customHeight="1" x14ac:dyDescent="0.35">
      <c r="B52" s="227" t="str">
        <f>IF($E$2="S",kontomall!J83,kontomall!G83)</f>
        <v>Avsättningar, ej räntebärande</v>
      </c>
      <c r="C52" s="97"/>
      <c r="D52" s="97"/>
      <c r="E52" s="97"/>
      <c r="F52" s="116"/>
      <c r="G52" s="55"/>
      <c r="H52" s="116">
        <v>0</v>
      </c>
      <c r="I52" s="55">
        <v>97.701999999999998</v>
      </c>
      <c r="J52" s="55">
        <v>97.701999999999998</v>
      </c>
      <c r="K52" s="55">
        <v>104.384</v>
      </c>
      <c r="L52" s="55">
        <v>99.491</v>
      </c>
      <c r="M52" s="55">
        <v>65.266000000000005</v>
      </c>
      <c r="O52" s="251"/>
      <c r="P52" s="273"/>
      <c r="Q52" s="273"/>
      <c r="R52" s="273"/>
      <c r="S52" s="251"/>
      <c r="T52" s="251"/>
      <c r="U52" s="251"/>
      <c r="V52" s="251"/>
      <c r="W52" s="251"/>
      <c r="X52" s="251"/>
      <c r="Y52" s="251"/>
      <c r="Z52" s="251"/>
      <c r="AA52" s="251"/>
      <c r="AB52" s="251"/>
    </row>
    <row r="53" spans="2:28" ht="15" customHeight="1" x14ac:dyDescent="0.35">
      <c r="B53" s="227" t="str">
        <f>IF($E$2="S",kontomall!J84,kontomall!G84)</f>
        <v>Skulder, räntebärande</v>
      </c>
      <c r="C53" s="97"/>
      <c r="D53" s="97"/>
      <c r="E53" s="97"/>
      <c r="F53" s="116"/>
      <c r="G53" s="55"/>
      <c r="H53" s="116">
        <v>0</v>
      </c>
      <c r="I53" s="55">
        <v>1210.105</v>
      </c>
      <c r="J53" s="55">
        <v>1210.105</v>
      </c>
      <c r="K53" s="55">
        <v>1180.778</v>
      </c>
      <c r="L53" s="55">
        <v>1227.3779999999999</v>
      </c>
      <c r="M53" s="55">
        <v>707.596</v>
      </c>
      <c r="O53" s="251"/>
      <c r="P53" s="251"/>
      <c r="Q53" s="251"/>
      <c r="R53" s="251"/>
      <c r="S53" s="251"/>
      <c r="T53" s="251"/>
      <c r="U53" s="251"/>
      <c r="V53" s="251"/>
      <c r="W53" s="251"/>
      <c r="X53" s="251"/>
      <c r="Y53" s="251"/>
      <c r="Z53" s="251"/>
      <c r="AA53" s="251"/>
      <c r="AB53" s="251"/>
    </row>
    <row r="54" spans="2:28" ht="15" customHeight="1" x14ac:dyDescent="0.35">
      <c r="B54" s="227" t="str">
        <f>IF($E$2="S",kontomall!J85,kontomall!G85)</f>
        <v>Skulder, ej räntebärande</v>
      </c>
      <c r="C54" s="97"/>
      <c r="D54" s="97"/>
      <c r="E54" s="97"/>
      <c r="F54" s="116"/>
      <c r="G54" s="55"/>
      <c r="H54" s="116">
        <v>0</v>
      </c>
      <c r="I54" s="55">
        <v>1754.011</v>
      </c>
      <c r="J54" s="55">
        <v>1754.011</v>
      </c>
      <c r="K54" s="55">
        <v>1786.056</v>
      </c>
      <c r="L54" s="55">
        <v>1796.191</v>
      </c>
      <c r="M54" s="55">
        <v>1715.4269999999999</v>
      </c>
      <c r="O54" s="251"/>
      <c r="P54" s="251"/>
      <c r="Q54" s="251"/>
      <c r="R54" s="251"/>
      <c r="S54" s="251"/>
      <c r="T54" s="251"/>
      <c r="U54" s="251"/>
      <c r="V54" s="251"/>
      <c r="W54" s="251"/>
      <c r="X54" s="251"/>
      <c r="Y54" s="251"/>
      <c r="Z54" s="251"/>
      <c r="AA54" s="251"/>
      <c r="AB54" s="251"/>
    </row>
    <row r="55" spans="2:28" ht="15" customHeight="1" x14ac:dyDescent="0.35">
      <c r="B55" s="227" t="str">
        <f>IF($E$2="S",kontomall!J86,kontomall!G86)</f>
        <v>Finansiella skulder, övriga</v>
      </c>
      <c r="C55" s="97"/>
      <c r="D55" s="97"/>
      <c r="E55" s="97"/>
      <c r="F55" s="116"/>
      <c r="G55" s="55"/>
      <c r="H55" s="116">
        <v>0</v>
      </c>
      <c r="I55" s="55">
        <v>51.161000000000001</v>
      </c>
      <c r="J55" s="55">
        <v>51.161000000000001</v>
      </c>
      <c r="K55" s="55">
        <v>59.164999999999999</v>
      </c>
      <c r="L55" s="55">
        <v>54.863</v>
      </c>
      <c r="M55" s="55">
        <v>39.052999999999997</v>
      </c>
      <c r="O55" s="251"/>
      <c r="P55" s="251"/>
      <c r="Q55" s="251"/>
      <c r="R55" s="251"/>
      <c r="S55" s="251"/>
      <c r="T55" s="251"/>
      <c r="U55" s="251"/>
      <c r="V55" s="251"/>
      <c r="W55" s="251"/>
      <c r="X55" s="251"/>
      <c r="Y55" s="251"/>
      <c r="Z55" s="251"/>
      <c r="AA55" s="251"/>
      <c r="AB55" s="251"/>
    </row>
    <row r="56" spans="2:28" ht="15" customHeight="1" x14ac:dyDescent="0.35">
      <c r="B56" s="229" t="str">
        <f>IF($E$2="S",kontomall!J87,kontomall!G87)</f>
        <v>Skulder hänförliga till Tillgångar som innehas för försäljning</v>
      </c>
      <c r="C56" s="101"/>
      <c r="D56" s="101"/>
      <c r="E56" s="101"/>
      <c r="F56" s="117"/>
      <c r="G56" s="59"/>
      <c r="H56" s="117">
        <v>0</v>
      </c>
      <c r="I56" s="59">
        <v>0</v>
      </c>
      <c r="J56" s="59">
        <v>0</v>
      </c>
      <c r="K56" s="59">
        <v>0</v>
      </c>
      <c r="L56" s="59">
        <v>0</v>
      </c>
      <c r="M56" s="59">
        <v>0</v>
      </c>
      <c r="O56" s="251"/>
      <c r="P56" s="251"/>
      <c r="Q56" s="251"/>
      <c r="R56" s="251"/>
      <c r="S56" s="251"/>
      <c r="T56" s="251"/>
      <c r="U56" s="251"/>
      <c r="V56" s="251"/>
      <c r="W56" s="251"/>
      <c r="X56" s="251"/>
      <c r="Y56" s="251"/>
      <c r="Z56" s="251"/>
      <c r="AA56" s="251"/>
      <c r="AB56" s="251"/>
    </row>
    <row r="57" spans="2:28" ht="15" customHeight="1" x14ac:dyDescent="0.35">
      <c r="B57" s="224" t="str">
        <f>IF($E$2="S",kontomall!J88,kontomall!G88)</f>
        <v>SUMMA EGET KAPITAL OCH SKULDER</v>
      </c>
      <c r="C57" s="113"/>
      <c r="D57" s="113"/>
      <c r="E57" s="113"/>
      <c r="F57" s="121"/>
      <c r="G57" s="50"/>
      <c r="H57" s="121">
        <f t="shared" ref="H57:M57" si="10">SUM(H49:H56)</f>
        <v>27.978999999999999</v>
      </c>
      <c r="I57" s="50">
        <f t="shared" si="10"/>
        <v>4024.5680000000002</v>
      </c>
      <c r="J57" s="309">
        <f t="shared" si="10"/>
        <v>4024.5680000000002</v>
      </c>
      <c r="K57" s="52">
        <f t="shared" si="10"/>
        <v>3931.933</v>
      </c>
      <c r="L57" s="52">
        <f t="shared" si="10"/>
        <v>3850.1959999999995</v>
      </c>
      <c r="M57" s="52">
        <f t="shared" si="10"/>
        <v>3036.415</v>
      </c>
      <c r="O57" s="251"/>
      <c r="P57" s="251"/>
      <c r="Q57" s="251"/>
      <c r="R57" s="251"/>
      <c r="S57" s="251"/>
      <c r="T57" s="251"/>
      <c r="U57" s="251"/>
      <c r="V57" s="251"/>
      <c r="W57" s="251"/>
      <c r="X57" s="251"/>
      <c r="Y57" s="251"/>
      <c r="Z57" s="251"/>
      <c r="AA57" s="251"/>
      <c r="AB57" s="251"/>
    </row>
    <row r="58" spans="2:28" ht="16.5" x14ac:dyDescent="0.35">
      <c r="B58" s="227"/>
      <c r="C58" s="113"/>
      <c r="D58" s="113"/>
      <c r="E58" s="113"/>
      <c r="F58" s="56"/>
      <c r="G58" s="56"/>
      <c r="H58" s="56"/>
      <c r="I58" s="56"/>
      <c r="J58" s="56"/>
      <c r="K58" s="56"/>
      <c r="L58" s="56"/>
      <c r="M58" s="56"/>
      <c r="O58" s="251"/>
      <c r="P58" s="251"/>
      <c r="Q58" s="251"/>
      <c r="R58" s="251"/>
      <c r="S58" s="251"/>
      <c r="T58" s="251"/>
      <c r="U58" s="251"/>
      <c r="V58" s="251"/>
      <c r="W58" s="251"/>
      <c r="X58" s="251"/>
      <c r="Y58" s="251"/>
      <c r="Z58" s="251"/>
      <c r="AA58" s="251"/>
      <c r="AB58" s="251"/>
    </row>
    <row r="59" spans="2:28" ht="16.5" x14ac:dyDescent="0.35">
      <c r="B59" s="111"/>
      <c r="C59" s="102"/>
      <c r="D59" s="104"/>
      <c r="E59" s="104"/>
      <c r="F59" s="105" t="e">
        <f t="shared" ref="F59:M59" si="11">F$5</f>
        <v>#REF!</v>
      </c>
      <c r="G59" s="105" t="e">
        <f t="shared" si="11"/>
        <v>#REF!</v>
      </c>
      <c r="H59" s="105" t="e">
        <f t="shared" si="11"/>
        <v>#REF!</v>
      </c>
      <c r="I59" s="105" t="e">
        <f t="shared" si="11"/>
        <v>#REF!</v>
      </c>
      <c r="J59" s="105" t="e">
        <f t="shared" si="11"/>
        <v>#REF!</v>
      </c>
      <c r="K59" s="105" t="e">
        <f t="shared" si="11"/>
        <v>#REF!</v>
      </c>
      <c r="L59" s="105" t="e">
        <f t="shared" si="11"/>
        <v>#REF!</v>
      </c>
      <c r="M59" s="105" t="e">
        <f t="shared" si="11"/>
        <v>#REF!</v>
      </c>
      <c r="O59" s="251"/>
      <c r="P59" s="251"/>
      <c r="Q59" s="251"/>
      <c r="R59" s="251"/>
      <c r="S59" s="251"/>
      <c r="T59" s="251"/>
      <c r="U59" s="251"/>
      <c r="V59" s="251"/>
      <c r="W59" s="251"/>
      <c r="X59" s="251"/>
      <c r="Y59" s="251"/>
      <c r="Z59" s="251"/>
      <c r="AA59" s="251"/>
      <c r="AB59" s="251"/>
    </row>
    <row r="60" spans="2:28" ht="16.5" x14ac:dyDescent="0.35">
      <c r="B60" s="106"/>
      <c r="C60" s="106"/>
      <c r="D60" s="104"/>
      <c r="E60" s="104"/>
      <c r="F60" s="108" t="e">
        <f>F$6</f>
        <v>#REF!</v>
      </c>
      <c r="G60" s="108" t="e">
        <f>G$6</f>
        <v>#REF!</v>
      </c>
      <c r="H60" s="108" t="e">
        <f>H$6</f>
        <v>#REF!</v>
      </c>
      <c r="I60" s="108" t="e">
        <f>I$6</f>
        <v>#REF!</v>
      </c>
      <c r="J60" s="108"/>
      <c r="K60" s="108"/>
      <c r="L60" s="108"/>
      <c r="M60" s="108"/>
      <c r="O60" s="251"/>
      <c r="P60" s="251"/>
      <c r="Q60" s="251"/>
      <c r="R60" s="251"/>
      <c r="S60" s="251"/>
      <c r="T60" s="251"/>
      <c r="U60" s="251"/>
      <c r="V60" s="251"/>
      <c r="W60" s="251"/>
      <c r="X60" s="251"/>
      <c r="Y60" s="251"/>
      <c r="Z60" s="251"/>
      <c r="AA60" s="251"/>
      <c r="AB60" s="251"/>
    </row>
    <row r="61" spans="2:28" ht="16.5" x14ac:dyDescent="0.35">
      <c r="B61" s="103" t="str">
        <f>IF($E$2="S",kontomall!J90,kontomall!G90)</f>
        <v>RAPPORT ÖVER KASSAFLÖDEN</v>
      </c>
      <c r="C61" s="109"/>
      <c r="D61" s="103"/>
      <c r="E61" s="103"/>
      <c r="F61" s="110"/>
      <c r="G61" s="110"/>
      <c r="H61" s="110"/>
      <c r="I61" s="110"/>
      <c r="J61" s="110"/>
      <c r="K61" s="110"/>
      <c r="L61" s="110"/>
      <c r="M61" s="110"/>
      <c r="O61" s="251"/>
      <c r="P61" s="251"/>
      <c r="Q61" s="251"/>
      <c r="R61" s="251"/>
      <c r="S61" s="251"/>
      <c r="T61" s="251"/>
      <c r="U61" s="251"/>
      <c r="V61" s="251"/>
      <c r="W61" s="251"/>
      <c r="X61" s="251"/>
      <c r="Y61" s="251"/>
      <c r="Z61" s="251"/>
      <c r="AA61" s="251"/>
      <c r="AB61" s="251"/>
    </row>
    <row r="62" spans="2:28" ht="3" customHeight="1" x14ac:dyDescent="0.35">
      <c r="B62" s="227"/>
      <c r="C62" s="100"/>
      <c r="D62" s="100"/>
      <c r="E62" s="100"/>
      <c r="F62" s="98"/>
      <c r="G62" s="98"/>
      <c r="H62" s="98"/>
      <c r="I62" s="98"/>
      <c r="J62" s="98"/>
      <c r="K62" s="98"/>
      <c r="L62" s="98"/>
      <c r="M62" s="98"/>
      <c r="O62" s="251"/>
      <c r="P62" s="251"/>
      <c r="Q62" s="251"/>
      <c r="R62" s="251"/>
      <c r="S62" s="251"/>
      <c r="T62" s="251"/>
      <c r="U62" s="251"/>
      <c r="V62" s="251"/>
      <c r="W62" s="251"/>
      <c r="X62" s="251"/>
      <c r="Y62" s="251"/>
      <c r="Z62" s="251"/>
      <c r="AA62" s="251"/>
      <c r="AB62" s="251"/>
    </row>
    <row r="63" spans="2:28" ht="34.9" customHeight="1" x14ac:dyDescent="0.35">
      <c r="B63" s="237" t="str">
        <f>IF($E$2="S",kontomall!J94,kontomall!G94)</f>
        <v>Kassaflöde från löpande verksamhet före förändring av rörelsekapital</v>
      </c>
      <c r="C63" s="237"/>
      <c r="D63" s="237"/>
      <c r="E63" s="237"/>
      <c r="F63" s="116">
        <v>-2.009999999999966</v>
      </c>
      <c r="G63" s="55">
        <v>102.48799999999997</v>
      </c>
      <c r="H63" s="116">
        <v>50.807000000000002</v>
      </c>
      <c r="I63" s="55">
        <v>116.83500000000004</v>
      </c>
      <c r="J63" s="55">
        <v>116.83500000000004</v>
      </c>
      <c r="K63" s="55">
        <v>79.896999999999821</v>
      </c>
      <c r="L63" s="55">
        <v>30.716000000000047</v>
      </c>
      <c r="M63" s="55">
        <v>-59.528999999999797</v>
      </c>
      <c r="O63" s="251"/>
      <c r="P63" s="251"/>
      <c r="Q63" s="251"/>
      <c r="R63" s="251"/>
      <c r="S63" s="251"/>
      <c r="T63" s="251"/>
      <c r="U63" s="251"/>
      <c r="V63" s="251"/>
      <c r="W63" s="251"/>
      <c r="X63" s="251"/>
      <c r="Y63" s="251"/>
      <c r="Z63" s="251"/>
      <c r="AA63" s="251"/>
      <c r="AB63" s="251"/>
    </row>
    <row r="64" spans="2:28" ht="15" customHeight="1" x14ac:dyDescent="0.35">
      <c r="B64" s="238" t="str">
        <f>IF($E$2="S",kontomall!J95,kontomall!G95)</f>
        <v>Förändring av rörelsekapital</v>
      </c>
      <c r="C64" s="238"/>
      <c r="D64" s="239"/>
      <c r="E64" s="239"/>
      <c r="F64" s="117">
        <v>-68.968999999999937</v>
      </c>
      <c r="G64" s="59">
        <v>120.02900000000002</v>
      </c>
      <c r="H64" s="117">
        <v>-171.63</v>
      </c>
      <c r="I64" s="59">
        <v>88.708000000000013</v>
      </c>
      <c r="J64" s="59">
        <v>88.708000000000013</v>
      </c>
      <c r="K64" s="59">
        <v>62.651999999999973</v>
      </c>
      <c r="L64" s="59">
        <v>-203.07499999999999</v>
      </c>
      <c r="M64" s="59">
        <v>86.522000000000006</v>
      </c>
      <c r="O64" s="251"/>
      <c r="P64" s="251"/>
      <c r="Q64" s="251"/>
      <c r="R64" s="251"/>
      <c r="S64" s="251"/>
      <c r="T64" s="251"/>
      <c r="U64" s="251"/>
      <c r="V64" s="251"/>
      <c r="W64" s="251"/>
      <c r="X64" s="251"/>
      <c r="Y64" s="251"/>
      <c r="Z64" s="251"/>
      <c r="AA64" s="251"/>
      <c r="AB64" s="251"/>
    </row>
    <row r="65" spans="2:28" ht="15" customHeight="1" x14ac:dyDescent="0.35">
      <c r="B65" s="294" t="str">
        <f>IF($E$2="S",kontomall!J96,kontomall!G96)</f>
        <v>Kassaflöde från löpande verksamhet</v>
      </c>
      <c r="C65" s="240"/>
      <c r="D65" s="241"/>
      <c r="E65" s="241"/>
      <c r="F65" s="123">
        <f t="shared" ref="F65:M65" si="12">SUM(F63:F64)</f>
        <v>-70.9789999999999</v>
      </c>
      <c r="G65" s="313">
        <f t="shared" si="12"/>
        <v>222.517</v>
      </c>
      <c r="H65" s="115">
        <f t="shared" si="12"/>
        <v>-120.82299999999999</v>
      </c>
      <c r="I65" s="51">
        <f t="shared" si="12"/>
        <v>205.54300000000006</v>
      </c>
      <c r="J65" s="51">
        <f t="shared" si="12"/>
        <v>205.54300000000006</v>
      </c>
      <c r="K65" s="52">
        <f t="shared" si="12"/>
        <v>142.54899999999981</v>
      </c>
      <c r="L65" s="52">
        <f t="shared" si="12"/>
        <v>-172.35899999999995</v>
      </c>
      <c r="M65" s="52">
        <f t="shared" si="12"/>
        <v>26.993000000000208</v>
      </c>
      <c r="O65" s="251"/>
      <c r="P65" s="251"/>
      <c r="Q65" s="251"/>
      <c r="R65" s="251"/>
      <c r="S65" s="251"/>
      <c r="T65" s="251"/>
      <c r="U65" s="251"/>
      <c r="V65" s="251"/>
      <c r="W65" s="251"/>
      <c r="X65" s="251"/>
      <c r="Y65" s="251"/>
      <c r="Z65" s="251"/>
      <c r="AA65" s="251"/>
      <c r="AB65" s="251"/>
    </row>
    <row r="66" spans="2:28" ht="15" customHeight="1" x14ac:dyDescent="0.35">
      <c r="B66" s="237" t="str">
        <f>IF($E$2="S",kontomall!J97,kontomall!G97)</f>
        <v>Investeringar i anläggningstillgångar</v>
      </c>
      <c r="C66" s="237"/>
      <c r="D66" s="97"/>
      <c r="E66" s="97"/>
      <c r="F66" s="116">
        <v>-2.5040000000000004</v>
      </c>
      <c r="G66" s="55">
        <v>-15.684000000000001</v>
      </c>
      <c r="H66" s="116">
        <v>-44.323</v>
      </c>
      <c r="I66" s="55">
        <v>-78.927000000000007</v>
      </c>
      <c r="J66" s="55">
        <v>-78.927000000000007</v>
      </c>
      <c r="K66" s="55">
        <v>-30.631999999999998</v>
      </c>
      <c r="L66" s="55">
        <v>-25.451999999999998</v>
      </c>
      <c r="M66" s="55">
        <v>-108.57899999999999</v>
      </c>
      <c r="O66" s="251"/>
      <c r="P66" s="251"/>
      <c r="Q66" s="251"/>
      <c r="R66" s="251"/>
      <c r="S66" s="251"/>
      <c r="T66" s="251"/>
      <c r="U66" s="251"/>
      <c r="V66" s="251"/>
      <c r="W66" s="251"/>
      <c r="X66" s="251"/>
      <c r="Y66" s="251"/>
      <c r="Z66" s="251"/>
      <c r="AA66" s="251"/>
      <c r="AB66" s="251"/>
    </row>
    <row r="67" spans="2:28" ht="15" customHeight="1" x14ac:dyDescent="0.35">
      <c r="B67" s="238" t="str">
        <f>IF($E$2="S",kontomall!J98,kontomall!G98)</f>
        <v>Avyttringar av anläggningstillgångar</v>
      </c>
      <c r="C67" s="238"/>
      <c r="D67" s="101"/>
      <c r="E67" s="101"/>
      <c r="F67" s="117">
        <v>0</v>
      </c>
      <c r="G67" s="59">
        <v>7.0660000000000007</v>
      </c>
      <c r="H67" s="117">
        <v>0.92400000000000004</v>
      </c>
      <c r="I67" s="59">
        <v>18.185000000000002</v>
      </c>
      <c r="J67" s="59">
        <v>18.185000000000002</v>
      </c>
      <c r="K67" s="59">
        <v>0.34899999999999998</v>
      </c>
      <c r="L67" s="59">
        <v>172.447</v>
      </c>
      <c r="M67" s="59">
        <v>0.70899999999999996</v>
      </c>
      <c r="O67" s="251"/>
      <c r="P67" s="251"/>
      <c r="Q67" s="251"/>
      <c r="R67" s="251"/>
      <c r="S67" s="251"/>
      <c r="T67" s="251"/>
      <c r="U67" s="251"/>
      <c r="V67" s="251"/>
      <c r="W67" s="251"/>
      <c r="X67" s="251"/>
      <c r="Y67" s="251"/>
      <c r="Z67" s="251"/>
      <c r="AA67" s="251"/>
      <c r="AB67" s="251"/>
    </row>
    <row r="68" spans="2:28" ht="15" customHeight="1" x14ac:dyDescent="0.35">
      <c r="B68" s="242" t="str">
        <f>IF($E$2="S",kontomall!J99,kontomall!G99)</f>
        <v>Kassaflöde före förvärv och avyttring av företag</v>
      </c>
      <c r="C68" s="242"/>
      <c r="D68" s="243"/>
      <c r="E68" s="243"/>
      <c r="F68" s="123">
        <f t="shared" ref="F68:M68" si="13">SUM(F65:F67)</f>
        <v>-73.482999999999905</v>
      </c>
      <c r="G68" s="313">
        <f t="shared" si="13"/>
        <v>213.899</v>
      </c>
      <c r="H68" s="115">
        <f t="shared" si="13"/>
        <v>-164.22199999999998</v>
      </c>
      <c r="I68" s="51">
        <f t="shared" si="13"/>
        <v>144.80100000000004</v>
      </c>
      <c r="J68" s="51">
        <f t="shared" si="13"/>
        <v>144.80100000000004</v>
      </c>
      <c r="K68" s="52">
        <f t="shared" si="13"/>
        <v>112.26599999999981</v>
      </c>
      <c r="L68" s="52">
        <f t="shared" si="13"/>
        <v>-25.363999999999947</v>
      </c>
      <c r="M68" s="52">
        <f t="shared" si="13"/>
        <v>-80.876999999999782</v>
      </c>
      <c r="O68" s="251"/>
      <c r="P68" s="251"/>
      <c r="Q68" s="251"/>
      <c r="R68" s="251"/>
      <c r="S68" s="251"/>
      <c r="T68" s="251"/>
      <c r="U68" s="251"/>
      <c r="V68" s="251"/>
      <c r="W68" s="251"/>
      <c r="X68" s="251"/>
      <c r="Y68" s="251"/>
      <c r="Z68" s="251"/>
      <c r="AA68" s="251"/>
      <c r="AB68" s="251"/>
    </row>
    <row r="69" spans="2:28" ht="15" customHeight="1" x14ac:dyDescent="0.35">
      <c r="B69" s="238" t="str">
        <f>IF($E$2="S",kontomall!J100,kontomall!G100)</f>
        <v>Nettoinvesteringar i företag</v>
      </c>
      <c r="C69" s="238"/>
      <c r="D69" s="244"/>
      <c r="E69" s="244"/>
      <c r="F69" s="117">
        <v>0</v>
      </c>
      <c r="G69" s="59">
        <v>-1.6020000000000003</v>
      </c>
      <c r="H69" s="117">
        <v>0</v>
      </c>
      <c r="I69" s="59">
        <v>-29.782999999999998</v>
      </c>
      <c r="J69" s="59">
        <v>-29.782999999999998</v>
      </c>
      <c r="K69" s="59">
        <v>0</v>
      </c>
      <c r="L69" s="59">
        <v>-680.83500000000004</v>
      </c>
      <c r="M69" s="59">
        <v>0</v>
      </c>
      <c r="O69" s="251"/>
      <c r="P69" s="251"/>
      <c r="Q69" s="251"/>
      <c r="R69" s="251"/>
      <c r="S69" s="251"/>
      <c r="T69" s="251"/>
      <c r="U69" s="251"/>
      <c r="V69" s="251"/>
      <c r="W69" s="251"/>
      <c r="X69" s="251"/>
      <c r="Y69" s="251"/>
      <c r="Z69" s="251"/>
      <c r="AA69" s="251"/>
      <c r="AB69" s="251"/>
    </row>
    <row r="70" spans="2:28" ht="15" customHeight="1" x14ac:dyDescent="0.35">
      <c r="B70" s="294" t="str">
        <f>IF($E$2="S",kontomall!J101,kontomall!G101)</f>
        <v>Kassaflöde efter investeringar</v>
      </c>
      <c r="C70" s="240"/>
      <c r="D70" s="113"/>
      <c r="E70" s="113"/>
      <c r="F70" s="123">
        <f t="shared" ref="F70:M70" si="14">SUM(F68:F69)</f>
        <v>-73.482999999999905</v>
      </c>
      <c r="G70" s="313">
        <f t="shared" si="14"/>
        <v>212.297</v>
      </c>
      <c r="H70" s="115">
        <f t="shared" si="14"/>
        <v>-164.22199999999998</v>
      </c>
      <c r="I70" s="51">
        <f t="shared" si="14"/>
        <v>115.01800000000004</v>
      </c>
      <c r="J70" s="51">
        <f t="shared" si="14"/>
        <v>115.01800000000004</v>
      </c>
      <c r="K70" s="52">
        <f t="shared" si="14"/>
        <v>112.26599999999981</v>
      </c>
      <c r="L70" s="52">
        <f t="shared" si="14"/>
        <v>-706.19899999999996</v>
      </c>
      <c r="M70" s="52">
        <f t="shared" si="14"/>
        <v>-80.876999999999782</v>
      </c>
      <c r="O70" s="251"/>
      <c r="P70" s="251"/>
      <c r="Q70" s="251"/>
      <c r="R70" s="251"/>
      <c r="S70" s="251"/>
      <c r="T70" s="251"/>
      <c r="U70" s="251"/>
      <c r="V70" s="251"/>
      <c r="W70" s="251"/>
      <c r="X70" s="251"/>
      <c r="Y70" s="251"/>
      <c r="Z70" s="251"/>
      <c r="AA70" s="251"/>
      <c r="AB70" s="251"/>
    </row>
    <row r="71" spans="2:28" ht="15" customHeight="1" x14ac:dyDescent="0.35">
      <c r="B71" s="237" t="str">
        <f>IF($E$2="S",kontomall!J102,kontomall!G102)</f>
        <v>Förändring av lån</v>
      </c>
      <c r="C71" s="237"/>
      <c r="D71" s="97"/>
      <c r="E71" s="97"/>
      <c r="F71" s="116">
        <v>-140.17200000000003</v>
      </c>
      <c r="G71" s="55">
        <v>-169.23400000000001</v>
      </c>
      <c r="H71" s="116">
        <v>-23.665999999999997</v>
      </c>
      <c r="I71" s="55">
        <v>-25.513000000000005</v>
      </c>
      <c r="J71" s="55">
        <v>-25.513000000000005</v>
      </c>
      <c r="K71" s="55">
        <v>-63.181000000000004</v>
      </c>
      <c r="L71" s="55">
        <v>454.02800000000002</v>
      </c>
      <c r="M71" s="55">
        <v>48.579000000000001</v>
      </c>
      <c r="O71" s="251"/>
      <c r="P71" s="251"/>
      <c r="Q71" s="251"/>
      <c r="R71" s="251"/>
      <c r="S71" s="251"/>
      <c r="T71" s="251"/>
      <c r="U71" s="251"/>
      <c r="V71" s="251"/>
      <c r="W71" s="251"/>
      <c r="X71" s="251"/>
      <c r="Y71" s="251"/>
      <c r="Z71" s="251"/>
      <c r="AA71" s="251"/>
      <c r="AB71" s="251"/>
    </row>
    <row r="72" spans="2:28" ht="15" customHeight="1" x14ac:dyDescent="0.35">
      <c r="B72" s="237" t="str">
        <f>IF($E$2="S",kontomall!J103,kontomall!G103)</f>
        <v>Nyemission</v>
      </c>
      <c r="C72" s="237"/>
      <c r="D72" s="97"/>
      <c r="E72" s="97"/>
      <c r="F72" s="116">
        <v>774.82799999999997</v>
      </c>
      <c r="G72" s="55">
        <v>0</v>
      </c>
      <c r="H72" s="116">
        <v>774.82799999999997</v>
      </c>
      <c r="I72" s="55">
        <v>0</v>
      </c>
      <c r="J72" s="55">
        <v>0</v>
      </c>
      <c r="K72" s="55">
        <v>0</v>
      </c>
      <c r="L72" s="55">
        <v>0</v>
      </c>
      <c r="M72" s="55">
        <v>0</v>
      </c>
      <c r="O72" s="251"/>
      <c r="P72" s="251"/>
      <c r="Q72" s="251"/>
      <c r="R72" s="251"/>
      <c r="S72" s="251"/>
      <c r="T72" s="251"/>
      <c r="U72" s="251"/>
      <c r="V72" s="251"/>
      <c r="W72" s="251"/>
      <c r="X72" s="251"/>
      <c r="Y72" s="251"/>
      <c r="Z72" s="251"/>
      <c r="AA72" s="251"/>
      <c r="AB72" s="251"/>
    </row>
    <row r="73" spans="2:28" ht="15" customHeight="1" x14ac:dyDescent="0.35">
      <c r="B73" s="237" t="str">
        <f>IF($E$2="S",kontomall!J104,kontomall!G104)</f>
        <v>Lämnad utdelning</v>
      </c>
      <c r="C73" s="237"/>
      <c r="D73" s="97"/>
      <c r="E73" s="97"/>
      <c r="F73" s="116">
        <v>4.9999999999990052E-3</v>
      </c>
      <c r="G73" s="55">
        <v>0</v>
      </c>
      <c r="H73" s="116">
        <v>-27.991</v>
      </c>
      <c r="I73" s="55">
        <v>-19.155000000000001</v>
      </c>
      <c r="J73" s="55">
        <v>-19.155000000000001</v>
      </c>
      <c r="K73" s="55">
        <v>-21.977</v>
      </c>
      <c r="L73" s="55">
        <v>-32.792000000000002</v>
      </c>
      <c r="M73" s="55">
        <v>-20.895</v>
      </c>
      <c r="O73" s="251"/>
      <c r="P73" s="251"/>
      <c r="Q73" s="251"/>
      <c r="R73" s="251"/>
      <c r="S73" s="251"/>
      <c r="T73" s="251"/>
      <c r="U73" s="251"/>
      <c r="V73" s="251"/>
      <c r="W73" s="251"/>
      <c r="X73" s="251"/>
      <c r="Y73" s="251"/>
      <c r="Z73" s="251"/>
      <c r="AA73" s="251"/>
      <c r="AB73" s="251"/>
    </row>
    <row r="74" spans="2:28" ht="15" customHeight="1" x14ac:dyDescent="0.35">
      <c r="B74" s="238" t="str">
        <f>IF($E$2="S",kontomall!J105,kontomall!G105)</f>
        <v>Övrigt</v>
      </c>
      <c r="C74" s="238"/>
      <c r="D74" s="101"/>
      <c r="E74" s="101"/>
      <c r="F74" s="117">
        <v>-0.999</v>
      </c>
      <c r="G74" s="59">
        <v>-9.463000000000001</v>
      </c>
      <c r="H74" s="117">
        <v>-101.387</v>
      </c>
      <c r="I74" s="59">
        <v>-71.63300000000001</v>
      </c>
      <c r="J74" s="59">
        <v>-71.63300000000001</v>
      </c>
      <c r="K74" s="59">
        <v>-17.669</v>
      </c>
      <c r="L74" s="59">
        <v>6.4489999999999998</v>
      </c>
      <c r="M74" s="59">
        <v>3.34</v>
      </c>
      <c r="O74" s="251"/>
      <c r="P74" s="251"/>
      <c r="Q74" s="251"/>
      <c r="R74" s="251"/>
      <c r="S74" s="251"/>
      <c r="T74" s="251"/>
      <c r="U74" s="251"/>
      <c r="V74" s="251"/>
      <c r="W74" s="251"/>
      <c r="X74" s="251"/>
      <c r="Y74" s="251"/>
      <c r="Z74" s="251"/>
      <c r="AA74" s="251"/>
      <c r="AB74" s="251"/>
    </row>
    <row r="75" spans="2:28" ht="15" customHeight="1" x14ac:dyDescent="0.35">
      <c r="B75" s="292" t="str">
        <f>IF($E$2="S",kontomall!J106,kontomall!G106)</f>
        <v>Kassaflöde från finansieringsverksamheten</v>
      </c>
      <c r="C75" s="245" t="s">
        <v>350</v>
      </c>
      <c r="D75" s="246"/>
      <c r="E75" s="246"/>
      <c r="F75" s="124">
        <f t="shared" ref="F75:M75" si="15">SUM(F71:F74)</f>
        <v>633.66199999999992</v>
      </c>
      <c r="G75" s="319">
        <f t="shared" si="15"/>
        <v>-178.697</v>
      </c>
      <c r="H75" s="124">
        <f t="shared" si="15"/>
        <v>621.78400000000011</v>
      </c>
      <c r="I75" s="70">
        <f t="shared" si="15"/>
        <v>-116.30100000000002</v>
      </c>
      <c r="J75" s="261">
        <f t="shared" si="15"/>
        <v>-116.30100000000002</v>
      </c>
      <c r="K75" s="284">
        <f t="shared" si="15"/>
        <v>-102.827</v>
      </c>
      <c r="L75" s="284">
        <f t="shared" si="15"/>
        <v>427.685</v>
      </c>
      <c r="M75" s="284">
        <f t="shared" si="15"/>
        <v>31.024000000000001</v>
      </c>
      <c r="O75" s="251"/>
      <c r="P75" s="251"/>
      <c r="Q75" s="251"/>
      <c r="R75" s="251"/>
      <c r="S75" s="251"/>
      <c r="T75" s="251"/>
      <c r="U75" s="251"/>
      <c r="V75" s="251"/>
      <c r="W75" s="251"/>
      <c r="X75" s="251"/>
      <c r="Y75" s="251"/>
      <c r="Z75" s="251"/>
      <c r="AA75" s="251"/>
      <c r="AB75" s="251"/>
    </row>
    <row r="76" spans="2:28" ht="15" customHeight="1" x14ac:dyDescent="0.35">
      <c r="B76" s="240" t="str">
        <f>IF($E$2="S",kontomall!J107,kontomall!G107)</f>
        <v>Årets/periodens kassaflöde</v>
      </c>
      <c r="C76" s="240"/>
      <c r="D76" s="113"/>
      <c r="E76" s="113"/>
      <c r="F76" s="123">
        <f t="shared" ref="F76:M76" si="16">SUM(F75+F70)</f>
        <v>560.17899999999997</v>
      </c>
      <c r="G76" s="313">
        <f t="shared" si="16"/>
        <v>33.599999999999994</v>
      </c>
      <c r="H76" s="115">
        <f t="shared" si="16"/>
        <v>457.56200000000013</v>
      </c>
      <c r="I76" s="51">
        <f t="shared" si="16"/>
        <v>-1.2829999999999728</v>
      </c>
      <c r="J76" s="51">
        <f t="shared" si="16"/>
        <v>-1.2829999999999728</v>
      </c>
      <c r="K76" s="52">
        <f t="shared" si="16"/>
        <v>9.4389999999998082</v>
      </c>
      <c r="L76" s="52">
        <f t="shared" si="16"/>
        <v>-278.51399999999995</v>
      </c>
      <c r="M76" s="52">
        <f t="shared" si="16"/>
        <v>-49.852999999999781</v>
      </c>
      <c r="O76" s="251"/>
      <c r="P76" s="251"/>
      <c r="Q76" s="251"/>
      <c r="R76" s="251"/>
      <c r="S76" s="251"/>
      <c r="T76" s="251"/>
      <c r="U76" s="251"/>
      <c r="V76" s="251"/>
      <c r="W76" s="251"/>
      <c r="X76" s="251"/>
      <c r="Y76" s="251"/>
      <c r="Z76" s="251"/>
      <c r="AA76" s="251"/>
      <c r="AB76" s="251"/>
    </row>
    <row r="77" spans="2:28" ht="15" customHeight="1" x14ac:dyDescent="0.35">
      <c r="B77" s="238" t="str">
        <f>IF($E$2="S",kontomall!J108,kontomall!G108)</f>
        <v>Avvecklad verksamhet</v>
      </c>
      <c r="C77" s="238"/>
      <c r="D77" s="101"/>
      <c r="E77" s="101"/>
      <c r="F77" s="117">
        <v>0</v>
      </c>
      <c r="G77" s="59">
        <v>0</v>
      </c>
      <c r="H77" s="117">
        <v>0</v>
      </c>
      <c r="I77" s="59">
        <v>0</v>
      </c>
      <c r="J77" s="59">
        <v>0</v>
      </c>
      <c r="K77" s="59">
        <v>0</v>
      </c>
      <c r="L77" s="59">
        <v>0</v>
      </c>
      <c r="M77" s="59">
        <v>0</v>
      </c>
      <c r="N77" s="288"/>
      <c r="O77" s="251"/>
      <c r="P77" s="251"/>
      <c r="Q77" s="251"/>
      <c r="R77" s="251"/>
      <c r="S77" s="251"/>
      <c r="T77" s="251"/>
      <c r="U77" s="251"/>
      <c r="V77" s="251"/>
      <c r="W77" s="251"/>
      <c r="X77" s="251"/>
      <c r="Y77" s="251"/>
      <c r="Z77" s="251"/>
      <c r="AA77" s="251"/>
      <c r="AB77" s="251"/>
    </row>
    <row r="78" spans="2:28" ht="15" customHeight="1" x14ac:dyDescent="0.35">
      <c r="B78" s="294" t="str">
        <f>IF($E$2="S",kontomall!J109,kontomall!G109)</f>
        <v>Årets kassaflöde, justerat för avvecklad verksamhet</v>
      </c>
      <c r="C78" s="243"/>
      <c r="D78" s="113"/>
      <c r="E78" s="113"/>
      <c r="F78" s="123">
        <f t="shared" ref="F78:M78" si="17">SUM(F76:F77)</f>
        <v>560.17899999999997</v>
      </c>
      <c r="G78" s="313">
        <f t="shared" si="17"/>
        <v>33.599999999999994</v>
      </c>
      <c r="H78" s="115">
        <f t="shared" si="17"/>
        <v>457.56200000000013</v>
      </c>
      <c r="I78" s="51">
        <f t="shared" si="17"/>
        <v>-1.2829999999999728</v>
      </c>
      <c r="J78" s="51">
        <f t="shared" si="17"/>
        <v>-1.2829999999999728</v>
      </c>
      <c r="K78" s="52">
        <f t="shared" si="17"/>
        <v>9.4389999999998082</v>
      </c>
      <c r="L78" s="52">
        <f t="shared" si="17"/>
        <v>-278.51399999999995</v>
      </c>
      <c r="M78" s="52">
        <f t="shared" si="17"/>
        <v>-49.852999999999781</v>
      </c>
      <c r="O78" s="251"/>
      <c r="P78" s="251"/>
      <c r="Q78" s="251"/>
      <c r="R78" s="251"/>
      <c r="S78" s="251"/>
      <c r="T78" s="251"/>
      <c r="U78" s="251"/>
      <c r="V78" s="251"/>
      <c r="W78" s="251"/>
      <c r="X78" s="251"/>
      <c r="Y78" s="251"/>
      <c r="Z78" s="251"/>
      <c r="AA78" s="251"/>
      <c r="AB78" s="251"/>
    </row>
    <row r="79" spans="2:28" ht="16.5" x14ac:dyDescent="0.35">
      <c r="B79" s="227"/>
      <c r="C79" s="113"/>
      <c r="D79" s="113"/>
      <c r="E79" s="113"/>
      <c r="F79" s="114"/>
      <c r="G79" s="114"/>
      <c r="H79" s="114"/>
      <c r="I79" s="114"/>
      <c r="J79" s="114"/>
      <c r="K79" s="114"/>
      <c r="L79" s="114"/>
      <c r="M79" s="114"/>
      <c r="O79" s="251"/>
      <c r="P79" s="251"/>
      <c r="Q79" s="251"/>
      <c r="R79" s="251"/>
      <c r="S79" s="251"/>
      <c r="T79" s="251"/>
      <c r="U79" s="251"/>
      <c r="V79" s="251"/>
      <c r="W79" s="251"/>
      <c r="X79" s="251"/>
      <c r="Y79" s="251"/>
      <c r="Z79" s="251"/>
      <c r="AA79" s="251"/>
      <c r="AB79" s="251"/>
    </row>
    <row r="80" spans="2:28" ht="16.5" x14ac:dyDescent="0.35">
      <c r="B80" s="111"/>
      <c r="C80" s="102"/>
      <c r="D80" s="104"/>
      <c r="E80" s="104"/>
      <c r="F80" s="105" t="e">
        <f t="shared" ref="F80:M80" si="18">F$5</f>
        <v>#REF!</v>
      </c>
      <c r="G80" s="105" t="e">
        <f t="shared" si="18"/>
        <v>#REF!</v>
      </c>
      <c r="H80" s="105" t="e">
        <f t="shared" si="18"/>
        <v>#REF!</v>
      </c>
      <c r="I80" s="105" t="e">
        <f t="shared" si="18"/>
        <v>#REF!</v>
      </c>
      <c r="J80" s="105" t="e">
        <f t="shared" si="18"/>
        <v>#REF!</v>
      </c>
      <c r="K80" s="105" t="e">
        <f t="shared" si="18"/>
        <v>#REF!</v>
      </c>
      <c r="L80" s="105" t="e">
        <f t="shared" si="18"/>
        <v>#REF!</v>
      </c>
      <c r="M80" s="105" t="e">
        <f t="shared" si="18"/>
        <v>#REF!</v>
      </c>
      <c r="O80" s="251"/>
      <c r="P80" s="251"/>
      <c r="Q80" s="251"/>
      <c r="R80" s="251"/>
      <c r="S80" s="251"/>
      <c r="T80" s="251"/>
      <c r="U80" s="251"/>
      <c r="V80" s="251"/>
      <c r="W80" s="251"/>
      <c r="X80" s="251"/>
      <c r="Y80" s="251"/>
      <c r="Z80" s="251"/>
      <c r="AA80" s="251"/>
      <c r="AB80" s="251"/>
    </row>
    <row r="81" spans="2:28" ht="16.5" x14ac:dyDescent="0.35">
      <c r="B81" s="106"/>
      <c r="C81" s="106"/>
      <c r="D81" s="104"/>
      <c r="E81" s="104"/>
      <c r="F81" s="105" t="e">
        <f>F$6</f>
        <v>#REF!</v>
      </c>
      <c r="G81" s="105" t="e">
        <f>G$6</f>
        <v>#REF!</v>
      </c>
      <c r="H81" s="108" t="e">
        <f>H$6</f>
        <v>#REF!</v>
      </c>
      <c r="I81" s="108" t="e">
        <f>I$6</f>
        <v>#REF!</v>
      </c>
      <c r="J81" s="105"/>
      <c r="K81" s="105"/>
      <c r="L81" s="105"/>
      <c r="M81" s="105"/>
      <c r="O81" s="251"/>
      <c r="P81" s="251"/>
      <c r="Q81" s="251"/>
      <c r="R81" s="251"/>
      <c r="S81" s="251"/>
      <c r="T81" s="251"/>
      <c r="U81" s="251"/>
      <c r="V81" s="251"/>
      <c r="W81" s="251"/>
      <c r="X81" s="251"/>
      <c r="Y81" s="251"/>
      <c r="Z81" s="251"/>
      <c r="AA81" s="251"/>
      <c r="AB81" s="251"/>
    </row>
    <row r="82" spans="2:28" ht="16.5" x14ac:dyDescent="0.35">
      <c r="B82" s="103" t="str">
        <f>IF($E$2="S",kontomall!J111,kontomall!G111)</f>
        <v>NYCKELTAL</v>
      </c>
      <c r="C82" s="109"/>
      <c r="D82" s="103"/>
      <c r="E82" s="103"/>
      <c r="F82" s="107"/>
      <c r="G82" s="107"/>
      <c r="H82" s="107"/>
      <c r="I82" s="107"/>
      <c r="J82" s="107"/>
      <c r="K82" s="107"/>
      <c r="L82" s="107"/>
      <c r="M82" s="107"/>
      <c r="O82" s="251"/>
      <c r="P82" s="251"/>
      <c r="Q82" s="251"/>
      <c r="R82" s="251"/>
      <c r="S82" s="251"/>
      <c r="T82" s="251"/>
      <c r="U82" s="251"/>
      <c r="V82" s="251"/>
      <c r="W82" s="251"/>
      <c r="X82" s="251"/>
      <c r="Y82" s="251"/>
      <c r="Z82" s="251"/>
      <c r="AA82" s="251"/>
      <c r="AB82" s="251"/>
    </row>
    <row r="83" spans="2:28" ht="1.5" customHeight="1" x14ac:dyDescent="0.35">
      <c r="B83" s="227" t="str">
        <f>IF($E$2="S",kontomall!J118,kontomall!G118)</f>
        <v>Avkastning på EK (%)</v>
      </c>
      <c r="C83" s="100"/>
      <c r="D83" s="100"/>
      <c r="E83" s="100"/>
      <c r="F83" s="100"/>
      <c r="G83" s="100"/>
      <c r="H83" s="100"/>
      <c r="I83" s="100"/>
      <c r="J83" s="100"/>
      <c r="K83" s="100"/>
      <c r="L83" s="100"/>
      <c r="M83" s="100"/>
      <c r="O83" s="251"/>
      <c r="P83" s="251"/>
      <c r="Q83" s="251"/>
      <c r="R83" s="251"/>
      <c r="S83" s="251"/>
      <c r="T83" s="251"/>
      <c r="U83" s="251"/>
      <c r="V83" s="251"/>
      <c r="W83" s="251"/>
      <c r="X83" s="251"/>
      <c r="Y83" s="251"/>
      <c r="Z83" s="251"/>
      <c r="AA83" s="251"/>
      <c r="AB83" s="251"/>
    </row>
    <row r="84" spans="2:28" ht="15" customHeight="1" x14ac:dyDescent="0.35">
      <c r="B84" s="262" t="str">
        <f>IF($E$2="S",kontomall!J115,kontomall!G115)</f>
        <v>EBITA-marginal (%)</v>
      </c>
      <c r="C84" s="237"/>
      <c r="D84" s="228"/>
      <c r="E84" s="228"/>
      <c r="F84" s="119">
        <v>7.9175216286079317</v>
      </c>
      <c r="G84" s="93">
        <v>15.106837339993756</v>
      </c>
      <c r="H84" s="119">
        <v>0</v>
      </c>
      <c r="I84" s="93">
        <v>8.4140652668858955</v>
      </c>
      <c r="J84" s="93">
        <v>8.4140652668858955</v>
      </c>
      <c r="K84" s="93">
        <v>9.6295263742569404</v>
      </c>
      <c r="L84" s="93">
        <v>9.3657319334010776</v>
      </c>
      <c r="M84" s="93">
        <v>0.21168178959249231</v>
      </c>
      <c r="O84" s="251"/>
      <c r="P84" s="251"/>
      <c r="Q84" s="251"/>
      <c r="R84" s="251"/>
      <c r="S84" s="251"/>
      <c r="T84" s="251"/>
      <c r="U84" s="251"/>
      <c r="V84" s="251"/>
      <c r="W84" s="251"/>
      <c r="X84" s="251"/>
      <c r="Y84" s="251"/>
      <c r="Z84" s="251"/>
      <c r="AA84" s="251"/>
      <c r="AB84" s="251"/>
    </row>
    <row r="85" spans="2:28" ht="15" customHeight="1" x14ac:dyDescent="0.35">
      <c r="B85" s="227" t="str">
        <f>IF($E$2="S",kontomall!J116,kontomall!G116)</f>
        <v>Operativ EBITA-marginal (%)</v>
      </c>
      <c r="C85" s="237"/>
      <c r="D85" s="228"/>
      <c r="E85" s="228"/>
      <c r="F85" s="119">
        <v>8.3965073510728967</v>
      </c>
      <c r="G85" s="93">
        <v>18.260664964096154</v>
      </c>
      <c r="H85" s="119">
        <v>0</v>
      </c>
      <c r="I85" s="93">
        <v>9.2584340116367265</v>
      </c>
      <c r="J85" s="93">
        <v>9.2584340116367265</v>
      </c>
      <c r="K85" s="93">
        <v>9.3804972202291754</v>
      </c>
      <c r="L85" s="93">
        <v>9.7643731496932542</v>
      </c>
      <c r="M85" s="93">
        <v>8.9793851673553338</v>
      </c>
      <c r="O85" s="251"/>
      <c r="P85" s="251"/>
      <c r="Q85" s="251"/>
      <c r="R85" s="251"/>
      <c r="S85" s="251"/>
      <c r="T85" s="251"/>
      <c r="U85" s="251"/>
      <c r="V85" s="251"/>
      <c r="W85" s="251"/>
      <c r="X85" s="251"/>
      <c r="Y85" s="251"/>
      <c r="Z85" s="251"/>
      <c r="AA85" s="251"/>
      <c r="AB85" s="251"/>
    </row>
    <row r="86" spans="2:28" ht="15" customHeight="1" x14ac:dyDescent="0.35">
      <c r="B86" s="227" t="str">
        <f>IF($E$2="S",kontomall!J117,kontomall!G117)</f>
        <v>EBT-marginal (%)</v>
      </c>
      <c r="C86" s="237"/>
      <c r="D86" s="228"/>
      <c r="E86" s="228"/>
      <c r="F86" s="119">
        <v>-0.43748454292803229</v>
      </c>
      <c r="G86" s="93">
        <v>15.059937558538868</v>
      </c>
      <c r="H86" s="119">
        <v>0</v>
      </c>
      <c r="I86" s="93">
        <v>4.1171363521376003</v>
      </c>
      <c r="J86" s="93">
        <v>4.1171363521376003</v>
      </c>
      <c r="K86" s="93">
        <v>4.5768086469216405</v>
      </c>
      <c r="L86" s="93">
        <v>1.4584219680319821</v>
      </c>
      <c r="M86" s="93">
        <v>-3.2033284572776224</v>
      </c>
      <c r="O86" s="251"/>
      <c r="P86" s="251"/>
      <c r="Q86" s="251"/>
      <c r="R86" s="251"/>
      <c r="S86" s="251"/>
      <c r="T86" s="251"/>
      <c r="U86" s="251"/>
      <c r="V86" s="251"/>
      <c r="W86" s="251"/>
      <c r="X86" s="251"/>
      <c r="Y86" s="251"/>
      <c r="Z86" s="251"/>
      <c r="AA86" s="251"/>
      <c r="AB86" s="251"/>
    </row>
    <row r="87" spans="2:28" ht="15" customHeight="1" x14ac:dyDescent="0.35">
      <c r="B87" s="227" t="str">
        <f>IF($E$2="S",kontomall!J118,kontomall!G118)</f>
        <v>Avkastning på EK (%)</v>
      </c>
      <c r="C87" s="237"/>
      <c r="D87" s="235"/>
      <c r="E87" s="235"/>
      <c r="F87" s="126" t="s">
        <v>67</v>
      </c>
      <c r="G87" s="93" t="s">
        <v>67</v>
      </c>
      <c r="H87" s="119">
        <v>0</v>
      </c>
      <c r="I87" s="93">
        <v>7.8760022030064718</v>
      </c>
      <c r="J87" s="93">
        <v>7.8760022030064718</v>
      </c>
      <c r="K87" s="93">
        <v>9.400830009943876</v>
      </c>
      <c r="L87" s="93">
        <v>2.4176209238949844</v>
      </c>
      <c r="M87" s="93">
        <v>-15.9245473406747</v>
      </c>
      <c r="O87" s="251"/>
      <c r="P87" s="251"/>
      <c r="Q87" s="251"/>
      <c r="R87" s="251"/>
      <c r="S87" s="251"/>
      <c r="T87" s="251"/>
      <c r="U87" s="251"/>
      <c r="V87" s="251"/>
      <c r="W87" s="251"/>
      <c r="X87" s="251"/>
      <c r="Y87" s="251"/>
      <c r="Z87" s="251"/>
      <c r="AA87" s="251"/>
      <c r="AB87" s="251"/>
    </row>
    <row r="88" spans="2:28" ht="15" customHeight="1" x14ac:dyDescent="0.35">
      <c r="B88" s="227" t="str">
        <f>IF($E$2="S",kontomall!J119,kontomall!G119)</f>
        <v>Avkastning på sysselsatt kapital (%)</v>
      </c>
      <c r="C88" s="237"/>
      <c r="D88" s="235"/>
      <c r="E88" s="235"/>
      <c r="F88" s="126" t="s">
        <v>67</v>
      </c>
      <c r="G88" s="55" t="s">
        <v>67</v>
      </c>
      <c r="H88" s="119">
        <v>0</v>
      </c>
      <c r="I88" s="93">
        <v>11.234442700355883</v>
      </c>
      <c r="J88" s="93">
        <v>11.234442700355883</v>
      </c>
      <c r="K88" s="93">
        <v>12.76725093051764</v>
      </c>
      <c r="L88" s="93">
        <v>13.925976793140624</v>
      </c>
      <c r="M88" s="93">
        <v>0.68101679337910448</v>
      </c>
      <c r="O88" s="251"/>
      <c r="P88" s="251"/>
      <c r="Q88" s="251"/>
      <c r="R88" s="251"/>
      <c r="S88" s="251"/>
      <c r="T88" s="251"/>
      <c r="U88" s="251"/>
      <c r="V88" s="251"/>
      <c r="W88" s="251"/>
      <c r="X88" s="251"/>
      <c r="Y88" s="251"/>
      <c r="Z88" s="251"/>
      <c r="AA88" s="251"/>
      <c r="AB88" s="251"/>
    </row>
    <row r="89" spans="2:28" ht="15" customHeight="1" x14ac:dyDescent="0.35">
      <c r="B89" s="227" t="str">
        <f>IF($E$2="S",kontomall!J120,kontomall!G120)</f>
        <v>Soliditet (%)</v>
      </c>
      <c r="C89" s="237"/>
      <c r="D89" s="228"/>
      <c r="E89" s="228"/>
      <c r="F89" s="127" t="s">
        <v>67</v>
      </c>
      <c r="G89" s="55" t="s">
        <v>67</v>
      </c>
      <c r="H89" s="116">
        <v>100</v>
      </c>
      <c r="I89" s="55">
        <v>21.758534083658169</v>
      </c>
      <c r="J89" s="55">
        <v>21.758534083658169</v>
      </c>
      <c r="K89" s="55">
        <v>19.353407090100465</v>
      </c>
      <c r="L89" s="55">
        <v>16.530145478308118</v>
      </c>
      <c r="M89" s="55">
        <v>15.794283719452048</v>
      </c>
      <c r="O89" s="251"/>
      <c r="P89" s="251"/>
      <c r="Q89" s="251"/>
      <c r="R89" s="251"/>
      <c r="S89" s="251"/>
      <c r="T89" s="251"/>
      <c r="U89" s="251"/>
      <c r="V89" s="251"/>
      <c r="W89" s="251"/>
      <c r="X89" s="251"/>
      <c r="Y89" s="251"/>
      <c r="Z89" s="251"/>
      <c r="AA89" s="251"/>
      <c r="AB89" s="251"/>
    </row>
    <row r="90" spans="2:28" ht="15" customHeight="1" x14ac:dyDescent="0.35">
      <c r="B90" s="227" t="str">
        <f>IF($E$2="S",kontomall!J121,kontomall!G121)</f>
        <v>Räntebärande nettoskuld</v>
      </c>
      <c r="C90" s="237"/>
      <c r="D90" s="228"/>
      <c r="E90" s="228"/>
      <c r="F90" s="128" t="s">
        <v>67</v>
      </c>
      <c r="G90" s="93" t="s">
        <v>67</v>
      </c>
      <c r="H90" s="116">
        <v>0</v>
      </c>
      <c r="I90" s="55">
        <v>1055.5630000000001</v>
      </c>
      <c r="J90" s="55">
        <v>1055.5630000000001</v>
      </c>
      <c r="K90" s="55">
        <v>1046.24</v>
      </c>
      <c r="L90" s="55">
        <v>1114.6790000000001</v>
      </c>
      <c r="M90" s="55">
        <v>373.21999999999997</v>
      </c>
      <c r="O90" s="251"/>
      <c r="P90" s="251"/>
      <c r="Q90" s="251"/>
      <c r="R90" s="251"/>
      <c r="S90" s="251"/>
      <c r="T90" s="251"/>
      <c r="U90" s="251"/>
      <c r="V90" s="251"/>
      <c r="W90" s="251"/>
      <c r="X90" s="251"/>
      <c r="Y90" s="251"/>
      <c r="Z90" s="251"/>
      <c r="AA90" s="251"/>
      <c r="AB90" s="251"/>
    </row>
    <row r="91" spans="2:28" ht="15" customHeight="1" x14ac:dyDescent="0.35">
      <c r="B91" s="227" t="str">
        <f>IF($E$2="S",kontomall!J122,kontomall!G122)</f>
        <v>Skuldsättningsgrad</v>
      </c>
      <c r="C91" s="237"/>
      <c r="D91" s="97"/>
      <c r="E91" s="97"/>
      <c r="F91" s="129" t="s">
        <v>67</v>
      </c>
      <c r="G91" s="55" t="s">
        <v>67</v>
      </c>
      <c r="H91" s="119">
        <v>0</v>
      </c>
      <c r="I91" s="93">
        <v>1.4228908274303491</v>
      </c>
      <c r="J91" s="93">
        <v>1.4228908274303491</v>
      </c>
      <c r="K91" s="93">
        <v>1.6050254743003278</v>
      </c>
      <c r="L91" s="93">
        <v>1.9847936107396891</v>
      </c>
      <c r="M91" s="93">
        <v>1.5369469118812296</v>
      </c>
      <c r="O91" s="251"/>
      <c r="P91" s="251"/>
      <c r="Q91" s="251"/>
      <c r="R91" s="251"/>
      <c r="S91" s="251"/>
      <c r="T91" s="251"/>
      <c r="U91" s="251"/>
      <c r="V91" s="251"/>
      <c r="W91" s="251"/>
      <c r="X91" s="251"/>
      <c r="Y91" s="251"/>
      <c r="Z91" s="251"/>
      <c r="AA91" s="251"/>
      <c r="AB91" s="251"/>
    </row>
    <row r="92" spans="2:28" ht="15" customHeight="1" x14ac:dyDescent="0.35">
      <c r="B92" s="229" t="str">
        <f>IF($E$2="S",kontomall!J123,kontomall!G123)</f>
        <v>Medelantal anställda</v>
      </c>
      <c r="C92" s="238"/>
      <c r="D92" s="101"/>
      <c r="E92" s="101"/>
      <c r="F92" s="130" t="s">
        <v>67</v>
      </c>
      <c r="G92" s="93" t="s">
        <v>67</v>
      </c>
      <c r="H92" s="131" t="s">
        <v>67</v>
      </c>
      <c r="I92" s="87">
        <v>435</v>
      </c>
      <c r="J92" s="87">
        <v>435</v>
      </c>
      <c r="K92" s="55">
        <v>448</v>
      </c>
      <c r="L92" s="55">
        <v>460</v>
      </c>
      <c r="M92" s="55">
        <v>441</v>
      </c>
      <c r="O92" s="251"/>
      <c r="P92" s="251"/>
      <c r="Q92" s="251"/>
      <c r="R92" s="251"/>
      <c r="S92" s="251"/>
      <c r="T92" s="251"/>
      <c r="U92" s="251"/>
      <c r="V92" s="251"/>
      <c r="W92" s="251"/>
      <c r="X92" s="251"/>
      <c r="Y92" s="251"/>
      <c r="Z92" s="251"/>
      <c r="AA92" s="251"/>
      <c r="AB92" s="251"/>
    </row>
    <row r="93" spans="2:28" ht="16.5" x14ac:dyDescent="0.35">
      <c r="B93" s="231"/>
      <c r="C93" s="99"/>
      <c r="D93" s="99"/>
      <c r="E93" s="99"/>
      <c r="F93" s="99"/>
      <c r="G93" s="99"/>
      <c r="H93" s="99"/>
      <c r="I93" s="99"/>
      <c r="J93" s="99"/>
      <c r="K93" s="99"/>
      <c r="L93" s="99"/>
      <c r="M93" s="99"/>
    </row>
    <row r="94" spans="2:28" ht="16.5" x14ac:dyDescent="0.35">
      <c r="B94" s="61"/>
      <c r="C94" s="247"/>
      <c r="D94" s="247"/>
      <c r="E94" s="247"/>
      <c r="F94" s="247"/>
      <c r="G94" s="247"/>
      <c r="H94" s="247"/>
      <c r="I94" s="247"/>
      <c r="J94" s="247"/>
      <c r="K94" s="247"/>
      <c r="L94" s="247"/>
      <c r="M94" s="247"/>
    </row>
    <row r="95" spans="2:28" ht="16.5" x14ac:dyDescent="0.35">
      <c r="B95" s="231"/>
      <c r="C95" s="247"/>
      <c r="D95" s="247"/>
      <c r="E95" s="247"/>
      <c r="F95" s="247"/>
      <c r="G95" s="247"/>
      <c r="H95" s="247"/>
      <c r="I95" s="247"/>
      <c r="J95" s="247"/>
      <c r="K95" s="247"/>
      <c r="L95" s="247"/>
      <c r="M95" s="247"/>
    </row>
    <row r="96" spans="2:28" ht="16.5" x14ac:dyDescent="0.35">
      <c r="B96" s="248"/>
      <c r="C96" s="248"/>
      <c r="D96" s="248"/>
      <c r="E96" s="248"/>
      <c r="F96" s="248"/>
      <c r="G96" s="248"/>
      <c r="H96" s="248"/>
      <c r="I96" s="248"/>
      <c r="J96" s="248"/>
      <c r="K96" s="248"/>
      <c r="L96" s="248"/>
      <c r="M96" s="248"/>
    </row>
    <row r="97" spans="1:13" x14ac:dyDescent="0.25">
      <c r="A97" s="32"/>
      <c r="B97"/>
      <c r="C97"/>
      <c r="D97" s="29"/>
      <c r="E97" s="219"/>
      <c r="F97" s="219"/>
      <c r="G97" s="219"/>
      <c r="H97" s="219"/>
      <c r="I97" s="219"/>
      <c r="J97" s="219"/>
      <c r="K97" s="219"/>
      <c r="L97" s="219"/>
      <c r="M97" s="219"/>
    </row>
    <row r="98" spans="1:13" x14ac:dyDescent="0.25">
      <c r="A98" s="219"/>
      <c r="D98" s="39"/>
      <c r="E98" s="219"/>
      <c r="F98" s="219"/>
      <c r="G98" s="219"/>
      <c r="H98" s="219"/>
      <c r="I98" s="219"/>
      <c r="J98" s="219"/>
      <c r="K98" s="219"/>
      <c r="L98" s="219"/>
      <c r="M98" s="219"/>
    </row>
    <row r="99" spans="1:13" ht="16.5" x14ac:dyDescent="0.35">
      <c r="B99" s="248"/>
      <c r="C99" s="248"/>
      <c r="D99" s="248"/>
      <c r="E99" s="248"/>
      <c r="F99" s="248"/>
      <c r="G99" s="248"/>
      <c r="H99" s="248"/>
      <c r="I99" s="248"/>
      <c r="J99" s="248"/>
      <c r="K99" s="248"/>
      <c r="L99" s="248"/>
      <c r="M99" s="248"/>
    </row>
    <row r="100" spans="1:13" ht="16.5" x14ac:dyDescent="0.35">
      <c r="B100" s="248"/>
      <c r="C100" s="248"/>
      <c r="D100" s="248"/>
      <c r="E100" s="248"/>
      <c r="F100" s="248"/>
      <c r="G100" s="248"/>
      <c r="H100" s="248"/>
      <c r="I100" s="248"/>
      <c r="J100" s="248"/>
      <c r="K100" s="248"/>
      <c r="L100" s="248"/>
      <c r="M100" s="248"/>
    </row>
    <row r="101" spans="1:13" ht="16.5" x14ac:dyDescent="0.35">
      <c r="B101" s="248"/>
      <c r="C101" s="248"/>
      <c r="D101" s="248"/>
      <c r="E101" s="248"/>
      <c r="F101" s="248"/>
      <c r="G101" s="248"/>
      <c r="H101" s="248"/>
      <c r="I101" s="248"/>
      <c r="J101" s="248"/>
      <c r="K101" s="248"/>
      <c r="L101" s="248"/>
      <c r="M101" s="248"/>
    </row>
    <row r="102" spans="1:13" ht="16.5" x14ac:dyDescent="0.35">
      <c r="B102" s="248"/>
      <c r="C102" s="248"/>
      <c r="D102" s="248"/>
      <c r="E102" s="248"/>
      <c r="F102" s="248"/>
      <c r="G102" s="248"/>
      <c r="H102" s="248"/>
      <c r="I102" s="248"/>
      <c r="J102" s="248"/>
      <c r="K102" s="248"/>
      <c r="L102" s="248"/>
      <c r="M102" s="248"/>
    </row>
    <row r="103" spans="1:13" x14ac:dyDescent="0.25">
      <c r="B103" s="249"/>
      <c r="C103" s="249"/>
      <c r="D103" s="249"/>
      <c r="E103" s="249"/>
      <c r="F103" s="249"/>
      <c r="G103" s="249"/>
      <c r="H103" s="249"/>
      <c r="I103" s="249"/>
      <c r="J103" s="249"/>
      <c r="K103" s="249"/>
      <c r="L103" s="249"/>
      <c r="M103" s="249"/>
    </row>
    <row r="104" spans="1:13" x14ac:dyDescent="0.25">
      <c r="B104" s="249"/>
      <c r="C104" s="249"/>
      <c r="D104" s="249"/>
      <c r="E104" s="249"/>
      <c r="F104" s="249"/>
      <c r="G104" s="249"/>
      <c r="H104" s="249"/>
      <c r="I104" s="249"/>
      <c r="J104" s="249"/>
      <c r="K104" s="249"/>
      <c r="L104" s="249"/>
      <c r="M104" s="249"/>
    </row>
    <row r="105" spans="1:13" x14ac:dyDescent="0.25">
      <c r="B105" s="249"/>
      <c r="C105" s="249"/>
      <c r="D105" s="249"/>
      <c r="E105" s="249"/>
      <c r="F105" s="249"/>
      <c r="G105" s="249"/>
      <c r="H105" s="249"/>
      <c r="I105" s="249"/>
      <c r="J105" s="249"/>
      <c r="K105" s="249"/>
      <c r="L105" s="249"/>
      <c r="M105" s="249"/>
    </row>
    <row r="106" spans="1:13" x14ac:dyDescent="0.25">
      <c r="B106" s="249"/>
      <c r="C106" s="249"/>
      <c r="D106" s="249"/>
      <c r="E106" s="249"/>
      <c r="F106" s="249"/>
      <c r="G106" s="249"/>
      <c r="H106" s="249"/>
      <c r="I106" s="249"/>
      <c r="J106" s="249"/>
      <c r="K106" s="249"/>
      <c r="L106" s="249"/>
      <c r="M106" s="249"/>
    </row>
    <row r="107" spans="1:13" x14ac:dyDescent="0.25">
      <c r="B107" s="249"/>
      <c r="C107" s="249"/>
      <c r="D107" s="249"/>
      <c r="E107" s="249"/>
      <c r="F107" s="249"/>
      <c r="G107" s="249"/>
      <c r="H107" s="249"/>
      <c r="I107" s="249"/>
      <c r="J107" s="249"/>
      <c r="K107" s="249"/>
      <c r="L107" s="249"/>
      <c r="M107" s="249"/>
    </row>
    <row r="108" spans="1:13" x14ac:dyDescent="0.25">
      <c r="B108" s="219"/>
      <c r="C108" s="219"/>
      <c r="D108" s="219"/>
      <c r="E108" s="219"/>
      <c r="F108" s="219"/>
      <c r="G108" s="219"/>
      <c r="H108" s="219"/>
      <c r="I108" s="219"/>
      <c r="J108" s="219"/>
      <c r="K108" s="219"/>
      <c r="L108" s="219"/>
      <c r="M108" s="219"/>
    </row>
    <row r="109" spans="1:13" x14ac:dyDescent="0.25">
      <c r="B109" s="219"/>
      <c r="C109" s="219"/>
      <c r="D109" s="219"/>
      <c r="E109" s="219"/>
      <c r="F109" s="219"/>
      <c r="G109" s="219"/>
      <c r="H109" s="219"/>
      <c r="I109" s="219"/>
      <c r="J109" s="219"/>
      <c r="K109" s="219"/>
      <c r="L109" s="219"/>
      <c r="M109" s="219"/>
    </row>
    <row r="110" spans="1:13" x14ac:dyDescent="0.25">
      <c r="B110" s="219"/>
      <c r="C110" s="219"/>
      <c r="D110" s="219"/>
      <c r="E110" s="219"/>
      <c r="F110" s="219"/>
      <c r="G110" s="219"/>
      <c r="H110" s="219"/>
      <c r="I110" s="219"/>
      <c r="J110" s="219"/>
      <c r="K110" s="219"/>
      <c r="L110" s="219"/>
      <c r="M110" s="219"/>
    </row>
    <row r="111" spans="1:13" x14ac:dyDescent="0.25">
      <c r="B111" s="219"/>
      <c r="C111" s="219"/>
      <c r="D111" s="219"/>
      <c r="E111" s="219"/>
      <c r="F111" s="219"/>
      <c r="G111" s="219"/>
      <c r="H111" s="219"/>
      <c r="I111" s="219"/>
      <c r="J111" s="219"/>
      <c r="K111" s="219"/>
      <c r="L111" s="219"/>
      <c r="M111" s="219"/>
    </row>
    <row r="112" spans="1:13" x14ac:dyDescent="0.25">
      <c r="B112" s="219"/>
      <c r="C112" s="219"/>
      <c r="D112" s="219"/>
      <c r="E112" s="219"/>
      <c r="F112" s="219"/>
      <c r="G112" s="219"/>
      <c r="H112" s="219"/>
      <c r="I112" s="219"/>
      <c r="J112" s="219"/>
      <c r="K112" s="219"/>
      <c r="L112" s="219"/>
      <c r="M112" s="219"/>
    </row>
    <row r="113" spans="2:13" x14ac:dyDescent="0.25">
      <c r="B113" s="219"/>
      <c r="C113" s="219"/>
      <c r="D113" s="219"/>
      <c r="E113" s="219"/>
      <c r="F113" s="219"/>
      <c r="G113" s="219"/>
      <c r="H113" s="219"/>
      <c r="I113" s="219"/>
      <c r="J113" s="219"/>
      <c r="K113" s="219"/>
      <c r="L113" s="219"/>
      <c r="M113" s="219"/>
    </row>
    <row r="114" spans="2:13" x14ac:dyDescent="0.25">
      <c r="B114" s="219"/>
      <c r="C114" s="219"/>
      <c r="D114" s="219"/>
      <c r="E114" s="219"/>
      <c r="F114" s="219"/>
      <c r="G114" s="219"/>
      <c r="H114" s="219"/>
      <c r="I114" s="219"/>
      <c r="J114" s="219"/>
      <c r="K114" s="219"/>
      <c r="L114" s="219"/>
      <c r="M114" s="219"/>
    </row>
    <row r="115" spans="2:13" x14ac:dyDescent="0.25">
      <c r="B115" s="219"/>
      <c r="C115" s="219"/>
      <c r="D115" s="219"/>
      <c r="E115" s="219"/>
      <c r="F115" s="219"/>
      <c r="G115" s="219"/>
      <c r="H115" s="219"/>
      <c r="I115" s="219"/>
      <c r="J115" s="219"/>
      <c r="K115" s="219"/>
      <c r="L115" s="219"/>
      <c r="M115" s="219"/>
    </row>
    <row r="116" spans="2:13" x14ac:dyDescent="0.25">
      <c r="B116" s="219"/>
      <c r="C116" s="219"/>
      <c r="D116" s="219"/>
      <c r="E116" s="219"/>
      <c r="F116" s="219"/>
      <c r="G116" s="219"/>
      <c r="H116" s="219"/>
      <c r="I116" s="219"/>
      <c r="J116" s="219"/>
      <c r="K116" s="219"/>
      <c r="L116" s="219"/>
      <c r="M116" s="219"/>
    </row>
    <row r="117" spans="2:13" x14ac:dyDescent="0.25">
      <c r="B117" s="219"/>
      <c r="C117" s="219"/>
      <c r="D117" s="219"/>
      <c r="E117" s="219"/>
      <c r="F117" s="219"/>
      <c r="G117" s="219"/>
      <c r="H117" s="219"/>
      <c r="I117" s="219"/>
      <c r="J117" s="219"/>
      <c r="K117" s="219"/>
      <c r="L117" s="219"/>
      <c r="M117" s="219"/>
    </row>
    <row r="118" spans="2:13" x14ac:dyDescent="0.25">
      <c r="B118" s="219"/>
      <c r="C118" s="219"/>
      <c r="D118" s="219"/>
      <c r="E118" s="219"/>
      <c r="F118" s="219"/>
      <c r="G118" s="219"/>
      <c r="H118" s="219"/>
      <c r="I118" s="219"/>
      <c r="J118" s="219"/>
      <c r="K118" s="219"/>
      <c r="L118" s="219"/>
      <c r="M118" s="219"/>
    </row>
    <row r="119" spans="2:13" x14ac:dyDescent="0.25">
      <c r="B119" s="219"/>
      <c r="C119" s="219"/>
      <c r="D119" s="219"/>
      <c r="E119" s="219"/>
      <c r="F119" s="219"/>
      <c r="G119" s="219"/>
      <c r="H119" s="219"/>
      <c r="I119" s="219"/>
      <c r="J119" s="219"/>
      <c r="K119" s="219"/>
      <c r="L119" s="219"/>
      <c r="M119" s="219"/>
    </row>
    <row r="120" spans="2:13" x14ac:dyDescent="0.25">
      <c r="B120" s="219"/>
      <c r="C120" s="219"/>
      <c r="D120" s="219"/>
      <c r="E120" s="219"/>
      <c r="F120" s="219"/>
      <c r="G120" s="219"/>
      <c r="H120" s="219"/>
      <c r="I120" s="219"/>
      <c r="J120" s="219"/>
      <c r="K120" s="219"/>
      <c r="L120" s="219"/>
      <c r="M120" s="219"/>
    </row>
  </sheetData>
  <mergeCells count="1">
    <mergeCell ref="B3:M3"/>
  </mergeCells>
  <pageMargins left="0.7" right="0.7" top="0.75" bottom="0.75" header="0.3" footer="0.3"/>
  <pageSetup paperSize="9" scale="53" orientation="portrait" r:id="rId1"/>
  <rowBreaks count="1" manualBreakCount="1">
    <brk id="94" min="1" max="12"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13"/>
  <sheetViews>
    <sheetView showZeros="0" zoomScaleNormal="100" workbookViewId="0">
      <selection sqref="A1:L1"/>
    </sheetView>
  </sheetViews>
  <sheetFormatPr defaultRowHeight="15" x14ac:dyDescent="0.25"/>
  <cols>
    <col min="1" max="1" width="26" style="212" customWidth="1"/>
    <col min="2" max="2" width="16" style="212" customWidth="1"/>
    <col min="3" max="3" width="8.28515625" style="212" customWidth="1"/>
    <col min="4" max="4" width="4.85546875" style="212" customWidth="1"/>
    <col min="5" max="12" width="9.7109375" style="212" customWidth="1"/>
    <col min="13" max="13" width="4.5703125" style="212" customWidth="1"/>
    <col min="14" max="16" width="9.140625" style="212"/>
    <col min="17" max="17" width="10.7109375" style="212" customWidth="1"/>
    <col min="18" max="18" width="11.7109375" style="212" customWidth="1"/>
    <col min="19" max="68" width="9.140625" style="212"/>
  </cols>
  <sheetData>
    <row r="1" spans="1:14" ht="21.75" x14ac:dyDescent="0.25">
      <c r="A1" s="344" t="s">
        <v>128</v>
      </c>
      <c r="B1" s="344"/>
      <c r="C1" s="344"/>
      <c r="D1" s="344"/>
      <c r="E1" s="344"/>
      <c r="F1" s="344"/>
      <c r="G1" s="344"/>
      <c r="H1" s="344"/>
      <c r="I1" s="344"/>
      <c r="J1" s="344"/>
      <c r="K1" s="344"/>
      <c r="L1" s="344"/>
    </row>
    <row r="2" spans="1:14" ht="16.5" x14ac:dyDescent="0.35">
      <c r="A2" s="224" t="s">
        <v>74</v>
      </c>
      <c r="B2" s="225"/>
      <c r="C2" s="225"/>
      <c r="D2" s="225"/>
      <c r="E2" s="219"/>
      <c r="F2" s="219"/>
      <c r="G2" s="219"/>
      <c r="H2" s="219"/>
      <c r="I2" s="219"/>
      <c r="J2" s="219"/>
      <c r="K2" s="219"/>
      <c r="L2" s="219"/>
    </row>
    <row r="3" spans="1:14" ht="16.5" x14ac:dyDescent="0.35">
      <c r="A3" s="102"/>
      <c r="B3" s="102"/>
      <c r="C3" s="103"/>
      <c r="D3" s="104"/>
      <c r="E3" s="105">
        <v>2016</v>
      </c>
      <c r="F3" s="105">
        <v>2015</v>
      </c>
      <c r="G3" s="105">
        <v>2016</v>
      </c>
      <c r="H3" s="105">
        <v>2015</v>
      </c>
      <c r="I3" s="105">
        <v>2014</v>
      </c>
      <c r="J3" s="105">
        <v>2013</v>
      </c>
      <c r="K3" s="105">
        <v>2012</v>
      </c>
      <c r="L3" s="105">
        <v>2012</v>
      </c>
      <c r="N3" s="272"/>
    </row>
    <row r="4" spans="1:14" ht="16.5" x14ac:dyDescent="0.35">
      <c r="A4" s="106"/>
      <c r="B4" s="106"/>
      <c r="C4" s="103"/>
      <c r="D4" s="104"/>
      <c r="E4" s="105" t="s">
        <v>340</v>
      </c>
      <c r="F4" s="105" t="s">
        <v>340</v>
      </c>
      <c r="G4" s="105">
        <v>0</v>
      </c>
      <c r="H4" s="105">
        <v>0</v>
      </c>
      <c r="I4" s="105"/>
      <c r="J4" s="105"/>
      <c r="K4" s="105"/>
      <c r="L4" s="105"/>
      <c r="N4" s="213"/>
    </row>
    <row r="5" spans="1:14" ht="16.5" x14ac:dyDescent="0.35">
      <c r="A5" s="103" t="s">
        <v>68</v>
      </c>
      <c r="B5" s="106"/>
      <c r="C5" s="103"/>
      <c r="D5" s="103" t="s">
        <v>199</v>
      </c>
      <c r="E5" s="107"/>
      <c r="F5" s="107"/>
      <c r="G5" s="107"/>
      <c r="H5" s="107"/>
      <c r="I5" s="107" t="s">
        <v>56</v>
      </c>
      <c r="J5" s="107" t="s">
        <v>56</v>
      </c>
      <c r="K5" s="107" t="s">
        <v>124</v>
      </c>
      <c r="L5" s="107"/>
      <c r="M5" s="226"/>
      <c r="N5" s="213"/>
    </row>
    <row r="6" spans="1:14" ht="3.75" customHeight="1" x14ac:dyDescent="0.35">
      <c r="A6" s="100"/>
      <c r="B6" s="100"/>
      <c r="C6" s="100"/>
      <c r="D6" s="100"/>
      <c r="E6" s="100"/>
      <c r="F6" s="100"/>
      <c r="G6" s="100"/>
      <c r="H6" s="100"/>
      <c r="I6" s="100"/>
      <c r="J6" s="100"/>
      <c r="K6" s="100"/>
      <c r="L6" s="100"/>
      <c r="N6" s="213"/>
    </row>
    <row r="7" spans="1:14" ht="15" customHeight="1" x14ac:dyDescent="0.35">
      <c r="A7" s="227" t="s">
        <v>69</v>
      </c>
      <c r="B7" s="228"/>
      <c r="C7" s="228"/>
      <c r="D7" s="228"/>
      <c r="E7" s="115">
        <v>964.49116720000029</v>
      </c>
      <c r="F7" s="51">
        <v>963.01755670000011</v>
      </c>
      <c r="G7" s="115">
        <v>3457.5821672000002</v>
      </c>
      <c r="H7" s="51">
        <v>3534.7069999999999</v>
      </c>
      <c r="I7" s="51">
        <v>3501.616</v>
      </c>
      <c r="J7" s="51">
        <v>3539.5709999999999</v>
      </c>
      <c r="K7" s="51">
        <v>3869.0210000000002</v>
      </c>
      <c r="L7" s="51">
        <v>3935.4380000000001</v>
      </c>
      <c r="N7" s="213"/>
    </row>
    <row r="8" spans="1:14" ht="15" customHeight="1" x14ac:dyDescent="0.35">
      <c r="A8" s="227" t="s">
        <v>70</v>
      </c>
      <c r="B8" s="97"/>
      <c r="C8" s="97"/>
      <c r="D8" s="97"/>
      <c r="E8" s="116">
        <v>-808.00554339999985</v>
      </c>
      <c r="F8" s="55">
        <v>-803.34671400000013</v>
      </c>
      <c r="G8" s="116">
        <v>-3113.8003823999998</v>
      </c>
      <c r="H8" s="55">
        <v>-3129.9123623999999</v>
      </c>
      <c r="I8" s="55">
        <v>-3109.194</v>
      </c>
      <c r="J8" s="55">
        <v>-3090.4129999999996</v>
      </c>
      <c r="K8" s="55">
        <v>-3402.2470000000003</v>
      </c>
      <c r="L8" s="55">
        <v>-3478.098</v>
      </c>
    </row>
    <row r="9" spans="1:14" ht="15" customHeight="1" x14ac:dyDescent="0.35">
      <c r="A9" s="227" t="s">
        <v>71</v>
      </c>
      <c r="B9" s="97"/>
      <c r="C9" s="97"/>
      <c r="D9" s="97"/>
      <c r="E9" s="116">
        <v>22.7648343</v>
      </c>
      <c r="F9" s="55">
        <v>19.771584099999998</v>
      </c>
      <c r="G9" s="116">
        <v>30.159849100000002</v>
      </c>
      <c r="H9" s="55">
        <v>25.3317947</v>
      </c>
      <c r="I9" s="55">
        <v>14.291</v>
      </c>
      <c r="J9" s="55">
        <v>11.778</v>
      </c>
      <c r="K9" s="55">
        <v>13.593999999999998</v>
      </c>
      <c r="L9" s="55">
        <v>34.466999999999999</v>
      </c>
    </row>
    <row r="10" spans="1:14" ht="15" customHeight="1" x14ac:dyDescent="0.35">
      <c r="A10" s="227" t="s">
        <v>72</v>
      </c>
      <c r="B10" s="97"/>
      <c r="C10" s="97"/>
      <c r="D10" s="97"/>
      <c r="E10" s="116">
        <v>0</v>
      </c>
      <c r="F10" s="55">
        <v>0</v>
      </c>
      <c r="G10" s="116">
        <v>0</v>
      </c>
      <c r="H10" s="55">
        <v>0</v>
      </c>
      <c r="I10" s="55">
        <v>0</v>
      </c>
      <c r="J10" s="55">
        <v>0</v>
      </c>
      <c r="K10" s="55">
        <v>0</v>
      </c>
      <c r="L10" s="55">
        <v>0</v>
      </c>
    </row>
    <row r="11" spans="1:14" ht="15" customHeight="1" x14ac:dyDescent="0.35">
      <c r="A11" s="229" t="s">
        <v>73</v>
      </c>
      <c r="B11" s="101"/>
      <c r="C11" s="101"/>
      <c r="D11" s="101"/>
      <c r="E11" s="117">
        <v>-1.3499999999998735E-2</v>
      </c>
      <c r="F11" s="59">
        <v>0.164908</v>
      </c>
      <c r="G11" s="117">
        <v>10.674057000000001</v>
      </c>
      <c r="H11" s="59">
        <v>-0.10111969999999999</v>
      </c>
      <c r="I11" s="59">
        <v>6.1139999999999999</v>
      </c>
      <c r="J11" s="59">
        <v>-6.73</v>
      </c>
      <c r="K11" s="59">
        <v>1.855</v>
      </c>
      <c r="L11" s="59">
        <v>162.828</v>
      </c>
    </row>
    <row r="12" spans="1:14" ht="15" customHeight="1" x14ac:dyDescent="0.25">
      <c r="A12" s="230" t="s">
        <v>7</v>
      </c>
      <c r="B12" s="230"/>
      <c r="C12" s="230"/>
      <c r="D12" s="230"/>
      <c r="E12" s="115">
        <f t="shared" ref="E12:L12" si="0">SUM(E7:E11)</f>
        <v>179.23695810000044</v>
      </c>
      <c r="F12" s="313">
        <f t="shared" si="0"/>
        <v>179.60733479999996</v>
      </c>
      <c r="G12" s="115">
        <f t="shared" si="0"/>
        <v>384.6156909000004</v>
      </c>
      <c r="H12" s="51">
        <f t="shared" si="0"/>
        <v>430.02531259999995</v>
      </c>
      <c r="I12" s="52">
        <f t="shared" si="0"/>
        <v>412.827</v>
      </c>
      <c r="J12" s="52">
        <f t="shared" si="0"/>
        <v>454.20600000000036</v>
      </c>
      <c r="K12" s="52">
        <f t="shared" si="0"/>
        <v>482.2229999999999</v>
      </c>
      <c r="L12" s="52">
        <f t="shared" si="0"/>
        <v>654.6350000000001</v>
      </c>
    </row>
    <row r="13" spans="1:14" ht="15" customHeight="1" x14ac:dyDescent="0.35">
      <c r="A13" s="229" t="s">
        <v>129</v>
      </c>
      <c r="B13" s="101"/>
      <c r="C13" s="101"/>
      <c r="D13" s="101"/>
      <c r="E13" s="117">
        <v>-65.807607500000003</v>
      </c>
      <c r="F13" s="314">
        <v>-64.522493199999985</v>
      </c>
      <c r="G13" s="117">
        <v>-156.49656429999999</v>
      </c>
      <c r="H13" s="59">
        <v>-154.6327823</v>
      </c>
      <c r="I13" s="59">
        <v>-115.24000000000001</v>
      </c>
      <c r="J13" s="59">
        <v>-110.10600000000001</v>
      </c>
      <c r="K13" s="59">
        <v>-142.84800000000001</v>
      </c>
      <c r="L13" s="59">
        <v>-143.971</v>
      </c>
    </row>
    <row r="14" spans="1:14" ht="15" customHeight="1" x14ac:dyDescent="0.25">
      <c r="A14" s="230" t="s">
        <v>8</v>
      </c>
      <c r="B14" s="230"/>
      <c r="C14" s="230"/>
      <c r="D14" s="230"/>
      <c r="E14" s="115">
        <f t="shared" ref="E14:L14" si="1">SUM(E12:E13)</f>
        <v>113.42935060000043</v>
      </c>
      <c r="F14" s="313">
        <f t="shared" si="1"/>
        <v>115.08484159999998</v>
      </c>
      <c r="G14" s="115">
        <f t="shared" si="1"/>
        <v>228.11912660000041</v>
      </c>
      <c r="H14" s="51">
        <f t="shared" si="1"/>
        <v>275.39253029999998</v>
      </c>
      <c r="I14" s="52">
        <f t="shared" si="1"/>
        <v>297.58699999999999</v>
      </c>
      <c r="J14" s="52">
        <f t="shared" si="1"/>
        <v>344.10000000000036</v>
      </c>
      <c r="K14" s="52">
        <f t="shared" si="1"/>
        <v>339.37499999999989</v>
      </c>
      <c r="L14" s="52">
        <f t="shared" si="1"/>
        <v>510.6640000000001</v>
      </c>
    </row>
    <row r="15" spans="1:14" ht="15" customHeight="1" x14ac:dyDescent="0.35">
      <c r="A15" s="227" t="s">
        <v>75</v>
      </c>
      <c r="B15" s="231"/>
      <c r="C15" s="231"/>
      <c r="D15" s="231"/>
      <c r="E15" s="116">
        <v>-7.2121657000000017</v>
      </c>
      <c r="F15" s="55">
        <v>-6.8737952999999941</v>
      </c>
      <c r="G15" s="116">
        <v>-23.058531800000001</v>
      </c>
      <c r="H15" s="55">
        <v>-32.479712899999996</v>
      </c>
      <c r="I15" s="55">
        <v>-53.658999999999999</v>
      </c>
      <c r="J15" s="55">
        <v>-53.868000000000002</v>
      </c>
      <c r="K15" s="55">
        <v>-51.643000000000001</v>
      </c>
      <c r="L15" s="55">
        <v>-53.993000000000002</v>
      </c>
    </row>
    <row r="16" spans="1:14" ht="15" customHeight="1" x14ac:dyDescent="0.35">
      <c r="A16" s="229" t="s">
        <v>76</v>
      </c>
      <c r="B16" s="101"/>
      <c r="C16" s="101"/>
      <c r="D16" s="101"/>
      <c r="E16" s="117">
        <v>0</v>
      </c>
      <c r="F16" s="59">
        <v>0</v>
      </c>
      <c r="G16" s="117">
        <v>0</v>
      </c>
      <c r="H16" s="59">
        <v>0</v>
      </c>
      <c r="I16" s="59">
        <v>0</v>
      </c>
      <c r="J16" s="59">
        <v>0</v>
      </c>
      <c r="K16" s="59">
        <v>-118.199</v>
      </c>
      <c r="L16" s="59">
        <v>-250.864</v>
      </c>
    </row>
    <row r="17" spans="1:12" ht="15" customHeight="1" x14ac:dyDescent="0.25">
      <c r="A17" s="230" t="s">
        <v>11</v>
      </c>
      <c r="B17" s="230"/>
      <c r="C17" s="230"/>
      <c r="D17" s="230"/>
      <c r="E17" s="115">
        <f t="shared" ref="E17:L17" si="2">SUM(E14:E16)</f>
        <v>106.21718490000043</v>
      </c>
      <c r="F17" s="313">
        <f t="shared" si="2"/>
        <v>108.21104629999998</v>
      </c>
      <c r="G17" s="115">
        <f t="shared" si="2"/>
        <v>205.06059480000042</v>
      </c>
      <c r="H17" s="51">
        <f t="shared" si="2"/>
        <v>242.91281739999999</v>
      </c>
      <c r="I17" s="52">
        <f t="shared" si="2"/>
        <v>243.928</v>
      </c>
      <c r="J17" s="52">
        <f t="shared" si="2"/>
        <v>290.23200000000037</v>
      </c>
      <c r="K17" s="52">
        <f t="shared" si="2"/>
        <v>169.53299999999984</v>
      </c>
      <c r="L17" s="52">
        <f t="shared" si="2"/>
        <v>205.8070000000001</v>
      </c>
    </row>
    <row r="18" spans="1:12" ht="15" customHeight="1" x14ac:dyDescent="0.35">
      <c r="A18" s="227" t="s">
        <v>77</v>
      </c>
      <c r="B18" s="97"/>
      <c r="C18" s="97"/>
      <c r="D18" s="97"/>
      <c r="E18" s="116">
        <v>-0.13530740000000002</v>
      </c>
      <c r="F18" s="55">
        <v>56.8545631</v>
      </c>
      <c r="G18" s="116">
        <v>1.5908270999999998</v>
      </c>
      <c r="H18" s="55">
        <v>58.106634700000001</v>
      </c>
      <c r="I18" s="55">
        <v>2.569</v>
      </c>
      <c r="J18" s="55">
        <v>4.7299999999999995</v>
      </c>
      <c r="K18" s="55">
        <v>27.486000000000001</v>
      </c>
      <c r="L18" s="55">
        <v>31.834999999999997</v>
      </c>
    </row>
    <row r="19" spans="1:12" ht="15" customHeight="1" x14ac:dyDescent="0.35">
      <c r="A19" s="229" t="s">
        <v>78</v>
      </c>
      <c r="B19" s="101"/>
      <c r="C19" s="101"/>
      <c r="D19" s="101"/>
      <c r="E19" s="117">
        <v>20.160410600000006</v>
      </c>
      <c r="F19" s="59">
        <v>-21.985714199999986</v>
      </c>
      <c r="G19" s="117">
        <v>-159.62436120000001</v>
      </c>
      <c r="H19" s="59">
        <v>-104.56863559999998</v>
      </c>
      <c r="I19" s="59">
        <v>-172.68199999999999</v>
      </c>
      <c r="J19" s="59">
        <v>-161.23400000000001</v>
      </c>
      <c r="K19" s="59">
        <v>-166.005</v>
      </c>
      <c r="L19" s="59">
        <v>-167.929</v>
      </c>
    </row>
    <row r="20" spans="1:12" ht="15" customHeight="1" x14ac:dyDescent="0.25">
      <c r="A20" s="230" t="s">
        <v>14</v>
      </c>
      <c r="B20" s="230"/>
      <c r="C20" s="230"/>
      <c r="D20" s="230"/>
      <c r="E20" s="115">
        <f t="shared" ref="E20:L20" si="3">SUM(E17:E19)</f>
        <v>126.24228810000044</v>
      </c>
      <c r="F20" s="313">
        <f t="shared" si="3"/>
        <v>143.07989519999998</v>
      </c>
      <c r="G20" s="115">
        <f t="shared" si="3"/>
        <v>47.027060700000419</v>
      </c>
      <c r="H20" s="51">
        <f t="shared" si="3"/>
        <v>196.45081649999997</v>
      </c>
      <c r="I20" s="52">
        <f t="shared" si="3"/>
        <v>73.814999999999998</v>
      </c>
      <c r="J20" s="52">
        <f t="shared" si="3"/>
        <v>133.72800000000038</v>
      </c>
      <c r="K20" s="52">
        <f t="shared" si="3"/>
        <v>31.013999999999839</v>
      </c>
      <c r="L20" s="52">
        <f t="shared" si="3"/>
        <v>69.713000000000108</v>
      </c>
    </row>
    <row r="21" spans="1:12" ht="15" customHeight="1" x14ac:dyDescent="0.35">
      <c r="A21" s="227" t="s">
        <v>79</v>
      </c>
      <c r="B21" s="97"/>
      <c r="C21" s="97"/>
      <c r="D21" s="97"/>
      <c r="E21" s="116">
        <v>-9.9609894999999895</v>
      </c>
      <c r="F21" s="55">
        <v>-35.693371900000002</v>
      </c>
      <c r="G21" s="116">
        <v>13.48089860000001</v>
      </c>
      <c r="H21" s="55">
        <v>-52.505517400000002</v>
      </c>
      <c r="I21" s="55">
        <v>-26.028000000000006</v>
      </c>
      <c r="J21" s="55">
        <v>-32.262</v>
      </c>
      <c r="K21" s="55">
        <v>-33.207000000000001</v>
      </c>
      <c r="L21" s="55">
        <v>-33.600999999999999</v>
      </c>
    </row>
    <row r="22" spans="1:12" ht="15" customHeight="1" x14ac:dyDescent="0.35">
      <c r="A22" s="229" t="s">
        <v>138</v>
      </c>
      <c r="B22" s="232"/>
      <c r="C22" s="232"/>
      <c r="D22" s="232"/>
      <c r="E22" s="117">
        <v>0</v>
      </c>
      <c r="F22" s="59">
        <v>0</v>
      </c>
      <c r="G22" s="117">
        <v>0</v>
      </c>
      <c r="H22" s="59">
        <v>0</v>
      </c>
      <c r="I22" s="59">
        <v>-83.028999999999996</v>
      </c>
      <c r="J22" s="59">
        <v>-260.68299999999999</v>
      </c>
      <c r="K22" s="59">
        <v>0</v>
      </c>
      <c r="L22" s="59">
        <v>0</v>
      </c>
    </row>
    <row r="23" spans="1:12" ht="15" customHeight="1" x14ac:dyDescent="0.35">
      <c r="A23" s="233" t="s">
        <v>80</v>
      </c>
      <c r="B23" s="234"/>
      <c r="C23" s="234"/>
      <c r="D23" s="234"/>
      <c r="E23" s="115">
        <f t="shared" ref="E23:L23" si="4">SUM(E20:E22)</f>
        <v>116.28129860000044</v>
      </c>
      <c r="F23" s="313">
        <f t="shared" si="4"/>
        <v>107.38652329999998</v>
      </c>
      <c r="G23" s="115">
        <f t="shared" si="4"/>
        <v>60.507959300000429</v>
      </c>
      <c r="H23" s="51">
        <f t="shared" si="4"/>
        <v>143.94529909999997</v>
      </c>
      <c r="I23" s="52">
        <f t="shared" si="4"/>
        <v>-35.242000000000004</v>
      </c>
      <c r="J23" s="52">
        <f t="shared" si="4"/>
        <v>-159.21699999999962</v>
      </c>
      <c r="K23" s="52">
        <f t="shared" si="4"/>
        <v>-2.1930000000001613</v>
      </c>
      <c r="L23" s="52">
        <f t="shared" si="4"/>
        <v>36.112000000000108</v>
      </c>
    </row>
    <row r="24" spans="1:12" ht="15" customHeight="1" x14ac:dyDescent="0.35">
      <c r="A24" s="227" t="s">
        <v>81</v>
      </c>
      <c r="B24" s="97"/>
      <c r="C24" s="97"/>
      <c r="D24" s="97"/>
      <c r="E24" s="116">
        <v>116.25581160000063</v>
      </c>
      <c r="F24" s="55">
        <v>107.36527120000086</v>
      </c>
      <c r="G24" s="116">
        <v>60.453978000000191</v>
      </c>
      <c r="H24" s="55">
        <v>143.87774730000012</v>
      </c>
      <c r="I24" s="55">
        <v>-35.033999999999537</v>
      </c>
      <c r="J24" s="55">
        <v>-160.98099999999988</v>
      </c>
      <c r="K24" s="55">
        <v>-4.8540000000004326</v>
      </c>
      <c r="L24" s="55">
        <v>33.449999999999591</v>
      </c>
    </row>
    <row r="25" spans="1:12" ht="15" customHeight="1" x14ac:dyDescent="0.35">
      <c r="A25" s="227" t="s">
        <v>140</v>
      </c>
      <c r="B25" s="97"/>
      <c r="C25" s="97"/>
      <c r="D25" s="97"/>
      <c r="E25" s="116">
        <v>2.5486999999999996E-2</v>
      </c>
      <c r="F25" s="55">
        <v>2.1252099999999996E-2</v>
      </c>
      <c r="G25" s="116">
        <v>5.3981299999999996E-2</v>
      </c>
      <c r="H25" s="55">
        <v>6.7551799999999995E-2</v>
      </c>
      <c r="I25" s="55">
        <v>-0.20799999999999999</v>
      </c>
      <c r="J25" s="55">
        <v>1.764</v>
      </c>
      <c r="K25" s="55">
        <v>2.661</v>
      </c>
      <c r="L25" s="55">
        <v>2.6619999999999999</v>
      </c>
    </row>
    <row r="26" spans="1:12" ht="15" customHeight="1" x14ac:dyDescent="0.35">
      <c r="A26" s="264"/>
      <c r="B26" s="264"/>
      <c r="C26" s="264"/>
      <c r="D26" s="264"/>
      <c r="E26" s="265"/>
      <c r="F26" s="266"/>
      <c r="G26" s="265"/>
      <c r="H26" s="266"/>
      <c r="I26" s="266"/>
      <c r="J26" s="266"/>
      <c r="K26" s="266"/>
      <c r="L26" s="266"/>
    </row>
    <row r="27" spans="1:12" ht="15" customHeight="1" x14ac:dyDescent="0.35">
      <c r="A27" s="262" t="s">
        <v>141</v>
      </c>
      <c r="B27" s="97"/>
      <c r="C27" s="97"/>
      <c r="D27" s="97"/>
      <c r="E27" s="116">
        <v>-45.091000000000008</v>
      </c>
      <c r="F27" s="55">
        <v>-39.4</v>
      </c>
      <c r="G27" s="116">
        <v>-129.893</v>
      </c>
      <c r="H27" s="55">
        <v>-52.9</v>
      </c>
      <c r="I27" s="55">
        <v>-48</v>
      </c>
      <c r="J27" s="55">
        <v>-102.45099999999999</v>
      </c>
      <c r="K27" s="55">
        <v>-76.900000000000006</v>
      </c>
      <c r="L27" s="55">
        <v>85.9</v>
      </c>
    </row>
    <row r="28" spans="1:12" ht="15" customHeight="1" x14ac:dyDescent="0.35">
      <c r="A28" s="263" t="s">
        <v>142</v>
      </c>
      <c r="B28" s="264"/>
      <c r="C28" s="264"/>
      <c r="D28" s="264"/>
      <c r="E28" s="279">
        <f t="shared" ref="E28:L28" si="5">E14-E27</f>
        <v>158.52035060000043</v>
      </c>
      <c r="F28" s="280">
        <f t="shared" si="5"/>
        <v>154.48484159999998</v>
      </c>
      <c r="G28" s="279">
        <f t="shared" si="5"/>
        <v>358.01212660000044</v>
      </c>
      <c r="H28" s="280">
        <f t="shared" si="5"/>
        <v>328.29253029999995</v>
      </c>
      <c r="I28" s="280">
        <f t="shared" si="5"/>
        <v>345.58699999999999</v>
      </c>
      <c r="J28" s="280">
        <f t="shared" si="5"/>
        <v>446.55100000000039</v>
      </c>
      <c r="K28" s="280">
        <f t="shared" si="5"/>
        <v>416.27499999999986</v>
      </c>
      <c r="L28" s="280">
        <f t="shared" si="5"/>
        <v>424.76400000000012</v>
      </c>
    </row>
    <row r="29" spans="1:12" ht="16.5" x14ac:dyDescent="0.35">
      <c r="A29" s="227"/>
      <c r="B29" s="97"/>
      <c r="C29" s="97"/>
      <c r="D29" s="97"/>
      <c r="E29" s="56"/>
      <c r="F29" s="56"/>
      <c r="G29" s="56"/>
      <c r="H29" s="56"/>
      <c r="I29" s="56"/>
      <c r="J29" s="56"/>
      <c r="K29" s="56"/>
      <c r="L29" s="56"/>
    </row>
    <row r="30" spans="1:12" ht="16.5" x14ac:dyDescent="0.35">
      <c r="A30" s="102"/>
      <c r="B30" s="102"/>
      <c r="C30" s="103"/>
      <c r="D30" s="104"/>
      <c r="E30" s="105">
        <v>2016</v>
      </c>
      <c r="F30" s="105">
        <v>2015</v>
      </c>
      <c r="G30" s="105">
        <v>2016</v>
      </c>
      <c r="H30" s="105">
        <v>2015</v>
      </c>
      <c r="I30" s="105">
        <v>2014</v>
      </c>
      <c r="J30" s="105">
        <v>2013</v>
      </c>
      <c r="K30" s="105">
        <v>2012</v>
      </c>
      <c r="L30" s="105">
        <v>2012</v>
      </c>
    </row>
    <row r="31" spans="1:12" ht="16.5" x14ac:dyDescent="0.35">
      <c r="A31" s="106"/>
      <c r="B31" s="106"/>
      <c r="C31" s="103"/>
      <c r="D31" s="104"/>
      <c r="E31" s="108" t="s">
        <v>340</v>
      </c>
      <c r="F31" s="108" t="s">
        <v>340</v>
      </c>
      <c r="G31" s="108">
        <v>0</v>
      </c>
      <c r="H31" s="108">
        <v>0</v>
      </c>
      <c r="I31" s="108"/>
      <c r="J31" s="108"/>
      <c r="K31" s="108"/>
      <c r="L31" s="108"/>
    </row>
    <row r="32" spans="1:12" ht="16.5" x14ac:dyDescent="0.35">
      <c r="A32" s="103" t="s">
        <v>137</v>
      </c>
      <c r="B32" s="109"/>
      <c r="C32" s="103"/>
      <c r="D32" s="103"/>
      <c r="E32" s="110"/>
      <c r="F32" s="110"/>
      <c r="G32" s="110"/>
      <c r="H32" s="110"/>
      <c r="I32" s="110"/>
      <c r="J32" s="110"/>
      <c r="K32" s="110"/>
      <c r="L32" s="110"/>
    </row>
    <row r="33" spans="1:12" ht="3" customHeight="1" x14ac:dyDescent="0.35">
      <c r="A33" s="227"/>
      <c r="B33" s="100"/>
      <c r="C33" s="100"/>
      <c r="D33" s="100"/>
      <c r="E33" s="98"/>
      <c r="F33" s="98"/>
      <c r="G33" s="98"/>
      <c r="H33" s="98"/>
      <c r="I33" s="98"/>
      <c r="J33" s="98"/>
      <c r="K33" s="98"/>
      <c r="L33" s="98"/>
    </row>
    <row r="34" spans="1:12" ht="15" customHeight="1" x14ac:dyDescent="0.35">
      <c r="A34" s="227" t="s">
        <v>17</v>
      </c>
      <c r="B34" s="235"/>
      <c r="C34" s="235"/>
      <c r="D34" s="235"/>
      <c r="E34" s="116"/>
      <c r="F34" s="55"/>
      <c r="G34" s="116">
        <v>4119.1333697999999</v>
      </c>
      <c r="H34" s="55">
        <v>3891.357</v>
      </c>
      <c r="I34" s="55">
        <v>3922.895</v>
      </c>
      <c r="J34" s="55">
        <v>3836.587</v>
      </c>
      <c r="K34" s="55">
        <v>0</v>
      </c>
      <c r="L34" s="55">
        <v>4095.7959999999998</v>
      </c>
    </row>
    <row r="35" spans="1:12" ht="15" customHeight="1" x14ac:dyDescent="0.35">
      <c r="A35" s="227" t="s">
        <v>83</v>
      </c>
      <c r="B35" s="228"/>
      <c r="C35" s="228"/>
      <c r="D35" s="228"/>
      <c r="E35" s="116"/>
      <c r="F35" s="55"/>
      <c r="G35" s="116">
        <v>500.02473110000005</v>
      </c>
      <c r="H35" s="55">
        <v>450.22199999999998</v>
      </c>
      <c r="I35" s="55">
        <v>427.68700000000001</v>
      </c>
      <c r="J35" s="55">
        <v>469.34699999999998</v>
      </c>
      <c r="K35" s="55">
        <v>0</v>
      </c>
      <c r="L35" s="55">
        <v>518.04399999999998</v>
      </c>
    </row>
    <row r="36" spans="1:12" ht="15" customHeight="1" x14ac:dyDescent="0.35">
      <c r="A36" s="227" t="s">
        <v>84</v>
      </c>
      <c r="B36" s="228"/>
      <c r="C36" s="228"/>
      <c r="D36" s="228"/>
      <c r="E36" s="116"/>
      <c r="F36" s="55"/>
      <c r="G36" s="116">
        <v>118.27641890000001</v>
      </c>
      <c r="H36" s="55">
        <v>125.029</v>
      </c>
      <c r="I36" s="55">
        <v>148.352</v>
      </c>
      <c r="J36" s="55">
        <v>152.387</v>
      </c>
      <c r="K36" s="55">
        <v>0</v>
      </c>
      <c r="L36" s="55">
        <v>185.18799999999999</v>
      </c>
    </row>
    <row r="37" spans="1:12" ht="15" customHeight="1" x14ac:dyDescent="0.35">
      <c r="A37" s="227" t="s">
        <v>85</v>
      </c>
      <c r="B37" s="228"/>
      <c r="C37" s="228"/>
      <c r="D37" s="228"/>
      <c r="E37" s="116"/>
      <c r="F37" s="55"/>
      <c r="G37" s="116">
        <v>1.6867851</v>
      </c>
      <c r="H37" s="55">
        <v>2.5412355</v>
      </c>
      <c r="I37" s="55">
        <v>15.743</v>
      </c>
      <c r="J37" s="55">
        <v>6.6760000000000002</v>
      </c>
      <c r="K37" s="55">
        <v>0</v>
      </c>
      <c r="L37" s="55">
        <v>6.8869999999999996</v>
      </c>
    </row>
    <row r="38" spans="1:12" ht="15" customHeight="1" x14ac:dyDescent="0.35">
      <c r="A38" s="229" t="s">
        <v>86</v>
      </c>
      <c r="B38" s="101"/>
      <c r="C38" s="101"/>
      <c r="D38" s="101"/>
      <c r="E38" s="117"/>
      <c r="F38" s="59"/>
      <c r="G38" s="117">
        <v>212.2745937</v>
      </c>
      <c r="H38" s="59">
        <v>120.71716069999999</v>
      </c>
      <c r="I38" s="59">
        <v>132.44800000000001</v>
      </c>
      <c r="J38" s="59">
        <v>92.341999999999999</v>
      </c>
      <c r="K38" s="59">
        <v>0</v>
      </c>
      <c r="L38" s="59">
        <v>101.16499999999999</v>
      </c>
    </row>
    <row r="39" spans="1:12" ht="15" customHeight="1" x14ac:dyDescent="0.35">
      <c r="A39" s="224" t="s">
        <v>87</v>
      </c>
      <c r="B39" s="230"/>
      <c r="C39" s="230"/>
      <c r="D39" s="230"/>
      <c r="E39" s="121"/>
      <c r="F39" s="313"/>
      <c r="G39" s="121">
        <f>SUM(G34:G38)</f>
        <v>4951.3958985999998</v>
      </c>
      <c r="H39" s="313">
        <f>SUM(H34:H38)</f>
        <v>4589.8663962000001</v>
      </c>
      <c r="I39" s="52">
        <f>SUM(I34:I38)</f>
        <v>4647.1250000000009</v>
      </c>
      <c r="J39" s="52">
        <f>SUM(J34:J38)</f>
        <v>4557.3389999999999</v>
      </c>
      <c r="K39" s="52" t="s">
        <v>67</v>
      </c>
      <c r="L39" s="52">
        <f>SUM(L34:L38)</f>
        <v>4907.08</v>
      </c>
    </row>
    <row r="40" spans="1:12" ht="15" customHeight="1" x14ac:dyDescent="0.35">
      <c r="A40" s="227" t="s">
        <v>88</v>
      </c>
      <c r="B40" s="97"/>
      <c r="C40" s="97"/>
      <c r="D40" s="97"/>
      <c r="E40" s="116"/>
      <c r="F40" s="55"/>
      <c r="G40" s="116">
        <v>2.6600700000000001E-2</v>
      </c>
      <c r="H40" s="55">
        <v>0.10403370000000001</v>
      </c>
      <c r="I40" s="55">
        <v>6.6000000000000003E-2</v>
      </c>
      <c r="J40" s="55">
        <v>0.123</v>
      </c>
      <c r="K40" s="55">
        <v>0</v>
      </c>
      <c r="L40" s="55">
        <v>1.4300000000000002</v>
      </c>
    </row>
    <row r="41" spans="1:12" ht="15" customHeight="1" x14ac:dyDescent="0.35">
      <c r="A41" s="227" t="s">
        <v>89</v>
      </c>
      <c r="B41" s="97"/>
      <c r="C41" s="97"/>
      <c r="D41" s="97"/>
      <c r="E41" s="116"/>
      <c r="F41" s="55"/>
      <c r="G41" s="116">
        <v>0</v>
      </c>
      <c r="H41" s="55">
        <v>-5.8420000000000011E-4</v>
      </c>
      <c r="I41" s="55">
        <v>0.35299999999999998</v>
      </c>
      <c r="J41" s="55">
        <v>3.5179999999999998</v>
      </c>
      <c r="K41" s="55">
        <v>0</v>
      </c>
      <c r="L41" s="55">
        <v>4.9829999999999997</v>
      </c>
    </row>
    <row r="42" spans="1:12" ht="15" customHeight="1" x14ac:dyDescent="0.35">
      <c r="A42" s="227" t="s">
        <v>90</v>
      </c>
      <c r="B42" s="97"/>
      <c r="C42" s="97"/>
      <c r="D42" s="97"/>
      <c r="E42" s="116"/>
      <c r="F42" s="55"/>
      <c r="G42" s="116">
        <v>734.82437600000003</v>
      </c>
      <c r="H42" s="55">
        <v>748.62020999999993</v>
      </c>
      <c r="I42" s="55">
        <v>716.68900000000008</v>
      </c>
      <c r="J42" s="55">
        <v>765.63900000000001</v>
      </c>
      <c r="K42" s="55">
        <v>0</v>
      </c>
      <c r="L42" s="55">
        <v>812.88800000000003</v>
      </c>
    </row>
    <row r="43" spans="1:12" ht="15" customHeight="1" x14ac:dyDescent="0.35">
      <c r="A43" s="227" t="s">
        <v>91</v>
      </c>
      <c r="B43" s="97"/>
      <c r="C43" s="97"/>
      <c r="D43" s="97"/>
      <c r="E43" s="116"/>
      <c r="F43" s="55"/>
      <c r="G43" s="116">
        <v>164.122038</v>
      </c>
      <c r="H43" s="55">
        <v>245.0871746</v>
      </c>
      <c r="I43" s="55">
        <v>248.054</v>
      </c>
      <c r="J43" s="55">
        <v>228.52600000000001</v>
      </c>
      <c r="K43" s="55">
        <v>0</v>
      </c>
      <c r="L43" s="55">
        <v>185.93100000000001</v>
      </c>
    </row>
    <row r="44" spans="1:12" ht="15" customHeight="1" x14ac:dyDescent="0.35">
      <c r="A44" s="229" t="s">
        <v>92</v>
      </c>
      <c r="B44" s="101"/>
      <c r="C44" s="101"/>
      <c r="D44" s="101"/>
      <c r="E44" s="117"/>
      <c r="F44" s="59"/>
      <c r="G44" s="117">
        <v>0</v>
      </c>
      <c r="H44" s="59">
        <v>0</v>
      </c>
      <c r="I44" s="59">
        <v>99.358999999999995</v>
      </c>
      <c r="J44" s="59">
        <v>0</v>
      </c>
      <c r="K44" s="59">
        <v>0</v>
      </c>
      <c r="L44" s="59">
        <v>0</v>
      </c>
    </row>
    <row r="45" spans="1:12" ht="15" customHeight="1" x14ac:dyDescent="0.35">
      <c r="A45" s="236" t="s">
        <v>93</v>
      </c>
      <c r="B45" s="112"/>
      <c r="C45" s="112"/>
      <c r="D45" s="112"/>
      <c r="E45" s="122"/>
      <c r="F45" s="319"/>
      <c r="G45" s="122">
        <f>SUM(G40:G44)</f>
        <v>898.97301470000002</v>
      </c>
      <c r="H45" s="70">
        <f>SUM(H40:H44)</f>
        <v>993.81083409999997</v>
      </c>
      <c r="I45" s="71">
        <f>SUM(I40:I44)</f>
        <v>1064.521</v>
      </c>
      <c r="J45" s="71">
        <f>SUM(J40:J44)</f>
        <v>997.80600000000004</v>
      </c>
      <c r="K45" s="71" t="s">
        <v>67</v>
      </c>
      <c r="L45" s="71">
        <f>SUM(L40:L44)</f>
        <v>1005.2320000000001</v>
      </c>
    </row>
    <row r="46" spans="1:12" ht="15" customHeight="1" x14ac:dyDescent="0.35">
      <c r="A46" s="224" t="s">
        <v>94</v>
      </c>
      <c r="B46" s="113"/>
      <c r="C46" s="113"/>
      <c r="D46" s="113"/>
      <c r="E46" s="121"/>
      <c r="F46" s="313"/>
      <c r="G46" s="121">
        <f>G39+G45</f>
        <v>5850.3689132999998</v>
      </c>
      <c r="H46" s="313">
        <f>H39+H45</f>
        <v>5583.6772302999998</v>
      </c>
      <c r="I46" s="52">
        <f>I39+I45</f>
        <v>5711.6460000000006</v>
      </c>
      <c r="J46" s="52">
        <f>J39+J45</f>
        <v>5555.1450000000004</v>
      </c>
      <c r="K46" s="52" t="s">
        <v>67</v>
      </c>
      <c r="L46" s="52">
        <f>L39+L45</f>
        <v>5912.3119999999999</v>
      </c>
    </row>
    <row r="47" spans="1:12" ht="15" customHeight="1" x14ac:dyDescent="0.35">
      <c r="A47" s="227" t="s">
        <v>95</v>
      </c>
      <c r="B47" s="97"/>
      <c r="C47" s="97"/>
      <c r="D47" s="97"/>
      <c r="E47" s="116"/>
      <c r="F47" s="55"/>
      <c r="G47" s="116">
        <v>2473.162081200001</v>
      </c>
      <c r="H47" s="55">
        <v>1971.0260166000005</v>
      </c>
      <c r="I47" s="55">
        <v>1881.3430000000012</v>
      </c>
      <c r="J47" s="55">
        <v>1969.2430000000004</v>
      </c>
      <c r="K47" s="55">
        <v>0</v>
      </c>
      <c r="L47" s="55">
        <v>2136.4029999999998</v>
      </c>
    </row>
    <row r="48" spans="1:12" ht="15" customHeight="1" x14ac:dyDescent="0.35">
      <c r="A48" s="227" t="s">
        <v>139</v>
      </c>
      <c r="B48" s="97"/>
      <c r="C48" s="97"/>
      <c r="D48" s="97"/>
      <c r="E48" s="116"/>
      <c r="F48" s="55"/>
      <c r="G48" s="116">
        <v>-0.12846690000000002</v>
      </c>
      <c r="H48" s="55">
        <v>0.14155180000000001</v>
      </c>
      <c r="I48" s="55">
        <v>0.33100000000000007</v>
      </c>
      <c r="J48" s="55">
        <v>19.983999999999998</v>
      </c>
      <c r="K48" s="55">
        <v>0</v>
      </c>
      <c r="L48" s="55">
        <v>23.898999999999997</v>
      </c>
    </row>
    <row r="49" spans="1:12" ht="15" customHeight="1" x14ac:dyDescent="0.35">
      <c r="A49" s="227" t="s">
        <v>96</v>
      </c>
      <c r="B49" s="97"/>
      <c r="C49" s="97"/>
      <c r="D49" s="97"/>
      <c r="E49" s="116"/>
      <c r="F49" s="55"/>
      <c r="G49" s="116">
        <v>418.31648680000001</v>
      </c>
      <c r="H49" s="55">
        <v>358.30681570000002</v>
      </c>
      <c r="I49" s="55">
        <v>345.459</v>
      </c>
      <c r="J49" s="55">
        <v>237.39699999999999</v>
      </c>
      <c r="K49" s="55">
        <v>0</v>
      </c>
      <c r="L49" s="55">
        <v>175.024</v>
      </c>
    </row>
    <row r="50" spans="1:12" ht="15" customHeight="1" x14ac:dyDescent="0.35">
      <c r="A50" s="227" t="s">
        <v>97</v>
      </c>
      <c r="B50" s="97"/>
      <c r="C50" s="97"/>
      <c r="D50" s="97"/>
      <c r="E50" s="116"/>
      <c r="F50" s="55"/>
      <c r="G50" s="116">
        <v>160.901341</v>
      </c>
      <c r="H50" s="55">
        <v>143.9314531</v>
      </c>
      <c r="I50" s="55">
        <v>251.61500000000001</v>
      </c>
      <c r="J50" s="55">
        <v>195.67099999999999</v>
      </c>
      <c r="K50" s="55">
        <v>0</v>
      </c>
      <c r="L50" s="55">
        <v>217.16800000000001</v>
      </c>
    </row>
    <row r="51" spans="1:12" ht="15" customHeight="1" x14ac:dyDescent="0.35">
      <c r="A51" s="227" t="s">
        <v>98</v>
      </c>
      <c r="B51" s="97"/>
      <c r="C51" s="97"/>
      <c r="D51" s="97"/>
      <c r="E51" s="116"/>
      <c r="F51" s="55"/>
      <c r="G51" s="116">
        <v>1492.8662064</v>
      </c>
      <c r="H51" s="55">
        <v>1785.494604</v>
      </c>
      <c r="I51" s="55">
        <v>1901.4930000000002</v>
      </c>
      <c r="J51" s="55">
        <v>1862.9859999999999</v>
      </c>
      <c r="K51" s="55">
        <v>0</v>
      </c>
      <c r="L51" s="55">
        <v>2096.9110000000001</v>
      </c>
    </row>
    <row r="52" spans="1:12" ht="15" customHeight="1" x14ac:dyDescent="0.35">
      <c r="A52" s="227" t="s">
        <v>99</v>
      </c>
      <c r="B52" s="97"/>
      <c r="C52" s="97"/>
      <c r="D52" s="97"/>
      <c r="E52" s="116"/>
      <c r="F52" s="55"/>
      <c r="G52" s="116">
        <v>1290.9307683000002</v>
      </c>
      <c r="H52" s="55">
        <v>1319.0170249999999</v>
      </c>
      <c r="I52" s="55">
        <v>1227.5039999999999</v>
      </c>
      <c r="J52" s="55">
        <v>1261.8000000000002</v>
      </c>
      <c r="K52" s="55">
        <v>0</v>
      </c>
      <c r="L52" s="55">
        <v>1250.239</v>
      </c>
    </row>
    <row r="53" spans="1:12" ht="15" customHeight="1" x14ac:dyDescent="0.35">
      <c r="A53" s="227" t="s">
        <v>134</v>
      </c>
      <c r="B53" s="97"/>
      <c r="C53" s="97"/>
      <c r="D53" s="97"/>
      <c r="E53" s="116"/>
      <c r="F53" s="55"/>
      <c r="G53" s="116">
        <v>13.988125</v>
      </c>
      <c r="H53" s="55">
        <v>5.7577509999999998</v>
      </c>
      <c r="I53" s="55">
        <v>4.5739999999999998</v>
      </c>
      <c r="J53" s="55">
        <v>8.0640000000000001</v>
      </c>
      <c r="K53" s="55">
        <v>0</v>
      </c>
      <c r="L53" s="55">
        <v>12.667999999999999</v>
      </c>
    </row>
    <row r="54" spans="1:12" ht="15" customHeight="1" x14ac:dyDescent="0.35">
      <c r="A54" s="229" t="s">
        <v>100</v>
      </c>
      <c r="B54" s="101"/>
      <c r="C54" s="101"/>
      <c r="D54" s="101"/>
      <c r="E54" s="117"/>
      <c r="F54" s="59"/>
      <c r="G54" s="117">
        <v>0</v>
      </c>
      <c r="H54" s="59">
        <v>0</v>
      </c>
      <c r="I54" s="59">
        <v>99.326999999999998</v>
      </c>
      <c r="J54" s="59">
        <v>0</v>
      </c>
      <c r="K54" s="59">
        <v>0</v>
      </c>
      <c r="L54" s="59">
        <v>0</v>
      </c>
    </row>
    <row r="55" spans="1:12" ht="15" customHeight="1" x14ac:dyDescent="0.35">
      <c r="A55" s="224" t="s">
        <v>101</v>
      </c>
      <c r="B55" s="113"/>
      <c r="C55" s="113"/>
      <c r="D55" s="113"/>
      <c r="E55" s="121"/>
      <c r="F55" s="50"/>
      <c r="G55" s="121">
        <f>SUM(G47:G54)</f>
        <v>5850.0365418000001</v>
      </c>
      <c r="H55" s="50">
        <f>SUM(H47:H54)</f>
        <v>5583.6752172000006</v>
      </c>
      <c r="I55" s="52">
        <f>SUM(I47:I54)</f>
        <v>5711.6460000000015</v>
      </c>
      <c r="J55" s="52">
        <f>SUM(J47:J54)</f>
        <v>5555.1450000000004</v>
      </c>
      <c r="K55" s="52" t="s">
        <v>67</v>
      </c>
      <c r="L55" s="52">
        <f>SUM(L47:L54)</f>
        <v>5912.3119999999999</v>
      </c>
    </row>
    <row r="56" spans="1:12" ht="16.5" x14ac:dyDescent="0.35">
      <c r="A56" s="227"/>
      <c r="B56" s="113"/>
      <c r="C56" s="113"/>
      <c r="D56" s="113"/>
      <c r="E56" s="56"/>
      <c r="F56" s="56"/>
      <c r="G56" s="56"/>
      <c r="H56" s="56"/>
      <c r="I56" s="56"/>
      <c r="J56" s="56"/>
      <c r="K56" s="56"/>
      <c r="L56" s="56"/>
    </row>
    <row r="57" spans="1:12" ht="16.5" x14ac:dyDescent="0.35">
      <c r="A57" s="111"/>
      <c r="B57" s="102"/>
      <c r="C57" s="104"/>
      <c r="D57" s="104"/>
      <c r="E57" s="105">
        <v>2016</v>
      </c>
      <c r="F57" s="105">
        <v>2015</v>
      </c>
      <c r="G57" s="105">
        <v>2016</v>
      </c>
      <c r="H57" s="105">
        <v>2015</v>
      </c>
      <c r="I57" s="105">
        <v>2014</v>
      </c>
      <c r="J57" s="105">
        <v>2013</v>
      </c>
      <c r="K57" s="105">
        <v>2012</v>
      </c>
      <c r="L57" s="105">
        <v>2012</v>
      </c>
    </row>
    <row r="58" spans="1:12" ht="16.5" x14ac:dyDescent="0.35">
      <c r="A58" s="106"/>
      <c r="B58" s="106"/>
      <c r="C58" s="104"/>
      <c r="D58" s="104"/>
      <c r="E58" s="108" t="s">
        <v>340</v>
      </c>
      <c r="F58" s="108" t="s">
        <v>340</v>
      </c>
      <c r="G58" s="108">
        <v>0</v>
      </c>
      <c r="H58" s="108">
        <v>0</v>
      </c>
      <c r="I58" s="108"/>
      <c r="J58" s="108"/>
      <c r="K58" s="108"/>
      <c r="L58" s="108"/>
    </row>
    <row r="59" spans="1:12" ht="16.5" x14ac:dyDescent="0.35">
      <c r="A59" s="103" t="s">
        <v>136</v>
      </c>
      <c r="B59" s="109"/>
      <c r="C59" s="103"/>
      <c r="D59" s="103"/>
      <c r="E59" s="110"/>
      <c r="F59" s="110"/>
      <c r="G59" s="110"/>
      <c r="H59" s="110"/>
      <c r="I59" s="110"/>
      <c r="J59" s="110"/>
      <c r="K59" s="110"/>
      <c r="L59" s="110"/>
    </row>
    <row r="60" spans="1:12" ht="3" customHeight="1" x14ac:dyDescent="0.35">
      <c r="A60" s="227"/>
      <c r="B60" s="100"/>
      <c r="C60" s="100"/>
      <c r="D60" s="100"/>
      <c r="E60" s="98"/>
      <c r="F60" s="98"/>
      <c r="G60" s="98"/>
      <c r="H60" s="98"/>
      <c r="I60" s="98"/>
      <c r="J60" s="98"/>
      <c r="K60" s="98"/>
      <c r="L60" s="98"/>
    </row>
    <row r="61" spans="1:12" ht="34.9" customHeight="1" x14ac:dyDescent="0.35">
      <c r="A61" s="237" t="s">
        <v>102</v>
      </c>
      <c r="B61" s="237"/>
      <c r="C61" s="237"/>
      <c r="D61" s="237"/>
      <c r="E61" s="116">
        <v>144.02106130000055</v>
      </c>
      <c r="F61" s="55">
        <v>129.67318370000027</v>
      </c>
      <c r="G61" s="116">
        <v>310.62915679999986</v>
      </c>
      <c r="H61" s="55">
        <v>274.3543117000001</v>
      </c>
      <c r="I61" s="55">
        <v>250.42100000000062</v>
      </c>
      <c r="J61" s="55">
        <v>311.95300000000026</v>
      </c>
      <c r="K61" s="55"/>
      <c r="L61" s="55">
        <v>300.93399999999997</v>
      </c>
    </row>
    <row r="62" spans="1:12" ht="15" customHeight="1" x14ac:dyDescent="0.35">
      <c r="A62" s="342" t="s">
        <v>103</v>
      </c>
      <c r="B62" s="342"/>
      <c r="C62" s="239"/>
      <c r="D62" s="239"/>
      <c r="E62" s="117">
        <v>-100.25100000000002</v>
      </c>
      <c r="F62" s="59">
        <v>41.818000000000005</v>
      </c>
      <c r="G62" s="117">
        <v>-114.065</v>
      </c>
      <c r="H62" s="59">
        <v>9.5940000000000083</v>
      </c>
      <c r="I62" s="59">
        <v>-11.170000000000002</v>
      </c>
      <c r="J62" s="59">
        <v>52.464999999999996</v>
      </c>
      <c r="K62" s="59"/>
      <c r="L62" s="59">
        <v>-80.259999999999991</v>
      </c>
    </row>
    <row r="63" spans="1:12" ht="15" customHeight="1" x14ac:dyDescent="0.35">
      <c r="A63" s="294" t="s">
        <v>104</v>
      </c>
      <c r="B63" s="240"/>
      <c r="C63" s="241"/>
      <c r="D63" s="241"/>
      <c r="E63" s="123">
        <f t="shared" ref="E63:J63" si="6">SUM(E61:E62)</f>
        <v>43.770061300000535</v>
      </c>
      <c r="F63" s="313">
        <f t="shared" si="6"/>
        <v>171.49118370000028</v>
      </c>
      <c r="G63" s="115">
        <f t="shared" si="6"/>
        <v>196.56415679999986</v>
      </c>
      <c r="H63" s="51">
        <f t="shared" si="6"/>
        <v>283.94831170000009</v>
      </c>
      <c r="I63" s="52">
        <f t="shared" si="6"/>
        <v>239.2510000000006</v>
      </c>
      <c r="J63" s="52">
        <f t="shared" si="6"/>
        <v>364.41800000000023</v>
      </c>
      <c r="K63" s="52" t="s">
        <v>67</v>
      </c>
      <c r="L63" s="50">
        <f>SUM(L61:L62)-1</f>
        <v>219.67399999999998</v>
      </c>
    </row>
    <row r="64" spans="1:12" ht="15" customHeight="1" x14ac:dyDescent="0.35">
      <c r="A64" s="237" t="s">
        <v>105</v>
      </c>
      <c r="B64" s="237"/>
      <c r="C64" s="97"/>
      <c r="D64" s="97"/>
      <c r="E64" s="116">
        <v>-54.212000000000003</v>
      </c>
      <c r="F64" s="55">
        <v>-60.989999999999988</v>
      </c>
      <c r="G64" s="116">
        <v>-166.125</v>
      </c>
      <c r="H64" s="55">
        <v>-175.09199999999998</v>
      </c>
      <c r="I64" s="55">
        <v>-157.83500000000001</v>
      </c>
      <c r="J64" s="55">
        <v>-121.6</v>
      </c>
      <c r="K64" s="55">
        <v>0</v>
      </c>
      <c r="L64" s="55">
        <v>-99.542000000000002</v>
      </c>
    </row>
    <row r="65" spans="1:12" ht="15" customHeight="1" x14ac:dyDescent="0.35">
      <c r="A65" s="342" t="s">
        <v>135</v>
      </c>
      <c r="B65" s="342"/>
      <c r="C65" s="101"/>
      <c r="D65" s="101"/>
      <c r="E65" s="117">
        <v>-0.83699999999999986</v>
      </c>
      <c r="F65" s="59">
        <v>0.39600000000000002</v>
      </c>
      <c r="G65" s="117">
        <v>1.7270000000000001</v>
      </c>
      <c r="H65" s="59">
        <v>0.88200000000000001</v>
      </c>
      <c r="I65" s="59">
        <v>1.9650000000000001</v>
      </c>
      <c r="J65" s="59">
        <v>33.140999999999998</v>
      </c>
      <c r="K65" s="59">
        <v>0</v>
      </c>
      <c r="L65" s="59">
        <v>3.8609999999999998</v>
      </c>
    </row>
    <row r="66" spans="1:12" ht="15" customHeight="1" x14ac:dyDescent="0.35">
      <c r="A66" s="242" t="s">
        <v>106</v>
      </c>
      <c r="B66" s="242"/>
      <c r="C66" s="243"/>
      <c r="D66" s="243"/>
      <c r="E66" s="123">
        <f t="shared" ref="E66:J66" si="7">SUM(E63:E65)</f>
        <v>-11.278938699999468</v>
      </c>
      <c r="F66" s="313">
        <f t="shared" si="7"/>
        <v>110.8971837000003</v>
      </c>
      <c r="G66" s="115">
        <f t="shared" si="7"/>
        <v>32.166156799999861</v>
      </c>
      <c r="H66" s="51">
        <f t="shared" si="7"/>
        <v>109.73831170000011</v>
      </c>
      <c r="I66" s="52">
        <f t="shared" si="7"/>
        <v>83.381000000000597</v>
      </c>
      <c r="J66" s="52">
        <f t="shared" si="7"/>
        <v>275.95900000000023</v>
      </c>
      <c r="K66" s="52" t="s">
        <v>67</v>
      </c>
      <c r="L66" s="50">
        <f>SUM(L63:L65)</f>
        <v>123.99299999999998</v>
      </c>
    </row>
    <row r="67" spans="1:12" ht="15" customHeight="1" x14ac:dyDescent="0.35">
      <c r="A67" s="342" t="s">
        <v>107</v>
      </c>
      <c r="B67" s="342"/>
      <c r="C67" s="244"/>
      <c r="D67" s="244"/>
      <c r="E67" s="117">
        <v>-6.514000000000002</v>
      </c>
      <c r="F67" s="59">
        <v>-93.144000000000005</v>
      </c>
      <c r="G67" s="117">
        <v>-140.405</v>
      </c>
      <c r="H67" s="59">
        <v>-94.736000000000004</v>
      </c>
      <c r="I67" s="59">
        <v>35.235000000000007</v>
      </c>
      <c r="J67" s="59">
        <v>23.84</v>
      </c>
      <c r="K67" s="59">
        <v>0</v>
      </c>
      <c r="L67" s="59">
        <v>394.12800000000004</v>
      </c>
    </row>
    <row r="68" spans="1:12" ht="15" customHeight="1" x14ac:dyDescent="0.35">
      <c r="A68" s="294" t="s">
        <v>108</v>
      </c>
      <c r="B68" s="240"/>
      <c r="C68" s="113"/>
      <c r="D68" s="113"/>
      <c r="E68" s="123">
        <f t="shared" ref="E68:J68" si="8">SUM(E66:E67)</f>
        <v>-17.792938699999471</v>
      </c>
      <c r="F68" s="313">
        <f t="shared" si="8"/>
        <v>17.753183700000292</v>
      </c>
      <c r="G68" s="115">
        <f t="shared" si="8"/>
        <v>-108.23884320000013</v>
      </c>
      <c r="H68" s="51">
        <f t="shared" si="8"/>
        <v>15.002311700000106</v>
      </c>
      <c r="I68" s="52">
        <f t="shared" si="8"/>
        <v>118.61600000000061</v>
      </c>
      <c r="J68" s="52">
        <f t="shared" si="8"/>
        <v>299.79900000000021</v>
      </c>
      <c r="K68" s="52" t="s">
        <v>67</v>
      </c>
      <c r="L68" s="50">
        <f>SUM(L66:L67)</f>
        <v>518.12099999999998</v>
      </c>
    </row>
    <row r="69" spans="1:12" ht="15" customHeight="1" x14ac:dyDescent="0.35">
      <c r="A69" s="237" t="s">
        <v>109</v>
      </c>
      <c r="B69" s="237"/>
      <c r="C69" s="97"/>
      <c r="D69" s="97"/>
      <c r="E69" s="116">
        <v>-44.461999999999961</v>
      </c>
      <c r="F69" s="55">
        <v>-11.104000000000013</v>
      </c>
      <c r="G69" s="116">
        <v>-341.69399999999996</v>
      </c>
      <c r="H69" s="55">
        <v>-74.951000000000022</v>
      </c>
      <c r="I69" s="55">
        <v>11.619000000000142</v>
      </c>
      <c r="J69" s="55">
        <v>-264.42500000000001</v>
      </c>
      <c r="K69" s="55">
        <v>0</v>
      </c>
      <c r="L69" s="55">
        <v>-433.65300000000002</v>
      </c>
    </row>
    <row r="70" spans="1:12" ht="15" customHeight="1" x14ac:dyDescent="0.35">
      <c r="A70" s="237" t="s">
        <v>110</v>
      </c>
      <c r="B70" s="237"/>
      <c r="C70" s="97"/>
      <c r="D70" s="97"/>
      <c r="E70" s="116">
        <v>0</v>
      </c>
      <c r="F70" s="55">
        <v>0</v>
      </c>
      <c r="G70" s="116">
        <v>0</v>
      </c>
      <c r="H70" s="55">
        <v>0</v>
      </c>
      <c r="I70" s="55">
        <v>0</v>
      </c>
      <c r="J70" s="55">
        <v>0</v>
      </c>
      <c r="K70" s="55">
        <v>0</v>
      </c>
      <c r="L70" s="55">
        <v>0</v>
      </c>
    </row>
    <row r="71" spans="1:12" ht="15" customHeight="1" x14ac:dyDescent="0.35">
      <c r="A71" s="237" t="s">
        <v>111</v>
      </c>
      <c r="B71" s="237"/>
      <c r="C71" s="97"/>
      <c r="D71" s="97"/>
      <c r="E71" s="116">
        <v>0</v>
      </c>
      <c r="F71" s="55">
        <v>0</v>
      </c>
      <c r="G71" s="116">
        <v>0</v>
      </c>
      <c r="H71" s="55">
        <v>-8.8999999999999996E-2</v>
      </c>
      <c r="I71" s="55">
        <v>0.47399999999999998</v>
      </c>
      <c r="J71" s="55">
        <v>-0.20100000000000001</v>
      </c>
      <c r="K71" s="55">
        <v>0</v>
      </c>
      <c r="L71" s="55">
        <v>-109.334</v>
      </c>
    </row>
    <row r="72" spans="1:12" ht="15" customHeight="1" x14ac:dyDescent="0.35">
      <c r="A72" s="342" t="s">
        <v>112</v>
      </c>
      <c r="B72" s="342"/>
      <c r="C72" s="101"/>
      <c r="D72" s="101"/>
      <c r="E72" s="117">
        <v>2.56</v>
      </c>
      <c r="F72" s="59">
        <v>68.111000000000004</v>
      </c>
      <c r="G72" s="117">
        <v>354.33199999999999</v>
      </c>
      <c r="H72" s="59">
        <v>62.925000000000004</v>
      </c>
      <c r="I72" s="59">
        <v>-65.652999999999992</v>
      </c>
      <c r="J72" s="59">
        <v>-1.179</v>
      </c>
      <c r="K72" s="59">
        <v>0</v>
      </c>
      <c r="L72" s="59">
        <v>9.9840000000000018</v>
      </c>
    </row>
    <row r="73" spans="1:12" ht="15" customHeight="1" x14ac:dyDescent="0.35">
      <c r="A73" s="341" t="s">
        <v>113</v>
      </c>
      <c r="B73" s="245" t="s">
        <v>350</v>
      </c>
      <c r="C73" s="246"/>
      <c r="D73" s="246"/>
      <c r="E73" s="124">
        <f t="shared" ref="E73:J73" si="9">SUM(E69:E72)</f>
        <v>-41.901999999999958</v>
      </c>
      <c r="F73" s="319">
        <f t="shared" si="9"/>
        <v>57.006999999999991</v>
      </c>
      <c r="G73" s="124">
        <f t="shared" si="9"/>
        <v>12.638000000000034</v>
      </c>
      <c r="H73" s="70">
        <f t="shared" si="9"/>
        <v>-12.115000000000016</v>
      </c>
      <c r="I73" s="284">
        <f t="shared" si="9"/>
        <v>-53.559999999999846</v>
      </c>
      <c r="J73" s="284">
        <f t="shared" si="9"/>
        <v>-265.80500000000001</v>
      </c>
      <c r="K73" s="284" t="s">
        <v>67</v>
      </c>
      <c r="L73" s="70">
        <f>SUM(L69:L72)</f>
        <v>-533.00300000000004</v>
      </c>
    </row>
    <row r="74" spans="1:12" ht="15" customHeight="1" x14ac:dyDescent="0.35">
      <c r="A74" s="240" t="s">
        <v>114</v>
      </c>
      <c r="B74" s="240"/>
      <c r="C74" s="113"/>
      <c r="D74" s="113"/>
      <c r="E74" s="123">
        <f t="shared" ref="E74:J74" si="10">SUM(E73+E68)</f>
        <v>-59.694938699999426</v>
      </c>
      <c r="F74" s="313">
        <f t="shared" si="10"/>
        <v>74.760183700000283</v>
      </c>
      <c r="G74" s="115">
        <f t="shared" si="10"/>
        <v>-95.600843200000099</v>
      </c>
      <c r="H74" s="51">
        <f t="shared" si="10"/>
        <v>2.8873117000000903</v>
      </c>
      <c r="I74" s="52">
        <f t="shared" si="10"/>
        <v>65.056000000000765</v>
      </c>
      <c r="J74" s="52">
        <f t="shared" si="10"/>
        <v>33.994000000000199</v>
      </c>
      <c r="K74" s="52" t="s">
        <v>67</v>
      </c>
      <c r="L74" s="50">
        <f>SUM(L73+L68)</f>
        <v>-14.882000000000062</v>
      </c>
    </row>
    <row r="75" spans="1:12" ht="15" customHeight="1" x14ac:dyDescent="0.35">
      <c r="A75" s="342" t="s">
        <v>230</v>
      </c>
      <c r="B75" s="342"/>
      <c r="C75" s="101"/>
      <c r="D75" s="101"/>
      <c r="E75" s="117">
        <v>0</v>
      </c>
      <c r="F75" s="59">
        <v>0</v>
      </c>
      <c r="G75" s="117">
        <v>0</v>
      </c>
      <c r="H75" s="59">
        <v>0</v>
      </c>
      <c r="I75" s="59">
        <v>-41.84</v>
      </c>
      <c r="J75" s="59">
        <v>5</v>
      </c>
      <c r="K75" s="59">
        <v>0</v>
      </c>
      <c r="L75" s="59">
        <v>0</v>
      </c>
    </row>
    <row r="76" spans="1:12" ht="15" customHeight="1" x14ac:dyDescent="0.35">
      <c r="A76" s="294" t="s">
        <v>231</v>
      </c>
      <c r="B76" s="243"/>
      <c r="C76" s="113"/>
      <c r="D76" s="113"/>
      <c r="E76" s="123">
        <f t="shared" ref="E76:J76" si="11">SUM(E74:E75)</f>
        <v>-59.694938699999426</v>
      </c>
      <c r="F76" s="313">
        <f t="shared" si="11"/>
        <v>74.760183700000283</v>
      </c>
      <c r="G76" s="115">
        <f t="shared" si="11"/>
        <v>-95.600843200000099</v>
      </c>
      <c r="H76" s="51">
        <f t="shared" si="11"/>
        <v>2.8873117000000903</v>
      </c>
      <c r="I76" s="52">
        <f t="shared" si="11"/>
        <v>23.216000000000761</v>
      </c>
      <c r="J76" s="52">
        <f t="shared" si="11"/>
        <v>38.994000000000199</v>
      </c>
      <c r="K76" s="52" t="s">
        <v>67</v>
      </c>
      <c r="L76" s="52">
        <f>SUM(L74:L75)</f>
        <v>-14.882000000000062</v>
      </c>
    </row>
    <row r="77" spans="1:12" ht="16.5" x14ac:dyDescent="0.35">
      <c r="A77" s="227"/>
      <c r="B77" s="113"/>
      <c r="C77" s="113"/>
      <c r="D77" s="113"/>
      <c r="E77" s="114"/>
      <c r="F77" s="114"/>
      <c r="G77" s="114"/>
      <c r="H77" s="114"/>
      <c r="I77" s="114"/>
      <c r="J77" s="114"/>
      <c r="K77" s="114"/>
      <c r="L77" s="114"/>
    </row>
    <row r="78" spans="1:12" ht="16.5" x14ac:dyDescent="0.35">
      <c r="A78" s="111"/>
      <c r="B78" s="102"/>
      <c r="C78" s="104"/>
      <c r="D78" s="104"/>
      <c r="E78" s="105">
        <v>2016</v>
      </c>
      <c r="F78" s="105">
        <v>2015</v>
      </c>
      <c r="G78" s="105">
        <v>2016</v>
      </c>
      <c r="H78" s="105">
        <v>2015</v>
      </c>
      <c r="I78" s="105">
        <v>2014</v>
      </c>
      <c r="J78" s="105">
        <v>2013</v>
      </c>
      <c r="K78" s="105">
        <v>2012</v>
      </c>
      <c r="L78" s="105">
        <v>2012</v>
      </c>
    </row>
    <row r="79" spans="1:12" ht="16.5" x14ac:dyDescent="0.35">
      <c r="A79" s="106"/>
      <c r="B79" s="106"/>
      <c r="C79" s="104"/>
      <c r="D79" s="104"/>
      <c r="E79" s="105" t="s">
        <v>340</v>
      </c>
      <c r="F79" s="105" t="s">
        <v>340</v>
      </c>
      <c r="G79" s="108">
        <v>0</v>
      </c>
      <c r="H79" s="108">
        <v>0</v>
      </c>
      <c r="I79" s="105"/>
      <c r="J79" s="105"/>
      <c r="K79" s="105"/>
      <c r="L79" s="105"/>
    </row>
    <row r="80" spans="1:12" ht="16.5" x14ac:dyDescent="0.35">
      <c r="A80" s="103" t="s">
        <v>115</v>
      </c>
      <c r="B80" s="109"/>
      <c r="C80" s="103"/>
      <c r="D80" s="103"/>
      <c r="E80" s="107"/>
      <c r="F80" s="107"/>
      <c r="G80" s="107"/>
      <c r="H80" s="107"/>
      <c r="I80" s="107"/>
      <c r="J80" s="107"/>
      <c r="K80" s="107"/>
      <c r="L80" s="107"/>
    </row>
    <row r="81" spans="1:12" ht="1.5" customHeight="1" x14ac:dyDescent="0.35">
      <c r="A81" s="227" t="s">
        <v>118</v>
      </c>
      <c r="B81" s="100"/>
      <c r="C81" s="100"/>
      <c r="D81" s="100"/>
      <c r="E81" s="100"/>
      <c r="F81" s="100"/>
      <c r="G81" s="100"/>
      <c r="H81" s="100"/>
      <c r="I81" s="100"/>
      <c r="J81" s="100"/>
      <c r="K81" s="100"/>
      <c r="L81" s="100"/>
    </row>
    <row r="82" spans="1:12" ht="15" customHeight="1" x14ac:dyDescent="0.35">
      <c r="A82" s="262" t="s">
        <v>116</v>
      </c>
      <c r="B82" s="237"/>
      <c r="C82" s="228"/>
      <c r="D82" s="228"/>
      <c r="E82" s="119">
        <v>11.76053803885995</v>
      </c>
      <c r="F82" s="93">
        <v>11.950440653892633</v>
      </c>
      <c r="G82" s="119">
        <v>6.5976487490023796</v>
      </c>
      <c r="H82" s="93">
        <v>7.7910992424548864</v>
      </c>
      <c r="I82" s="93">
        <v>8.498561806891459</v>
      </c>
      <c r="J82" s="93">
        <v>9.7215170991060784</v>
      </c>
      <c r="K82" s="93">
        <v>8.7715988101382738</v>
      </c>
      <c r="L82" s="93">
        <v>12.976039769906173</v>
      </c>
    </row>
    <row r="83" spans="1:12" ht="15" customHeight="1" x14ac:dyDescent="0.35">
      <c r="A83" s="227" t="s">
        <v>222</v>
      </c>
      <c r="B83" s="237"/>
      <c r="C83" s="228"/>
      <c r="D83" s="228"/>
      <c r="E83" s="119">
        <v>16.435645653469113</v>
      </c>
      <c r="F83" s="93">
        <v>16.041747164961155</v>
      </c>
      <c r="G83" s="119">
        <v>10.354406903073647</v>
      </c>
      <c r="H83" s="93">
        <v>9.2876872199025247</v>
      </c>
      <c r="I83" s="93">
        <v>9.8693574623830944</v>
      </c>
      <c r="J83" s="93">
        <v>12.615963912010805</v>
      </c>
      <c r="K83" s="93">
        <v>10.759181715477895</v>
      </c>
      <c r="L83" s="93">
        <v>10.793309410540822</v>
      </c>
    </row>
    <row r="84" spans="1:12" ht="15" customHeight="1" x14ac:dyDescent="0.35">
      <c r="A84" s="227" t="s">
        <v>117</v>
      </c>
      <c r="B84" s="237"/>
      <c r="C84" s="228"/>
      <c r="D84" s="228"/>
      <c r="E84" s="119">
        <v>13.08900406693121</v>
      </c>
      <c r="F84" s="93">
        <v>14.857454488191957</v>
      </c>
      <c r="G84" s="119">
        <v>1.3601140457663734</v>
      </c>
      <c r="H84" s="93">
        <v>5.5577680554569335</v>
      </c>
      <c r="I84" s="93">
        <v>2.1080266939607295</v>
      </c>
      <c r="J84" s="93">
        <v>3.7780849713143114</v>
      </c>
      <c r="K84" s="93">
        <v>0.80159813037974548</v>
      </c>
      <c r="L84" s="93">
        <v>1.7714165488060059</v>
      </c>
    </row>
    <row r="85" spans="1:12" ht="15" customHeight="1" x14ac:dyDescent="0.35">
      <c r="A85" s="227" t="s">
        <v>118</v>
      </c>
      <c r="B85" s="237"/>
      <c r="C85" s="235"/>
      <c r="D85" s="235"/>
      <c r="E85" s="126" t="s">
        <v>67</v>
      </c>
      <c r="F85" s="93" t="s">
        <v>67</v>
      </c>
      <c r="G85" s="119">
        <v>2.7800056020356978</v>
      </c>
      <c r="H85" s="93">
        <v>7.4695724464622</v>
      </c>
      <c r="I85" s="93">
        <v>-1.8196710838298429</v>
      </c>
      <c r="J85" s="93" t="s">
        <v>67</v>
      </c>
      <c r="K85" s="93" t="s">
        <v>67</v>
      </c>
      <c r="L85" s="93">
        <v>1.4947299040937592</v>
      </c>
    </row>
    <row r="86" spans="1:12" ht="15" customHeight="1" x14ac:dyDescent="0.35">
      <c r="A86" s="227" t="s">
        <v>119</v>
      </c>
      <c r="B86" s="237"/>
      <c r="C86" s="235"/>
      <c r="D86" s="235"/>
      <c r="E86" s="126" t="s">
        <v>67</v>
      </c>
      <c r="F86" s="93" t="s">
        <v>67</v>
      </c>
      <c r="G86" s="119">
        <v>4.8602498006719079</v>
      </c>
      <c r="H86" s="93">
        <v>7.3031111434886107</v>
      </c>
      <c r="I86" s="93">
        <v>5.9987812469731905</v>
      </c>
      <c r="J86" s="93" t="s">
        <v>67</v>
      </c>
      <c r="K86" s="93" t="s">
        <v>67</v>
      </c>
      <c r="L86" s="93">
        <v>5.0329599555415756</v>
      </c>
    </row>
    <row r="87" spans="1:12" ht="15" customHeight="1" x14ac:dyDescent="0.35">
      <c r="A87" s="227" t="s">
        <v>120</v>
      </c>
      <c r="B87" s="237"/>
      <c r="C87" s="228"/>
      <c r="D87" s="228"/>
      <c r="E87" s="127" t="s">
        <v>67</v>
      </c>
      <c r="F87" s="55" t="s">
        <v>67</v>
      </c>
      <c r="G87" s="116">
        <v>42.273814815164805</v>
      </c>
      <c r="H87" s="55">
        <v>35.302332097110508</v>
      </c>
      <c r="I87" s="55">
        <v>32.944513718112084</v>
      </c>
      <c r="J87" s="55">
        <v>35.808732265314426</v>
      </c>
      <c r="K87" s="55" t="s">
        <v>67</v>
      </c>
      <c r="L87" s="55">
        <v>36.53903921173309</v>
      </c>
    </row>
    <row r="88" spans="1:12" ht="15" customHeight="1" x14ac:dyDescent="0.35">
      <c r="A88" s="227" t="s">
        <v>121</v>
      </c>
      <c r="B88" s="237"/>
      <c r="C88" s="228"/>
      <c r="D88" s="228"/>
      <c r="E88" s="128" t="s">
        <v>67</v>
      </c>
      <c r="F88" s="55" t="s">
        <v>67</v>
      </c>
      <c r="G88" s="116">
        <v>1745.3738701000002</v>
      </c>
      <c r="H88" s="55">
        <v>1896.1735938000004</v>
      </c>
      <c r="I88" s="55">
        <v>1982.8019999999999</v>
      </c>
      <c r="J88" s="55">
        <v>1861.6629999999998</v>
      </c>
      <c r="K88" s="55" t="s">
        <v>67</v>
      </c>
      <c r="L88" s="55">
        <v>2074.134</v>
      </c>
    </row>
    <row r="89" spans="1:12" ht="15" customHeight="1" x14ac:dyDescent="0.35">
      <c r="A89" s="227" t="s">
        <v>122</v>
      </c>
      <c r="B89" s="237"/>
      <c r="C89" s="97"/>
      <c r="D89" s="97"/>
      <c r="E89" s="129" t="s">
        <v>67</v>
      </c>
      <c r="F89" s="93" t="s">
        <v>67</v>
      </c>
      <c r="G89" s="119">
        <v>0.77280902376289173</v>
      </c>
      <c r="H89" s="93">
        <v>1.087579490484478</v>
      </c>
      <c r="I89" s="93">
        <v>1.1941239555842293</v>
      </c>
      <c r="J89" s="93">
        <v>1.0558789921914387</v>
      </c>
      <c r="K89" s="93" t="s">
        <v>67</v>
      </c>
      <c r="L89" s="93">
        <v>1.0516747195530991</v>
      </c>
    </row>
    <row r="90" spans="1:12" ht="15" customHeight="1" x14ac:dyDescent="0.35">
      <c r="A90" s="229" t="s">
        <v>123</v>
      </c>
      <c r="B90" s="342"/>
      <c r="C90" s="101"/>
      <c r="D90" s="101"/>
      <c r="E90" s="130" t="s">
        <v>67</v>
      </c>
      <c r="F90" s="55" t="s">
        <v>67</v>
      </c>
      <c r="G90" s="131">
        <v>2209</v>
      </c>
      <c r="H90" s="55">
        <v>2393</v>
      </c>
      <c r="I90" s="55">
        <v>2478</v>
      </c>
      <c r="J90" s="55">
        <v>2894</v>
      </c>
      <c r="K90" s="55">
        <v>2848</v>
      </c>
      <c r="L90" s="55">
        <v>2933</v>
      </c>
    </row>
    <row r="91" spans="1:12" ht="16.5" x14ac:dyDescent="0.35">
      <c r="A91" s="231" t="s">
        <v>237</v>
      </c>
      <c r="B91" s="99"/>
      <c r="C91" s="99"/>
      <c r="D91" s="99"/>
      <c r="E91" s="99"/>
      <c r="F91" s="99"/>
      <c r="G91" s="99"/>
      <c r="H91" s="99"/>
      <c r="I91" s="99"/>
      <c r="J91" s="99"/>
      <c r="K91" s="99"/>
      <c r="L91" s="99"/>
    </row>
    <row r="92" spans="1:12" ht="16.5" x14ac:dyDescent="0.35">
      <c r="A92" s="231" t="s">
        <v>238</v>
      </c>
      <c r="B92" s="247"/>
      <c r="C92" s="247"/>
      <c r="D92" s="247"/>
      <c r="E92" s="247"/>
      <c r="F92" s="247"/>
      <c r="G92" s="247"/>
      <c r="H92" s="247"/>
      <c r="I92" s="247"/>
      <c r="J92" s="247"/>
      <c r="K92" s="247"/>
      <c r="L92" s="247"/>
    </row>
    <row r="93" spans="1:12" ht="16.5" x14ac:dyDescent="0.35">
      <c r="A93" s="231"/>
      <c r="B93" s="247"/>
      <c r="C93" s="247"/>
      <c r="D93" s="247"/>
      <c r="E93" s="247"/>
      <c r="F93" s="247"/>
      <c r="G93" s="247"/>
      <c r="H93" s="247"/>
      <c r="I93" s="247"/>
      <c r="J93" s="247"/>
      <c r="K93" s="247"/>
      <c r="L93" s="247"/>
    </row>
    <row r="94" spans="1:12" ht="16.5" x14ac:dyDescent="0.35">
      <c r="A94" s="248"/>
      <c r="B94" s="248"/>
      <c r="C94" s="248"/>
      <c r="D94" s="248"/>
      <c r="E94" s="248"/>
      <c r="F94" s="248"/>
      <c r="G94" s="248"/>
      <c r="H94" s="248"/>
      <c r="I94" s="248"/>
      <c r="J94" s="248"/>
      <c r="K94" s="248"/>
      <c r="L94" s="248"/>
    </row>
    <row r="95" spans="1:12" ht="16.5" x14ac:dyDescent="0.35">
      <c r="A95" s="248"/>
      <c r="B95" s="248"/>
      <c r="C95" s="248"/>
      <c r="D95" s="248"/>
      <c r="E95" s="248"/>
      <c r="F95" s="248"/>
      <c r="G95" s="248"/>
      <c r="H95" s="248"/>
      <c r="I95" s="248"/>
      <c r="J95" s="248"/>
      <c r="K95" s="248"/>
      <c r="L95" s="248"/>
    </row>
    <row r="96" spans="1:12" x14ac:dyDescent="0.25">
      <c r="A96" s="249"/>
      <c r="B96" s="249"/>
      <c r="C96" s="249"/>
      <c r="D96" s="249"/>
      <c r="E96" s="249"/>
      <c r="F96" s="249"/>
      <c r="G96" s="249"/>
      <c r="H96" s="249"/>
      <c r="I96" s="249"/>
      <c r="J96" s="249"/>
      <c r="K96" s="249"/>
      <c r="L96" s="249"/>
    </row>
    <row r="97" spans="1:12" x14ac:dyDescent="0.25">
      <c r="A97" s="249"/>
      <c r="B97" s="249"/>
      <c r="C97" s="249"/>
      <c r="D97" s="249"/>
      <c r="E97" s="249"/>
      <c r="F97" s="249"/>
      <c r="G97" s="249"/>
      <c r="H97" s="249"/>
      <c r="I97" s="249"/>
      <c r="J97" s="249"/>
      <c r="K97" s="249"/>
      <c r="L97" s="249"/>
    </row>
    <row r="98" spans="1:12" x14ac:dyDescent="0.25">
      <c r="A98" s="249"/>
      <c r="B98" s="249"/>
      <c r="C98" s="249"/>
      <c r="D98" s="249"/>
      <c r="E98" s="249"/>
      <c r="F98" s="249"/>
      <c r="G98" s="249"/>
      <c r="H98" s="249"/>
      <c r="I98" s="249"/>
      <c r="J98" s="249"/>
      <c r="K98" s="249"/>
      <c r="L98" s="249"/>
    </row>
    <row r="99" spans="1:12" x14ac:dyDescent="0.25">
      <c r="A99" s="249"/>
      <c r="B99" s="249"/>
      <c r="C99" s="249"/>
      <c r="D99" s="249"/>
      <c r="E99" s="249"/>
      <c r="F99" s="249"/>
      <c r="G99" s="249"/>
      <c r="H99" s="249"/>
      <c r="I99" s="249"/>
      <c r="J99" s="249"/>
      <c r="K99" s="249"/>
      <c r="L99" s="249"/>
    </row>
    <row r="100" spans="1:12" x14ac:dyDescent="0.25">
      <c r="A100" s="249"/>
      <c r="B100" s="249"/>
      <c r="C100" s="249"/>
      <c r="D100" s="249"/>
      <c r="E100" s="249"/>
      <c r="F100" s="249"/>
      <c r="G100" s="249"/>
      <c r="H100" s="249"/>
      <c r="I100" s="249"/>
      <c r="J100" s="249"/>
      <c r="K100" s="249"/>
      <c r="L100" s="249"/>
    </row>
    <row r="101" spans="1:12" x14ac:dyDescent="0.25">
      <c r="A101" s="219"/>
      <c r="B101" s="219"/>
      <c r="C101" s="219"/>
      <c r="D101" s="219"/>
      <c r="E101" s="219"/>
      <c r="F101" s="219"/>
      <c r="G101" s="219"/>
      <c r="H101" s="219"/>
      <c r="I101" s="219"/>
      <c r="J101" s="219"/>
      <c r="K101" s="219"/>
      <c r="L101" s="219"/>
    </row>
    <row r="102" spans="1:12" x14ac:dyDescent="0.25">
      <c r="A102" s="219"/>
      <c r="B102" s="219"/>
      <c r="C102" s="219"/>
      <c r="D102" s="219"/>
      <c r="E102" s="219"/>
      <c r="F102" s="219"/>
      <c r="G102" s="219"/>
      <c r="H102" s="219"/>
      <c r="I102" s="219"/>
      <c r="J102" s="219"/>
      <c r="K102" s="219"/>
      <c r="L102" s="219"/>
    </row>
    <row r="103" spans="1:12" x14ac:dyDescent="0.25">
      <c r="A103" s="219"/>
      <c r="B103" s="219"/>
      <c r="C103" s="219"/>
      <c r="D103" s="219"/>
      <c r="E103" s="219"/>
      <c r="F103" s="219"/>
      <c r="G103" s="219"/>
      <c r="H103" s="219"/>
      <c r="I103" s="219"/>
      <c r="J103" s="219"/>
      <c r="K103" s="219"/>
      <c r="L103" s="219"/>
    </row>
    <row r="104" spans="1:12" x14ac:dyDescent="0.25">
      <c r="A104" s="219"/>
      <c r="B104" s="219"/>
      <c r="C104" s="219"/>
      <c r="D104" s="219"/>
      <c r="E104" s="219"/>
      <c r="F104" s="219"/>
      <c r="G104" s="219"/>
      <c r="H104" s="219"/>
      <c r="I104" s="219"/>
      <c r="J104" s="219"/>
      <c r="K104" s="219"/>
      <c r="L104" s="219"/>
    </row>
    <row r="105" spans="1:12" x14ac:dyDescent="0.25">
      <c r="A105" s="219"/>
      <c r="B105" s="219"/>
      <c r="C105" s="219"/>
      <c r="D105" s="219"/>
      <c r="E105" s="219"/>
      <c r="F105" s="219"/>
      <c r="G105" s="219"/>
      <c r="H105" s="219"/>
      <c r="I105" s="219"/>
      <c r="J105" s="219"/>
      <c r="K105" s="219"/>
      <c r="L105" s="219"/>
    </row>
    <row r="106" spans="1:12" x14ac:dyDescent="0.25">
      <c r="A106" s="219"/>
      <c r="B106" s="219"/>
      <c r="C106" s="219"/>
      <c r="D106" s="219"/>
      <c r="E106" s="219"/>
      <c r="F106" s="219"/>
      <c r="G106" s="219"/>
      <c r="H106" s="219"/>
      <c r="I106" s="219"/>
      <c r="J106" s="219"/>
      <c r="K106" s="219"/>
      <c r="L106" s="219"/>
    </row>
    <row r="107" spans="1:12" x14ac:dyDescent="0.25">
      <c r="A107" s="219"/>
      <c r="B107" s="219"/>
      <c r="C107" s="219"/>
      <c r="D107" s="219"/>
      <c r="E107" s="219"/>
      <c r="F107" s="219"/>
      <c r="G107" s="219"/>
      <c r="H107" s="219"/>
      <c r="I107" s="219"/>
      <c r="J107" s="219"/>
      <c r="K107" s="219"/>
      <c r="L107" s="219"/>
    </row>
    <row r="108" spans="1:12" x14ac:dyDescent="0.25">
      <c r="A108" s="219"/>
      <c r="B108" s="219"/>
      <c r="C108" s="219"/>
      <c r="D108" s="219"/>
      <c r="E108" s="219"/>
      <c r="F108" s="219"/>
      <c r="G108" s="219"/>
      <c r="H108" s="219"/>
      <c r="I108" s="219"/>
      <c r="J108" s="219"/>
      <c r="K108" s="219"/>
      <c r="L108" s="219"/>
    </row>
    <row r="109" spans="1:12" x14ac:dyDescent="0.25">
      <c r="A109" s="219"/>
      <c r="B109" s="219"/>
      <c r="C109" s="219"/>
      <c r="D109" s="219"/>
      <c r="E109" s="219"/>
      <c r="F109" s="219"/>
      <c r="G109" s="219"/>
      <c r="H109" s="219"/>
      <c r="I109" s="219"/>
      <c r="J109" s="219"/>
      <c r="K109" s="219"/>
      <c r="L109" s="219"/>
    </row>
    <row r="110" spans="1:12" x14ac:dyDescent="0.25">
      <c r="A110" s="219"/>
      <c r="B110" s="219"/>
      <c r="C110" s="219"/>
      <c r="D110" s="219"/>
      <c r="E110" s="219"/>
      <c r="F110" s="219"/>
      <c r="G110" s="219"/>
      <c r="H110" s="219"/>
      <c r="I110" s="219"/>
      <c r="J110" s="219"/>
      <c r="K110" s="219"/>
      <c r="L110" s="219"/>
    </row>
    <row r="111" spans="1:12" x14ac:dyDescent="0.25">
      <c r="A111" s="219"/>
      <c r="B111" s="219"/>
      <c r="C111" s="219"/>
      <c r="D111" s="219"/>
      <c r="E111" s="219"/>
      <c r="F111" s="219"/>
      <c r="G111" s="219"/>
      <c r="H111" s="219"/>
      <c r="I111" s="219"/>
      <c r="J111" s="219"/>
      <c r="K111" s="219"/>
      <c r="L111" s="219"/>
    </row>
    <row r="112" spans="1:12" x14ac:dyDescent="0.25">
      <c r="A112" s="219"/>
      <c r="B112" s="219"/>
      <c r="C112" s="219"/>
      <c r="D112" s="219"/>
      <c r="E112" s="219"/>
      <c r="F112" s="219"/>
      <c r="G112" s="219"/>
      <c r="H112" s="219"/>
      <c r="I112" s="219"/>
      <c r="J112" s="219"/>
      <c r="K112" s="219"/>
      <c r="L112" s="219"/>
    </row>
    <row r="113" spans="1:12" x14ac:dyDescent="0.25">
      <c r="A113" s="219"/>
      <c r="B113" s="219"/>
      <c r="C113" s="219"/>
      <c r="D113" s="219"/>
      <c r="E113" s="219"/>
      <c r="F113" s="219"/>
      <c r="G113" s="219"/>
      <c r="H113" s="219"/>
      <c r="I113" s="219"/>
      <c r="J113" s="219"/>
      <c r="K113" s="219"/>
      <c r="L113" s="219"/>
    </row>
  </sheetData>
  <mergeCells count="1">
    <mergeCell ref="A1:L1"/>
  </mergeCells>
  <pageMargins left="0.7" right="0.7" top="0.75" bottom="0.75" header="0.3" footer="0.3"/>
  <pageSetup paperSize="9" scale="54"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Zeros="0" zoomScaleNormal="100" zoomScaleSheetLayoutView="100" workbookViewId="0">
      <selection sqref="A1:L1"/>
    </sheetView>
  </sheetViews>
  <sheetFormatPr defaultColWidth="9.140625" defaultRowHeight="15" x14ac:dyDescent="0.25"/>
  <cols>
    <col min="1" max="1" width="26" style="212" customWidth="1"/>
    <col min="2" max="2" width="16" style="212" customWidth="1"/>
    <col min="3" max="3" width="8.28515625" style="212" customWidth="1"/>
    <col min="4" max="4" width="4.85546875" style="212" customWidth="1"/>
    <col min="5" max="11" width="9.7109375" style="212" customWidth="1"/>
    <col min="12" max="16384" width="9.140625" style="212"/>
  </cols>
  <sheetData>
    <row r="1" spans="1:11" ht="21.75" x14ac:dyDescent="0.25">
      <c r="A1" s="344" t="s">
        <v>299</v>
      </c>
      <c r="B1" s="344"/>
      <c r="C1" s="344"/>
      <c r="D1" s="344"/>
      <c r="E1" s="344"/>
      <c r="F1" s="344"/>
      <c r="G1" s="344"/>
      <c r="H1" s="344"/>
      <c r="I1" s="344"/>
      <c r="J1" s="344"/>
      <c r="K1" s="344"/>
    </row>
    <row r="2" spans="1:11" ht="16.5" x14ac:dyDescent="0.35">
      <c r="A2" s="224" t="s">
        <v>74</v>
      </c>
      <c r="B2" s="225"/>
      <c r="C2" s="225"/>
      <c r="D2" s="225"/>
      <c r="E2" s="219"/>
      <c r="F2" s="219"/>
      <c r="G2" s="219"/>
      <c r="H2" s="219"/>
      <c r="I2" s="219"/>
      <c r="J2" s="219"/>
      <c r="K2" s="219"/>
    </row>
    <row r="3" spans="1:11" ht="16.5" x14ac:dyDescent="0.35">
      <c r="A3" s="102"/>
      <c r="B3" s="102"/>
      <c r="C3" s="103"/>
      <c r="D3" s="104"/>
      <c r="E3" s="105">
        <v>2016</v>
      </c>
      <c r="F3" s="105">
        <v>2015</v>
      </c>
      <c r="G3" s="105">
        <v>2016</v>
      </c>
      <c r="H3" s="105">
        <v>2015</v>
      </c>
      <c r="I3" s="105">
        <v>2014</v>
      </c>
      <c r="J3" s="105">
        <v>2013</v>
      </c>
      <c r="K3" s="105">
        <v>2012</v>
      </c>
    </row>
    <row r="4" spans="1:11" ht="16.5" x14ac:dyDescent="0.35">
      <c r="A4" s="106"/>
      <c r="B4" s="106"/>
      <c r="C4" s="103"/>
      <c r="D4" s="104"/>
      <c r="E4" s="105" t="s">
        <v>340</v>
      </c>
      <c r="F4" s="105" t="s">
        <v>340</v>
      </c>
      <c r="G4" s="105">
        <v>0</v>
      </c>
      <c r="H4" s="105">
        <v>0</v>
      </c>
      <c r="I4" s="105"/>
      <c r="J4" s="105"/>
      <c r="K4" s="105"/>
    </row>
    <row r="5" spans="1:11" ht="16.5" x14ac:dyDescent="0.35">
      <c r="A5" s="103" t="s">
        <v>68</v>
      </c>
      <c r="B5" s="106"/>
      <c r="C5" s="103"/>
      <c r="D5" s="103" t="s">
        <v>199</v>
      </c>
      <c r="E5" s="107" t="s">
        <v>56</v>
      </c>
      <c r="F5" s="107"/>
      <c r="G5" s="107" t="s">
        <v>56</v>
      </c>
      <c r="H5" s="107"/>
      <c r="I5" s="107"/>
      <c r="J5" s="107"/>
      <c r="K5" s="107"/>
    </row>
    <row r="6" spans="1:11" ht="3.75" customHeight="1" x14ac:dyDescent="0.35">
      <c r="A6" s="100"/>
      <c r="B6" s="100"/>
      <c r="C6" s="100"/>
      <c r="D6" s="100"/>
      <c r="E6" s="100"/>
      <c r="F6" s="100"/>
      <c r="G6" s="100"/>
      <c r="H6" s="100"/>
      <c r="I6" s="100"/>
      <c r="J6" s="100"/>
      <c r="K6" s="100"/>
    </row>
    <row r="7" spans="1:11" ht="15" customHeight="1" x14ac:dyDescent="0.35">
      <c r="A7" s="227" t="s">
        <v>69</v>
      </c>
      <c r="B7" s="228"/>
      <c r="C7" s="228"/>
      <c r="D7" s="228"/>
      <c r="E7" s="115">
        <v>389.89699999999999</v>
      </c>
      <c r="F7" s="51">
        <v>356.86700000000002</v>
      </c>
      <c r="G7" s="115">
        <v>1515.6110000000001</v>
      </c>
      <c r="H7" s="51">
        <v>1450.098</v>
      </c>
      <c r="I7" s="51">
        <v>1157.2550000000001</v>
      </c>
      <c r="J7" s="51">
        <v>864.19299999999998</v>
      </c>
      <c r="K7" s="51">
        <v>1002.86</v>
      </c>
    </row>
    <row r="8" spans="1:11" ht="15" customHeight="1" x14ac:dyDescent="0.35">
      <c r="A8" s="227" t="s">
        <v>70</v>
      </c>
      <c r="B8" s="97"/>
      <c r="C8" s="97"/>
      <c r="D8" s="97"/>
      <c r="E8" s="116">
        <v>-346.61800000000005</v>
      </c>
      <c r="F8" s="55">
        <v>-326.36099999999999</v>
      </c>
      <c r="G8" s="116">
        <v>-1329.7850000000003</v>
      </c>
      <c r="H8" s="55">
        <v>-1245.223</v>
      </c>
      <c r="I8" s="55">
        <v>-1097.3519999999999</v>
      </c>
      <c r="J8" s="55">
        <v>-818.41200000000003</v>
      </c>
      <c r="K8" s="55">
        <v>-1046.3020000000001</v>
      </c>
    </row>
    <row r="9" spans="1:11" ht="15" customHeight="1" x14ac:dyDescent="0.35">
      <c r="A9" s="227" t="s">
        <v>71</v>
      </c>
      <c r="B9" s="97"/>
      <c r="C9" s="97"/>
      <c r="D9" s="97"/>
      <c r="E9" s="116">
        <v>2.5819999999999999</v>
      </c>
      <c r="F9" s="55">
        <v>8.3919999999999995</v>
      </c>
      <c r="G9" s="116">
        <v>-11.566000000000001</v>
      </c>
      <c r="H9" s="55">
        <v>11.632999999999999</v>
      </c>
      <c r="I9" s="55">
        <v>3.0969999999999995</v>
      </c>
      <c r="J9" s="55">
        <v>1.7150000000000001</v>
      </c>
      <c r="K9" s="55">
        <v>0.78300000000000003</v>
      </c>
    </row>
    <row r="10" spans="1:11" ht="15" customHeight="1" x14ac:dyDescent="0.35">
      <c r="A10" s="227" t="s">
        <v>72</v>
      </c>
      <c r="B10" s="97"/>
      <c r="C10" s="97"/>
      <c r="D10" s="97"/>
      <c r="E10" s="116">
        <v>0</v>
      </c>
      <c r="F10" s="55">
        <v>0</v>
      </c>
      <c r="G10" s="116">
        <v>0</v>
      </c>
      <c r="H10" s="55">
        <v>0</v>
      </c>
      <c r="I10" s="55">
        <v>0</v>
      </c>
      <c r="J10" s="55">
        <v>0</v>
      </c>
      <c r="K10" s="55">
        <v>0</v>
      </c>
    </row>
    <row r="11" spans="1:11" ht="15" customHeight="1" x14ac:dyDescent="0.35">
      <c r="A11" s="229" t="s">
        <v>73</v>
      </c>
      <c r="B11" s="101"/>
      <c r="C11" s="101"/>
      <c r="D11" s="101"/>
      <c r="E11" s="117">
        <v>0</v>
      </c>
      <c r="F11" s="59">
        <v>0</v>
      </c>
      <c r="G11" s="117">
        <v>0</v>
      </c>
      <c r="H11" s="59">
        <v>0</v>
      </c>
      <c r="I11" s="59">
        <v>0</v>
      </c>
      <c r="J11" s="59">
        <v>0</v>
      </c>
      <c r="K11" s="59">
        <v>0</v>
      </c>
    </row>
    <row r="12" spans="1:11" ht="15" customHeight="1" x14ac:dyDescent="0.25">
      <c r="A12" s="230" t="s">
        <v>7</v>
      </c>
      <c r="B12" s="230"/>
      <c r="C12" s="230"/>
      <c r="D12" s="230"/>
      <c r="E12" s="115">
        <f t="shared" ref="E12:K12" si="0">SUM(E7:E11)</f>
        <v>45.86099999999994</v>
      </c>
      <c r="F12" s="313">
        <f t="shared" si="0"/>
        <v>38.898000000000025</v>
      </c>
      <c r="G12" s="115">
        <f t="shared" si="0"/>
        <v>174.25999999999979</v>
      </c>
      <c r="H12" s="51">
        <f t="shared" si="0"/>
        <v>216.50800000000001</v>
      </c>
      <c r="I12" s="52">
        <f t="shared" si="0"/>
        <v>63.000000000000249</v>
      </c>
      <c r="J12" s="52">
        <f t="shared" si="0"/>
        <v>47.495999999999952</v>
      </c>
      <c r="K12" s="52">
        <f t="shared" si="0"/>
        <v>-42.65900000000012</v>
      </c>
    </row>
    <row r="13" spans="1:11" ht="15" customHeight="1" x14ac:dyDescent="0.35">
      <c r="A13" s="229" t="s">
        <v>129</v>
      </c>
      <c r="B13" s="101"/>
      <c r="C13" s="101"/>
      <c r="D13" s="101"/>
      <c r="E13" s="117">
        <v>-17.131999999999998</v>
      </c>
      <c r="F13" s="314">
        <v>-16.549999999999994</v>
      </c>
      <c r="G13" s="117">
        <v>-65.010999999999996</v>
      </c>
      <c r="H13" s="59">
        <v>-62.405999999999999</v>
      </c>
      <c r="I13" s="59">
        <v>-66.67</v>
      </c>
      <c r="J13" s="59">
        <v>-97.313000000000002</v>
      </c>
      <c r="K13" s="59">
        <v>-174.267</v>
      </c>
    </row>
    <row r="14" spans="1:11" ht="15" customHeight="1" x14ac:dyDescent="0.25">
      <c r="A14" s="230" t="s">
        <v>8</v>
      </c>
      <c r="B14" s="230"/>
      <c r="C14" s="230"/>
      <c r="D14" s="230"/>
      <c r="E14" s="115">
        <f t="shared" ref="E14:K14" si="1">SUM(E12:E13)</f>
        <v>28.728999999999942</v>
      </c>
      <c r="F14" s="313">
        <f t="shared" si="1"/>
        <v>22.348000000000031</v>
      </c>
      <c r="G14" s="115">
        <f t="shared" si="1"/>
        <v>109.2489999999998</v>
      </c>
      <c r="H14" s="51">
        <f t="shared" si="1"/>
        <v>154.102</v>
      </c>
      <c r="I14" s="52">
        <f t="shared" si="1"/>
        <v>-3.669999999999753</v>
      </c>
      <c r="J14" s="52">
        <f t="shared" si="1"/>
        <v>-49.81700000000005</v>
      </c>
      <c r="K14" s="52">
        <f t="shared" si="1"/>
        <v>-216.9260000000001</v>
      </c>
    </row>
    <row r="15" spans="1:11" ht="15" customHeight="1" x14ac:dyDescent="0.35">
      <c r="A15" s="227" t="s">
        <v>75</v>
      </c>
      <c r="B15" s="231"/>
      <c r="C15" s="231"/>
      <c r="D15" s="231"/>
      <c r="E15" s="116">
        <v>0</v>
      </c>
      <c r="F15" s="55">
        <v>0</v>
      </c>
      <c r="G15" s="116">
        <v>0</v>
      </c>
      <c r="H15" s="55">
        <v>0</v>
      </c>
      <c r="I15" s="55">
        <v>0</v>
      </c>
      <c r="J15" s="55">
        <v>0</v>
      </c>
      <c r="K15" s="55">
        <v>0</v>
      </c>
    </row>
    <row r="16" spans="1:11" ht="15" customHeight="1" x14ac:dyDescent="0.35">
      <c r="A16" s="229" t="s">
        <v>76</v>
      </c>
      <c r="B16" s="101"/>
      <c r="C16" s="101"/>
      <c r="D16" s="101"/>
      <c r="E16" s="117">
        <v>0</v>
      </c>
      <c r="F16" s="59">
        <v>0</v>
      </c>
      <c r="G16" s="117">
        <v>0</v>
      </c>
      <c r="H16" s="59">
        <v>0</v>
      </c>
      <c r="I16" s="59">
        <v>0</v>
      </c>
      <c r="J16" s="59">
        <v>0</v>
      </c>
      <c r="K16" s="59">
        <v>0</v>
      </c>
    </row>
    <row r="17" spans="1:11" ht="15" customHeight="1" x14ac:dyDescent="0.25">
      <c r="A17" s="230" t="s">
        <v>11</v>
      </c>
      <c r="B17" s="230"/>
      <c r="C17" s="230"/>
      <c r="D17" s="230"/>
      <c r="E17" s="115">
        <f t="shared" ref="E17:K17" si="2">SUM(E14:E16)</f>
        <v>28.728999999999942</v>
      </c>
      <c r="F17" s="313">
        <f t="shared" si="2"/>
        <v>22.348000000000031</v>
      </c>
      <c r="G17" s="115">
        <f t="shared" si="2"/>
        <v>109.2489999999998</v>
      </c>
      <c r="H17" s="51">
        <f t="shared" si="2"/>
        <v>154.102</v>
      </c>
      <c r="I17" s="52">
        <f t="shared" si="2"/>
        <v>-3.669999999999753</v>
      </c>
      <c r="J17" s="52">
        <f t="shared" si="2"/>
        <v>-49.81700000000005</v>
      </c>
      <c r="K17" s="52">
        <f t="shared" si="2"/>
        <v>-216.9260000000001</v>
      </c>
    </row>
    <row r="18" spans="1:11" ht="15" customHeight="1" x14ac:dyDescent="0.35">
      <c r="A18" s="227" t="s">
        <v>77</v>
      </c>
      <c r="B18" s="97"/>
      <c r="C18" s="97"/>
      <c r="D18" s="97"/>
      <c r="E18" s="116">
        <v>4.177999999999999</v>
      </c>
      <c r="F18" s="55">
        <v>-8.6999999999999966E-2</v>
      </c>
      <c r="G18" s="116">
        <v>11.292</v>
      </c>
      <c r="H18" s="55">
        <v>0.91200000000000003</v>
      </c>
      <c r="I18" s="55">
        <v>11.869</v>
      </c>
      <c r="J18" s="55">
        <v>1.728</v>
      </c>
      <c r="K18" s="55">
        <v>0.315</v>
      </c>
    </row>
    <row r="19" spans="1:11" ht="15" customHeight="1" x14ac:dyDescent="0.35">
      <c r="A19" s="229" t="s">
        <v>78</v>
      </c>
      <c r="B19" s="101"/>
      <c r="C19" s="101"/>
      <c r="D19" s="101"/>
      <c r="E19" s="117">
        <v>-10.347000000000001</v>
      </c>
      <c r="F19" s="59">
        <v>-13.303000000000004</v>
      </c>
      <c r="G19" s="117">
        <v>-36.650999999999996</v>
      </c>
      <c r="H19" s="59">
        <v>-49.076999999999998</v>
      </c>
      <c r="I19" s="59">
        <v>-49.725000000000001</v>
      </c>
      <c r="J19" s="59">
        <v>-45.933999999999997</v>
      </c>
      <c r="K19" s="59">
        <v>-62.108000000000004</v>
      </c>
    </row>
    <row r="20" spans="1:11" ht="15" customHeight="1" x14ac:dyDescent="0.25">
      <c r="A20" s="230" t="s">
        <v>14</v>
      </c>
      <c r="B20" s="230"/>
      <c r="C20" s="230"/>
      <c r="D20" s="230"/>
      <c r="E20" s="115">
        <f t="shared" ref="E20:K20" si="3">SUM(E17:E19)</f>
        <v>22.559999999999938</v>
      </c>
      <c r="F20" s="313">
        <f t="shared" si="3"/>
        <v>8.9580000000000268</v>
      </c>
      <c r="G20" s="115">
        <f t="shared" si="3"/>
        <v>83.889999999999802</v>
      </c>
      <c r="H20" s="51">
        <f t="shared" si="3"/>
        <v>105.93700000000001</v>
      </c>
      <c r="I20" s="52">
        <f t="shared" si="3"/>
        <v>-41.525999999999755</v>
      </c>
      <c r="J20" s="52">
        <f t="shared" si="3"/>
        <v>-94.023000000000053</v>
      </c>
      <c r="K20" s="52">
        <f t="shared" si="3"/>
        <v>-278.71900000000011</v>
      </c>
    </row>
    <row r="21" spans="1:11" ht="15" customHeight="1" x14ac:dyDescent="0.35">
      <c r="A21" s="227" t="s">
        <v>79</v>
      </c>
      <c r="B21" s="97"/>
      <c r="C21" s="97"/>
      <c r="D21" s="97"/>
      <c r="E21" s="116">
        <v>-11.653000000000002</v>
      </c>
      <c r="F21" s="55">
        <v>-3.9420000000000002</v>
      </c>
      <c r="G21" s="116">
        <v>-36.200000000000003</v>
      </c>
      <c r="H21" s="55">
        <v>-25.451999999999998</v>
      </c>
      <c r="I21" s="55">
        <v>-22.786999999999999</v>
      </c>
      <c r="J21" s="55">
        <v>-15.224000000000002</v>
      </c>
      <c r="K21" s="55">
        <v>36.120000000000005</v>
      </c>
    </row>
    <row r="22" spans="1:11" ht="15" customHeight="1" x14ac:dyDescent="0.35">
      <c r="A22" s="229" t="s">
        <v>138</v>
      </c>
      <c r="B22" s="232"/>
      <c r="C22" s="232"/>
      <c r="D22" s="232"/>
      <c r="E22" s="117">
        <v>0</v>
      </c>
      <c r="F22" s="59">
        <v>0</v>
      </c>
      <c r="G22" s="117">
        <v>0</v>
      </c>
      <c r="H22" s="59">
        <v>0</v>
      </c>
      <c r="I22" s="59">
        <v>0</v>
      </c>
      <c r="J22" s="59">
        <v>0</v>
      </c>
      <c r="K22" s="59">
        <v>0</v>
      </c>
    </row>
    <row r="23" spans="1:11" ht="15" customHeight="1" x14ac:dyDescent="0.35">
      <c r="A23" s="233" t="s">
        <v>80</v>
      </c>
      <c r="B23" s="234"/>
      <c r="C23" s="234"/>
      <c r="D23" s="234"/>
      <c r="E23" s="115">
        <f t="shared" ref="E23:K23" si="4">SUM(E20:E22)</f>
        <v>10.906999999999936</v>
      </c>
      <c r="F23" s="313">
        <f t="shared" si="4"/>
        <v>5.0160000000000267</v>
      </c>
      <c r="G23" s="115">
        <f t="shared" si="4"/>
        <v>47.689999999999799</v>
      </c>
      <c r="H23" s="51">
        <f t="shared" si="4"/>
        <v>80.485000000000014</v>
      </c>
      <c r="I23" s="52">
        <f t="shared" si="4"/>
        <v>-64.312999999999761</v>
      </c>
      <c r="J23" s="52">
        <f t="shared" si="4"/>
        <v>-109.24700000000006</v>
      </c>
      <c r="K23" s="52">
        <f t="shared" si="4"/>
        <v>-242.5990000000001</v>
      </c>
    </row>
    <row r="24" spans="1:11" ht="15" customHeight="1" x14ac:dyDescent="0.35">
      <c r="A24" s="227" t="s">
        <v>81</v>
      </c>
      <c r="B24" s="97"/>
      <c r="C24" s="97"/>
      <c r="D24" s="97"/>
      <c r="E24" s="116">
        <v>10.906999999999982</v>
      </c>
      <c r="F24" s="55">
        <v>5.0160000000000737</v>
      </c>
      <c r="G24" s="116">
        <v>47.690000000000147</v>
      </c>
      <c r="H24" s="55">
        <v>80.485000000000014</v>
      </c>
      <c r="I24" s="55">
        <v>-64.313000000000102</v>
      </c>
      <c r="J24" s="55">
        <v>-109.24699999999964</v>
      </c>
      <c r="K24" s="55">
        <v>-242.59900000000005</v>
      </c>
    </row>
    <row r="25" spans="1:11" ht="15" customHeight="1" x14ac:dyDescent="0.35">
      <c r="A25" s="227" t="s">
        <v>140</v>
      </c>
      <c r="B25" s="97"/>
      <c r="C25" s="97"/>
      <c r="D25" s="97"/>
      <c r="E25" s="116">
        <v>0</v>
      </c>
      <c r="F25" s="55">
        <v>0</v>
      </c>
      <c r="G25" s="116">
        <v>0</v>
      </c>
      <c r="H25" s="55">
        <v>0</v>
      </c>
      <c r="I25" s="55">
        <v>0</v>
      </c>
      <c r="J25" s="55">
        <v>0</v>
      </c>
      <c r="K25" s="55">
        <v>0</v>
      </c>
    </row>
    <row r="26" spans="1:11" ht="15" customHeight="1" x14ac:dyDescent="0.35">
      <c r="A26" s="264"/>
      <c r="B26" s="264"/>
      <c r="C26" s="264"/>
      <c r="D26" s="264"/>
      <c r="E26" s="256"/>
      <c r="F26" s="257"/>
      <c r="G26" s="256"/>
      <c r="H26" s="257"/>
      <c r="I26" s="257"/>
      <c r="J26" s="257"/>
      <c r="K26" s="257"/>
    </row>
    <row r="27" spans="1:11" ht="15" customHeight="1" x14ac:dyDescent="0.35">
      <c r="A27" s="262" t="s">
        <v>141</v>
      </c>
      <c r="B27" s="97"/>
      <c r="C27" s="97"/>
      <c r="D27" s="97"/>
      <c r="E27" s="258">
        <v>0</v>
      </c>
      <c r="F27" s="259">
        <v>0</v>
      </c>
      <c r="G27" s="258">
        <v>-5</v>
      </c>
      <c r="H27" s="259">
        <v>8</v>
      </c>
      <c r="I27" s="259">
        <v>-23.4</v>
      </c>
      <c r="J27" s="259">
        <v>-38.5</v>
      </c>
      <c r="K27" s="259">
        <v>-142.30000000000001</v>
      </c>
    </row>
    <row r="28" spans="1:11" ht="15" customHeight="1" x14ac:dyDescent="0.35">
      <c r="A28" s="263" t="s">
        <v>142</v>
      </c>
      <c r="B28" s="264"/>
      <c r="C28" s="264"/>
      <c r="D28" s="264"/>
      <c r="E28" s="281">
        <f t="shared" ref="E28:K28" si="5">E14-E27</f>
        <v>28.728999999999942</v>
      </c>
      <c r="F28" s="282">
        <f t="shared" si="5"/>
        <v>22.348000000000031</v>
      </c>
      <c r="G28" s="281">
        <f t="shared" si="5"/>
        <v>114.2489999999998</v>
      </c>
      <c r="H28" s="282">
        <f t="shared" si="5"/>
        <v>146.102</v>
      </c>
      <c r="I28" s="282">
        <f t="shared" si="5"/>
        <v>19.730000000000246</v>
      </c>
      <c r="J28" s="282">
        <f t="shared" si="5"/>
        <v>-11.31700000000005</v>
      </c>
      <c r="K28" s="282">
        <f t="shared" si="5"/>
        <v>-74.62600000000009</v>
      </c>
    </row>
    <row r="29" spans="1:11" ht="16.5" x14ac:dyDescent="0.35">
      <c r="A29" s="227"/>
      <c r="B29" s="97"/>
      <c r="C29" s="97"/>
      <c r="D29" s="97"/>
      <c r="E29" s="56"/>
      <c r="F29" s="56"/>
      <c r="G29" s="56"/>
      <c r="H29" s="56"/>
      <c r="I29" s="56"/>
      <c r="J29" s="56"/>
      <c r="K29" s="56"/>
    </row>
    <row r="30" spans="1:11" ht="16.5" x14ac:dyDescent="0.35">
      <c r="A30" s="102"/>
      <c r="B30" s="102"/>
      <c r="C30" s="103"/>
      <c r="D30" s="104"/>
      <c r="E30" s="105">
        <f t="shared" ref="E30:K30" si="6">E$3</f>
        <v>2016</v>
      </c>
      <c r="F30" s="105">
        <f t="shared" si="6"/>
        <v>2015</v>
      </c>
      <c r="G30" s="105">
        <f t="shared" si="6"/>
        <v>2016</v>
      </c>
      <c r="H30" s="105">
        <f t="shared" si="6"/>
        <v>2015</v>
      </c>
      <c r="I30" s="105">
        <f t="shared" si="6"/>
        <v>2014</v>
      </c>
      <c r="J30" s="105">
        <f t="shared" si="6"/>
        <v>2013</v>
      </c>
      <c r="K30" s="105">
        <f t="shared" si="6"/>
        <v>2012</v>
      </c>
    </row>
    <row r="31" spans="1:11" ht="16.5" x14ac:dyDescent="0.35">
      <c r="A31" s="106"/>
      <c r="B31" s="106"/>
      <c r="C31" s="103"/>
      <c r="D31" s="104"/>
      <c r="E31" s="108" t="str">
        <f>E$4</f>
        <v>kv 4</v>
      </c>
      <c r="F31" s="108" t="str">
        <f>F$4</f>
        <v>kv 4</v>
      </c>
      <c r="G31" s="108">
        <f>G$4</f>
        <v>0</v>
      </c>
      <c r="H31" s="108">
        <f>H$4</f>
        <v>0</v>
      </c>
      <c r="I31" s="108"/>
      <c r="J31" s="108"/>
      <c r="K31" s="108"/>
    </row>
    <row r="32" spans="1:11" ht="16.5" x14ac:dyDescent="0.35">
      <c r="A32" s="103" t="s">
        <v>137</v>
      </c>
      <c r="B32" s="109"/>
      <c r="C32" s="103"/>
      <c r="D32" s="103"/>
      <c r="E32" s="110"/>
      <c r="F32" s="110"/>
      <c r="G32" s="110"/>
      <c r="H32" s="110"/>
      <c r="I32" s="110"/>
      <c r="J32" s="110"/>
      <c r="K32" s="110"/>
    </row>
    <row r="33" spans="1:11" ht="3" customHeight="1" x14ac:dyDescent="0.35">
      <c r="A33" s="227"/>
      <c r="B33" s="100"/>
      <c r="C33" s="100"/>
      <c r="D33" s="100"/>
      <c r="E33" s="98"/>
      <c r="F33" s="98"/>
      <c r="G33" s="98"/>
      <c r="H33" s="98"/>
      <c r="I33" s="98"/>
      <c r="J33" s="98"/>
      <c r="K33" s="98"/>
    </row>
    <row r="34" spans="1:11" ht="15" customHeight="1" x14ac:dyDescent="0.35">
      <c r="A34" s="227" t="s">
        <v>17</v>
      </c>
      <c r="B34" s="235"/>
      <c r="C34" s="235"/>
      <c r="D34" s="235"/>
      <c r="E34" s="116"/>
      <c r="F34" s="55"/>
      <c r="G34" s="116">
        <v>1093.866</v>
      </c>
      <c r="H34" s="55">
        <v>1093.866</v>
      </c>
      <c r="I34" s="55">
        <v>1093.866</v>
      </c>
      <c r="J34" s="55">
        <v>1093.866</v>
      </c>
      <c r="K34" s="55">
        <v>1093.866</v>
      </c>
    </row>
    <row r="35" spans="1:11" ht="15" customHeight="1" x14ac:dyDescent="0.35">
      <c r="A35" s="227" t="s">
        <v>83</v>
      </c>
      <c r="B35" s="228"/>
      <c r="C35" s="228"/>
      <c r="D35" s="228"/>
      <c r="E35" s="116"/>
      <c r="F35" s="55"/>
      <c r="G35" s="116">
        <v>11.315000000000001</v>
      </c>
      <c r="H35" s="55">
        <v>12.488</v>
      </c>
      <c r="I35" s="55">
        <v>12.071999999999999</v>
      </c>
      <c r="J35" s="55">
        <v>9.7720000000000002</v>
      </c>
      <c r="K35" s="55">
        <v>20.96</v>
      </c>
    </row>
    <row r="36" spans="1:11" ht="15" customHeight="1" x14ac:dyDescent="0.35">
      <c r="A36" s="227" t="s">
        <v>84</v>
      </c>
      <c r="B36" s="228"/>
      <c r="C36" s="228"/>
      <c r="D36" s="228"/>
      <c r="E36" s="116"/>
      <c r="F36" s="55"/>
      <c r="G36" s="116">
        <v>426.60700000000003</v>
      </c>
      <c r="H36" s="55">
        <v>331.815</v>
      </c>
      <c r="I36" s="55">
        <v>314.65899999999999</v>
      </c>
      <c r="J36" s="55">
        <v>332.47300000000001</v>
      </c>
      <c r="K36" s="55">
        <v>391.02499999999998</v>
      </c>
    </row>
    <row r="37" spans="1:11" ht="15" customHeight="1" x14ac:dyDescent="0.35">
      <c r="A37" s="227" t="s">
        <v>85</v>
      </c>
      <c r="B37" s="228"/>
      <c r="C37" s="228"/>
      <c r="D37" s="228"/>
      <c r="E37" s="116"/>
      <c r="F37" s="55"/>
      <c r="G37" s="116">
        <v>0</v>
      </c>
      <c r="H37" s="55">
        <v>0</v>
      </c>
      <c r="I37" s="55">
        <v>0</v>
      </c>
      <c r="J37" s="55">
        <v>0</v>
      </c>
      <c r="K37" s="55">
        <v>0</v>
      </c>
    </row>
    <row r="38" spans="1:11" ht="15" customHeight="1" x14ac:dyDescent="0.35">
      <c r="A38" s="229" t="s">
        <v>86</v>
      </c>
      <c r="B38" s="101"/>
      <c r="C38" s="101"/>
      <c r="D38" s="101"/>
      <c r="E38" s="117"/>
      <c r="F38" s="59"/>
      <c r="G38" s="117">
        <v>14.737</v>
      </c>
      <c r="H38" s="59">
        <v>44.633000000000003</v>
      </c>
      <c r="I38" s="59">
        <v>59.134</v>
      </c>
      <c r="J38" s="59">
        <v>66.346999999999994</v>
      </c>
      <c r="K38" s="59">
        <v>82.215999999999994</v>
      </c>
    </row>
    <row r="39" spans="1:11" ht="15" customHeight="1" x14ac:dyDescent="0.35">
      <c r="A39" s="224" t="s">
        <v>87</v>
      </c>
      <c r="B39" s="230"/>
      <c r="C39" s="230"/>
      <c r="D39" s="230"/>
      <c r="E39" s="121"/>
      <c r="F39" s="313"/>
      <c r="G39" s="121">
        <f>SUM(G34:G38)</f>
        <v>1546.5250000000001</v>
      </c>
      <c r="H39" s="313">
        <f>SUM(H34:H38)</f>
        <v>1482.8020000000001</v>
      </c>
      <c r="I39" s="52">
        <f>SUM(I34:I38)</f>
        <v>1479.7309999999998</v>
      </c>
      <c r="J39" s="52">
        <f>SUM(J34:J38)</f>
        <v>1502.4579999999999</v>
      </c>
      <c r="K39" s="52">
        <f>SUM(K34:K38)</f>
        <v>1588.067</v>
      </c>
    </row>
    <row r="40" spans="1:11" ht="15" customHeight="1" x14ac:dyDescent="0.35">
      <c r="A40" s="227" t="s">
        <v>88</v>
      </c>
      <c r="B40" s="97"/>
      <c r="C40" s="97"/>
      <c r="D40" s="97"/>
      <c r="E40" s="116"/>
      <c r="F40" s="55"/>
      <c r="G40" s="116">
        <v>268.75599999999997</v>
      </c>
      <c r="H40" s="55">
        <v>266.08099999999996</v>
      </c>
      <c r="I40" s="55">
        <v>217.12899999999999</v>
      </c>
      <c r="J40" s="55">
        <v>195.37200000000001</v>
      </c>
      <c r="K40" s="55">
        <v>178.001</v>
      </c>
    </row>
    <row r="41" spans="1:11" ht="15" customHeight="1" x14ac:dyDescent="0.35">
      <c r="A41" s="227" t="s">
        <v>89</v>
      </c>
      <c r="B41" s="97"/>
      <c r="C41" s="97"/>
      <c r="D41" s="97"/>
      <c r="E41" s="116"/>
      <c r="F41" s="55"/>
      <c r="G41" s="116">
        <v>0</v>
      </c>
      <c r="H41" s="55">
        <v>0</v>
      </c>
      <c r="I41" s="55">
        <v>0</v>
      </c>
      <c r="J41" s="55">
        <v>0</v>
      </c>
      <c r="K41" s="55">
        <v>0</v>
      </c>
    </row>
    <row r="42" spans="1:11" ht="15" customHeight="1" x14ac:dyDescent="0.35">
      <c r="A42" s="227" t="s">
        <v>90</v>
      </c>
      <c r="B42" s="97"/>
      <c r="C42" s="97"/>
      <c r="D42" s="97"/>
      <c r="E42" s="116"/>
      <c r="F42" s="55"/>
      <c r="G42" s="116">
        <v>451.64599999999996</v>
      </c>
      <c r="H42" s="55">
        <v>325.53900000000004</v>
      </c>
      <c r="I42" s="55">
        <v>298.34899999999999</v>
      </c>
      <c r="J42" s="55">
        <v>290.63299999999998</v>
      </c>
      <c r="K42" s="55">
        <v>371.38900000000001</v>
      </c>
    </row>
    <row r="43" spans="1:11" ht="15" customHeight="1" x14ac:dyDescent="0.35">
      <c r="A43" s="227" t="s">
        <v>91</v>
      </c>
      <c r="B43" s="97"/>
      <c r="C43" s="97"/>
      <c r="D43" s="97"/>
      <c r="E43" s="116"/>
      <c r="F43" s="55"/>
      <c r="G43" s="116">
        <v>76.105000000000004</v>
      </c>
      <c r="H43" s="55">
        <v>92.043999999999997</v>
      </c>
      <c r="I43" s="55">
        <v>71.2</v>
      </c>
      <c r="J43" s="55">
        <v>60.500999999999998</v>
      </c>
      <c r="K43" s="55">
        <v>43.68</v>
      </c>
    </row>
    <row r="44" spans="1:11" ht="15" customHeight="1" x14ac:dyDescent="0.35">
      <c r="A44" s="229" t="s">
        <v>92</v>
      </c>
      <c r="B44" s="101"/>
      <c r="C44" s="101"/>
      <c r="D44" s="101"/>
      <c r="E44" s="117"/>
      <c r="F44" s="59"/>
      <c r="G44" s="117">
        <v>0</v>
      </c>
      <c r="H44" s="59">
        <v>8.0860000000000003</v>
      </c>
      <c r="I44" s="59">
        <v>0</v>
      </c>
      <c r="J44" s="59">
        <v>0</v>
      </c>
      <c r="K44" s="59">
        <v>0</v>
      </c>
    </row>
    <row r="45" spans="1:11" ht="15" customHeight="1" x14ac:dyDescent="0.35">
      <c r="A45" s="236" t="s">
        <v>93</v>
      </c>
      <c r="B45" s="112"/>
      <c r="C45" s="112"/>
      <c r="D45" s="112"/>
      <c r="E45" s="122"/>
      <c r="F45" s="319"/>
      <c r="G45" s="122">
        <f>SUM(G40:G44)</f>
        <v>796.50699999999995</v>
      </c>
      <c r="H45" s="70">
        <f>SUM(H40:H44)</f>
        <v>691.75</v>
      </c>
      <c r="I45" s="71">
        <f>SUM(I40:I44)</f>
        <v>586.678</v>
      </c>
      <c r="J45" s="71">
        <f>SUM(J40:J44)</f>
        <v>546.50599999999997</v>
      </c>
      <c r="K45" s="71">
        <f>SUM(K40:K44)</f>
        <v>593.06999999999994</v>
      </c>
    </row>
    <row r="46" spans="1:11" ht="15" customHeight="1" x14ac:dyDescent="0.35">
      <c r="A46" s="224" t="s">
        <v>94</v>
      </c>
      <c r="B46" s="113"/>
      <c r="C46" s="113"/>
      <c r="D46" s="113"/>
      <c r="E46" s="121"/>
      <c r="F46" s="313"/>
      <c r="G46" s="121">
        <f>G39+G45</f>
        <v>2343.0320000000002</v>
      </c>
      <c r="H46" s="313">
        <f>H39+H45</f>
        <v>2174.5520000000001</v>
      </c>
      <c r="I46" s="52">
        <f>I39+I45</f>
        <v>2066.4089999999997</v>
      </c>
      <c r="J46" s="52">
        <f>J39+J45</f>
        <v>2048.9639999999999</v>
      </c>
      <c r="K46" s="52">
        <f>K39+K45</f>
        <v>2181.1369999999997</v>
      </c>
    </row>
    <row r="47" spans="1:11" ht="15" customHeight="1" x14ac:dyDescent="0.35">
      <c r="A47" s="227" t="s">
        <v>95</v>
      </c>
      <c r="B47" s="97"/>
      <c r="C47" s="97"/>
      <c r="D47" s="97" t="s">
        <v>124</v>
      </c>
      <c r="E47" s="116"/>
      <c r="F47" s="55"/>
      <c r="G47" s="116">
        <v>1107.0779999999997</v>
      </c>
      <c r="H47" s="55">
        <v>1013.0119999999999</v>
      </c>
      <c r="I47" s="55">
        <v>914.77500000000032</v>
      </c>
      <c r="J47" s="55">
        <v>1037.0919999999999</v>
      </c>
      <c r="K47" s="55">
        <v>1141.1170000000002</v>
      </c>
    </row>
    <row r="48" spans="1:11" ht="15" customHeight="1" x14ac:dyDescent="0.35">
      <c r="A48" s="227" t="s">
        <v>139</v>
      </c>
      <c r="B48" s="97"/>
      <c r="C48" s="97"/>
      <c r="D48" s="97"/>
      <c r="E48" s="116"/>
      <c r="F48" s="55"/>
      <c r="G48" s="116">
        <v>0</v>
      </c>
      <c r="H48" s="55">
        <v>0</v>
      </c>
      <c r="I48" s="55">
        <v>0</v>
      </c>
      <c r="J48" s="55">
        <v>0</v>
      </c>
      <c r="K48" s="55">
        <v>0</v>
      </c>
    </row>
    <row r="49" spans="1:11" ht="15" customHeight="1" x14ac:dyDescent="0.35">
      <c r="A49" s="227" t="s">
        <v>96</v>
      </c>
      <c r="B49" s="97"/>
      <c r="C49" s="97"/>
      <c r="D49" s="97"/>
      <c r="E49" s="116"/>
      <c r="F49" s="55"/>
      <c r="G49" s="116">
        <v>59.963999999999999</v>
      </c>
      <c r="H49" s="55">
        <v>47.311</v>
      </c>
      <c r="I49" s="55">
        <v>55.473999999999997</v>
      </c>
      <c r="J49" s="55">
        <v>41.266000000000005</v>
      </c>
      <c r="K49" s="55">
        <v>42.984999999999999</v>
      </c>
    </row>
    <row r="50" spans="1:11" ht="15" customHeight="1" x14ac:dyDescent="0.35">
      <c r="A50" s="227" t="s">
        <v>97</v>
      </c>
      <c r="B50" s="97"/>
      <c r="C50" s="97"/>
      <c r="D50" s="97"/>
      <c r="E50" s="116"/>
      <c r="F50" s="55"/>
      <c r="G50" s="116">
        <v>1.76</v>
      </c>
      <c r="H50" s="55">
        <v>4.3210000000000006</v>
      </c>
      <c r="I50" s="55">
        <v>25.157</v>
      </c>
      <c r="J50" s="55">
        <v>27.327999999999999</v>
      </c>
      <c r="K50" s="55">
        <v>68.239999999999995</v>
      </c>
    </row>
    <row r="51" spans="1:11" ht="15" customHeight="1" x14ac:dyDescent="0.35">
      <c r="A51" s="227" t="s">
        <v>98</v>
      </c>
      <c r="B51" s="97"/>
      <c r="C51" s="97"/>
      <c r="D51" s="97"/>
      <c r="E51" s="116"/>
      <c r="F51" s="55"/>
      <c r="G51" s="116">
        <v>905.71199999999988</v>
      </c>
      <c r="H51" s="55">
        <v>840.73300000000006</v>
      </c>
      <c r="I51" s="55">
        <v>816.13400000000001</v>
      </c>
      <c r="J51" s="55">
        <v>750.46900000000005</v>
      </c>
      <c r="K51" s="55">
        <v>771.35799999999995</v>
      </c>
    </row>
    <row r="52" spans="1:11" ht="15" customHeight="1" x14ac:dyDescent="0.35">
      <c r="A52" s="227" t="s">
        <v>99</v>
      </c>
      <c r="B52" s="97"/>
      <c r="C52" s="97"/>
      <c r="D52" s="97"/>
      <c r="E52" s="116"/>
      <c r="F52" s="55"/>
      <c r="G52" s="116">
        <v>266.77</v>
      </c>
      <c r="H52" s="55">
        <v>267.93399999999997</v>
      </c>
      <c r="I52" s="55">
        <v>254.86899999999997</v>
      </c>
      <c r="J52" s="55">
        <v>192.809</v>
      </c>
      <c r="K52" s="55">
        <v>157.43699999999998</v>
      </c>
    </row>
    <row r="53" spans="1:11" ht="15" customHeight="1" x14ac:dyDescent="0.35">
      <c r="A53" s="227" t="s">
        <v>134</v>
      </c>
      <c r="B53" s="97"/>
      <c r="C53" s="97"/>
      <c r="D53" s="97"/>
      <c r="E53" s="116"/>
      <c r="F53" s="55"/>
      <c r="G53" s="116">
        <v>1.748</v>
      </c>
      <c r="H53" s="55">
        <v>1.2410000000000001</v>
      </c>
      <c r="I53" s="55">
        <v>0</v>
      </c>
      <c r="J53" s="55">
        <v>0</v>
      </c>
      <c r="K53" s="55">
        <v>0</v>
      </c>
    </row>
    <row r="54" spans="1:11" ht="15" customHeight="1" x14ac:dyDescent="0.35">
      <c r="A54" s="229" t="s">
        <v>100</v>
      </c>
      <c r="B54" s="101"/>
      <c r="C54" s="101"/>
      <c r="D54" s="101"/>
      <c r="E54" s="117"/>
      <c r="F54" s="59"/>
      <c r="G54" s="117">
        <v>0</v>
      </c>
      <c r="H54" s="59">
        <v>0</v>
      </c>
      <c r="I54" s="59">
        <v>0</v>
      </c>
      <c r="J54" s="59">
        <v>0</v>
      </c>
      <c r="K54" s="59">
        <v>0</v>
      </c>
    </row>
    <row r="55" spans="1:11" ht="15" customHeight="1" x14ac:dyDescent="0.35">
      <c r="A55" s="224" t="s">
        <v>101</v>
      </c>
      <c r="B55" s="113"/>
      <c r="C55" s="113"/>
      <c r="D55" s="113"/>
      <c r="E55" s="121"/>
      <c r="F55" s="50"/>
      <c r="G55" s="121">
        <f>SUM(G47:G54)</f>
        <v>2343.0319999999997</v>
      </c>
      <c r="H55" s="50">
        <f>SUM(H47:H54)</f>
        <v>2174.5519999999997</v>
      </c>
      <c r="I55" s="52">
        <f>SUM(I47:I54)</f>
        <v>2066.4090000000006</v>
      </c>
      <c r="J55" s="52">
        <f>SUM(J47:J54)</f>
        <v>2048.9639999999999</v>
      </c>
      <c r="K55" s="52">
        <f>SUM(K47:K54)</f>
        <v>2181.1370000000002</v>
      </c>
    </row>
    <row r="56" spans="1:11" ht="16.5" x14ac:dyDescent="0.35">
      <c r="A56" s="227"/>
      <c r="B56" s="113"/>
      <c r="C56" s="113"/>
      <c r="D56" s="113"/>
      <c r="E56" s="56"/>
      <c r="F56" s="56"/>
      <c r="G56" s="56"/>
      <c r="H56" s="56"/>
      <c r="I56" s="56"/>
      <c r="J56" s="56"/>
      <c r="K56" s="56"/>
    </row>
    <row r="57" spans="1:11" ht="16.5" x14ac:dyDescent="0.35">
      <c r="A57" s="111"/>
      <c r="B57" s="102"/>
      <c r="C57" s="104"/>
      <c r="D57" s="104"/>
      <c r="E57" s="105">
        <v>2016</v>
      </c>
      <c r="F57" s="105">
        <v>2015</v>
      </c>
      <c r="G57" s="105">
        <v>2016</v>
      </c>
      <c r="H57" s="105">
        <v>2015</v>
      </c>
      <c r="I57" s="105">
        <v>2014</v>
      </c>
      <c r="J57" s="105">
        <v>2013</v>
      </c>
      <c r="K57" s="105">
        <v>2012</v>
      </c>
    </row>
    <row r="58" spans="1:11" ht="16.5" x14ac:dyDescent="0.35">
      <c r="A58" s="106"/>
      <c r="B58" s="106"/>
      <c r="C58" s="104"/>
      <c r="D58" s="104"/>
      <c r="E58" s="108" t="s">
        <v>340</v>
      </c>
      <c r="F58" s="108" t="s">
        <v>340</v>
      </c>
      <c r="G58" s="108">
        <v>0</v>
      </c>
      <c r="H58" s="108">
        <v>0</v>
      </c>
      <c r="I58" s="108"/>
      <c r="J58" s="108"/>
      <c r="K58" s="108"/>
    </row>
    <row r="59" spans="1:11" ht="16.5" x14ac:dyDescent="0.35">
      <c r="A59" s="103" t="s">
        <v>136</v>
      </c>
      <c r="B59" s="109"/>
      <c r="C59" s="103"/>
      <c r="D59" s="103"/>
      <c r="E59" s="110"/>
      <c r="F59" s="110"/>
      <c r="G59" s="110"/>
      <c r="H59" s="110"/>
      <c r="I59" s="110"/>
      <c r="J59" s="110"/>
      <c r="K59" s="110"/>
    </row>
    <row r="60" spans="1:11" ht="3" customHeight="1" x14ac:dyDescent="0.35">
      <c r="A60" s="227"/>
      <c r="B60" s="100"/>
      <c r="C60" s="100"/>
      <c r="D60" s="100"/>
      <c r="E60" s="98"/>
      <c r="F60" s="98"/>
      <c r="G60" s="98"/>
      <c r="H60" s="98"/>
      <c r="I60" s="98"/>
      <c r="J60" s="98"/>
      <c r="K60" s="98"/>
    </row>
    <row r="61" spans="1:11" ht="34.9" customHeight="1" x14ac:dyDescent="0.35">
      <c r="A61" s="237" t="s">
        <v>102</v>
      </c>
      <c r="B61" s="237"/>
      <c r="C61" s="237"/>
      <c r="D61" s="237"/>
      <c r="E61" s="116">
        <v>35.093999999999937</v>
      </c>
      <c r="F61" s="55">
        <v>34.67600000000003</v>
      </c>
      <c r="G61" s="116">
        <v>141.75199999999998</v>
      </c>
      <c r="H61" s="55">
        <v>167.488</v>
      </c>
      <c r="I61" s="55">
        <v>20.543000000000006</v>
      </c>
      <c r="J61" s="55">
        <v>-33.069999999999681</v>
      </c>
      <c r="K61" s="55">
        <v>-55.824000000000112</v>
      </c>
    </row>
    <row r="62" spans="1:11" ht="15" customHeight="1" x14ac:dyDescent="0.35">
      <c r="A62" s="238" t="s">
        <v>103</v>
      </c>
      <c r="B62" s="238"/>
      <c r="C62" s="239"/>
      <c r="D62" s="239"/>
      <c r="E62" s="117">
        <v>11.866</v>
      </c>
      <c r="F62" s="59">
        <v>-10.234999999999991</v>
      </c>
      <c r="G62" s="117">
        <v>-59.997</v>
      </c>
      <c r="H62" s="59">
        <v>-107.675</v>
      </c>
      <c r="I62" s="59">
        <v>-45.938000000000002</v>
      </c>
      <c r="J62" s="59">
        <v>2.4480000000000004</v>
      </c>
      <c r="K62" s="59">
        <v>44.885000000000005</v>
      </c>
    </row>
    <row r="63" spans="1:11" ht="15" customHeight="1" x14ac:dyDescent="0.35">
      <c r="A63" s="294" t="s">
        <v>104</v>
      </c>
      <c r="B63" s="240"/>
      <c r="C63" s="241"/>
      <c r="D63" s="241"/>
      <c r="E63" s="123">
        <f t="shared" ref="E63:K63" si="7">SUM(E61:E62)</f>
        <v>46.959999999999937</v>
      </c>
      <c r="F63" s="313">
        <f t="shared" si="7"/>
        <v>24.441000000000038</v>
      </c>
      <c r="G63" s="115">
        <f t="shared" si="7"/>
        <v>81.754999999999981</v>
      </c>
      <c r="H63" s="51">
        <f t="shared" si="7"/>
        <v>59.813000000000002</v>
      </c>
      <c r="I63" s="52">
        <f t="shared" si="7"/>
        <v>-25.394999999999996</v>
      </c>
      <c r="J63" s="52">
        <f t="shared" si="7"/>
        <v>-30.62199999999968</v>
      </c>
      <c r="K63" s="52">
        <f t="shared" si="7"/>
        <v>-10.939000000000107</v>
      </c>
    </row>
    <row r="64" spans="1:11" ht="15" customHeight="1" x14ac:dyDescent="0.35">
      <c r="A64" s="237" t="s">
        <v>105</v>
      </c>
      <c r="B64" s="237"/>
      <c r="C64" s="97"/>
      <c r="D64" s="97"/>
      <c r="E64" s="116">
        <v>-51.503</v>
      </c>
      <c r="F64" s="55">
        <v>-38.456999999999994</v>
      </c>
      <c r="G64" s="116">
        <v>-140.19200000000001</v>
      </c>
      <c r="H64" s="55">
        <v>-82.212000000000003</v>
      </c>
      <c r="I64" s="55">
        <v>-29.869</v>
      </c>
      <c r="J64" s="55">
        <v>-25.055000000000003</v>
      </c>
      <c r="K64" s="55">
        <v>-32.110999999999997</v>
      </c>
    </row>
    <row r="65" spans="1:12" ht="15" customHeight="1" x14ac:dyDescent="0.35">
      <c r="A65" s="238" t="s">
        <v>135</v>
      </c>
      <c r="B65" s="238"/>
      <c r="C65" s="101"/>
      <c r="D65" s="101"/>
      <c r="E65" s="117">
        <v>13.006</v>
      </c>
      <c r="F65" s="59">
        <v>0</v>
      </c>
      <c r="G65" s="117">
        <v>13.006</v>
      </c>
      <c r="H65" s="59">
        <v>0</v>
      </c>
      <c r="I65" s="59">
        <v>0.63500000000000001</v>
      </c>
      <c r="J65" s="59">
        <v>1.0609999999999999</v>
      </c>
      <c r="K65" s="59">
        <v>7.0449999999999999</v>
      </c>
    </row>
    <row r="66" spans="1:12" ht="15" customHeight="1" x14ac:dyDescent="0.35">
      <c r="A66" s="242" t="s">
        <v>106</v>
      </c>
      <c r="B66" s="242"/>
      <c r="C66" s="243"/>
      <c r="D66" s="243"/>
      <c r="E66" s="123">
        <f t="shared" ref="E66:K66" si="8">SUM(E63:E65)</f>
        <v>8.462999999999937</v>
      </c>
      <c r="F66" s="313">
        <f t="shared" si="8"/>
        <v>-14.015999999999956</v>
      </c>
      <c r="G66" s="115">
        <f t="shared" si="8"/>
        <v>-45.431000000000026</v>
      </c>
      <c r="H66" s="51">
        <f t="shared" si="8"/>
        <v>-22.399000000000001</v>
      </c>
      <c r="I66" s="52">
        <f t="shared" si="8"/>
        <v>-54.628999999999998</v>
      </c>
      <c r="J66" s="52">
        <f t="shared" si="8"/>
        <v>-54.61599999999968</v>
      </c>
      <c r="K66" s="52">
        <f t="shared" si="8"/>
        <v>-36.005000000000102</v>
      </c>
    </row>
    <row r="67" spans="1:12" ht="15" customHeight="1" x14ac:dyDescent="0.35">
      <c r="A67" s="238" t="s">
        <v>107</v>
      </c>
      <c r="B67" s="238"/>
      <c r="C67" s="244"/>
      <c r="D67" s="244"/>
      <c r="E67" s="117">
        <v>0</v>
      </c>
      <c r="F67" s="59">
        <v>0</v>
      </c>
      <c r="G67" s="117">
        <v>0</v>
      </c>
      <c r="H67" s="59">
        <v>0</v>
      </c>
      <c r="I67" s="59">
        <v>0</v>
      </c>
      <c r="J67" s="59">
        <v>0</v>
      </c>
      <c r="K67" s="59">
        <v>0</v>
      </c>
    </row>
    <row r="68" spans="1:12" ht="15" customHeight="1" x14ac:dyDescent="0.35">
      <c r="A68" s="294" t="s">
        <v>108</v>
      </c>
      <c r="B68" s="240"/>
      <c r="C68" s="113"/>
      <c r="D68" s="113"/>
      <c r="E68" s="123">
        <f t="shared" ref="E68:K68" si="9">SUM(E66:E67)</f>
        <v>8.462999999999937</v>
      </c>
      <c r="F68" s="313">
        <f t="shared" si="9"/>
        <v>-14.015999999999956</v>
      </c>
      <c r="G68" s="115">
        <f t="shared" si="9"/>
        <v>-45.431000000000026</v>
      </c>
      <c r="H68" s="51">
        <f t="shared" si="9"/>
        <v>-22.399000000000001</v>
      </c>
      <c r="I68" s="52">
        <f t="shared" si="9"/>
        <v>-54.628999999999998</v>
      </c>
      <c r="J68" s="52">
        <f t="shared" si="9"/>
        <v>-54.61599999999968</v>
      </c>
      <c r="K68" s="52">
        <f t="shared" si="9"/>
        <v>-36.005000000000102</v>
      </c>
    </row>
    <row r="69" spans="1:12" ht="15" customHeight="1" x14ac:dyDescent="0.35">
      <c r="A69" s="237" t="s">
        <v>109</v>
      </c>
      <c r="B69" s="237"/>
      <c r="C69" s="97"/>
      <c r="D69" s="97"/>
      <c r="E69" s="116">
        <v>-5.0460000000000065</v>
      </c>
      <c r="F69" s="55">
        <v>56.094000000000001</v>
      </c>
      <c r="G69" s="116">
        <v>26.332999999999998</v>
      </c>
      <c r="H69" s="55">
        <v>39.845000000000006</v>
      </c>
      <c r="I69" s="55">
        <v>13.770000000000003</v>
      </c>
      <c r="J69" s="55">
        <v>-25.691000000000003</v>
      </c>
      <c r="K69" s="55">
        <v>-101.98099999999999</v>
      </c>
    </row>
    <row r="70" spans="1:12" ht="15" customHeight="1" x14ac:dyDescent="0.35">
      <c r="A70" s="237" t="s">
        <v>110</v>
      </c>
      <c r="B70" s="237"/>
      <c r="C70" s="97"/>
      <c r="D70" s="97"/>
      <c r="E70" s="116">
        <v>0</v>
      </c>
      <c r="F70" s="55">
        <v>0</v>
      </c>
      <c r="G70" s="116">
        <v>0</v>
      </c>
      <c r="H70" s="55">
        <v>0</v>
      </c>
      <c r="I70" s="55">
        <v>0</v>
      </c>
      <c r="J70" s="55">
        <v>94.927000000000007</v>
      </c>
      <c r="K70" s="55">
        <v>0</v>
      </c>
    </row>
    <row r="71" spans="1:12" ht="15" customHeight="1" x14ac:dyDescent="0.35">
      <c r="A71" s="237" t="s">
        <v>111</v>
      </c>
      <c r="B71" s="237"/>
      <c r="C71" s="97"/>
      <c r="D71" s="97"/>
      <c r="E71" s="116">
        <v>0</v>
      </c>
      <c r="F71" s="55">
        <v>0</v>
      </c>
      <c r="G71" s="116">
        <v>-8.5999999999999993E-2</v>
      </c>
      <c r="H71" s="55">
        <v>0</v>
      </c>
      <c r="I71" s="55">
        <v>-46.493000000000002</v>
      </c>
      <c r="J71" s="55">
        <v>-109.678</v>
      </c>
      <c r="K71" s="55">
        <v>0</v>
      </c>
    </row>
    <row r="72" spans="1:12" ht="15" customHeight="1" x14ac:dyDescent="0.35">
      <c r="A72" s="238" t="s">
        <v>112</v>
      </c>
      <c r="B72" s="238"/>
      <c r="C72" s="101"/>
      <c r="D72" s="101"/>
      <c r="E72" s="117">
        <v>-0.375</v>
      </c>
      <c r="F72" s="59">
        <v>-20</v>
      </c>
      <c r="G72" s="117">
        <v>-0.26500000000000001</v>
      </c>
      <c r="H72" s="59">
        <v>0</v>
      </c>
      <c r="I72" s="59">
        <v>90.61</v>
      </c>
      <c r="J72" s="59">
        <v>114.815</v>
      </c>
      <c r="K72" s="59">
        <v>145</v>
      </c>
    </row>
    <row r="73" spans="1:12" ht="15" customHeight="1" x14ac:dyDescent="0.35">
      <c r="A73" s="345" t="s">
        <v>113</v>
      </c>
      <c r="B73" s="346"/>
      <c r="C73" s="246"/>
      <c r="D73" s="246"/>
      <c r="E73" s="124">
        <f t="shared" ref="E73:K73" si="10">SUM(E69:E72)</f>
        <v>-5.4210000000000065</v>
      </c>
      <c r="F73" s="319">
        <f t="shared" si="10"/>
        <v>36.094000000000001</v>
      </c>
      <c r="G73" s="124">
        <f t="shared" si="10"/>
        <v>25.981999999999999</v>
      </c>
      <c r="H73" s="70">
        <f t="shared" si="10"/>
        <v>39.845000000000006</v>
      </c>
      <c r="I73" s="284">
        <f t="shared" si="10"/>
        <v>57.887</v>
      </c>
      <c r="J73" s="284">
        <f t="shared" si="10"/>
        <v>74.373000000000005</v>
      </c>
      <c r="K73" s="284">
        <f t="shared" si="10"/>
        <v>43.019000000000005</v>
      </c>
    </row>
    <row r="74" spans="1:12" ht="15" customHeight="1" x14ac:dyDescent="0.35">
      <c r="A74" s="240" t="s">
        <v>114</v>
      </c>
      <c r="B74" s="240"/>
      <c r="C74" s="113"/>
      <c r="D74" s="113"/>
      <c r="E74" s="123">
        <f t="shared" ref="E74:K74" si="11">SUM(E73+E68)</f>
        <v>3.0419999999999305</v>
      </c>
      <c r="F74" s="313">
        <f t="shared" si="11"/>
        <v>22.078000000000046</v>
      </c>
      <c r="G74" s="115">
        <f t="shared" si="11"/>
        <v>-19.449000000000026</v>
      </c>
      <c r="H74" s="51">
        <f t="shared" si="11"/>
        <v>17.446000000000005</v>
      </c>
      <c r="I74" s="52">
        <f t="shared" si="11"/>
        <v>3.2580000000000027</v>
      </c>
      <c r="J74" s="52">
        <f t="shared" si="11"/>
        <v>19.757000000000325</v>
      </c>
      <c r="K74" s="52">
        <f t="shared" si="11"/>
        <v>7.0139999999999034</v>
      </c>
    </row>
    <row r="75" spans="1:12" ht="15" customHeight="1" x14ac:dyDescent="0.35">
      <c r="A75" s="238" t="s">
        <v>230</v>
      </c>
      <c r="B75" s="238"/>
      <c r="C75" s="101"/>
      <c r="D75" s="101"/>
      <c r="E75" s="117">
        <v>0</v>
      </c>
      <c r="F75" s="59">
        <v>0</v>
      </c>
      <c r="G75" s="117">
        <v>0</v>
      </c>
      <c r="H75" s="59">
        <v>0</v>
      </c>
      <c r="I75" s="59">
        <v>0</v>
      </c>
      <c r="J75" s="59">
        <v>0</v>
      </c>
      <c r="K75" s="59">
        <v>0</v>
      </c>
      <c r="L75" s="288"/>
    </row>
    <row r="76" spans="1:12" ht="15" customHeight="1" x14ac:dyDescent="0.35">
      <c r="A76" s="294" t="s">
        <v>231</v>
      </c>
      <c r="B76" s="243"/>
      <c r="C76" s="113"/>
      <c r="D76" s="113"/>
      <c r="E76" s="123">
        <f t="shared" ref="E76:K76" si="12">SUM(E74:E75)</f>
        <v>3.0419999999999305</v>
      </c>
      <c r="F76" s="313">
        <f t="shared" si="12"/>
        <v>22.078000000000046</v>
      </c>
      <c r="G76" s="115">
        <f t="shared" si="12"/>
        <v>-19.449000000000026</v>
      </c>
      <c r="H76" s="51">
        <f t="shared" si="12"/>
        <v>17.446000000000005</v>
      </c>
      <c r="I76" s="52">
        <f t="shared" si="12"/>
        <v>3.2580000000000027</v>
      </c>
      <c r="J76" s="52">
        <f t="shared" si="12"/>
        <v>19.757000000000325</v>
      </c>
      <c r="K76" s="52">
        <f t="shared" si="12"/>
        <v>7.0139999999999034</v>
      </c>
    </row>
    <row r="77" spans="1:12" ht="16.5" x14ac:dyDescent="0.35">
      <c r="A77" s="227"/>
      <c r="B77" s="113"/>
      <c r="C77" s="113"/>
      <c r="D77" s="113"/>
      <c r="E77" s="114"/>
      <c r="F77" s="114"/>
      <c r="G77" s="114"/>
      <c r="H77" s="114"/>
      <c r="I77" s="114"/>
      <c r="J77" s="114"/>
      <c r="K77" s="114"/>
    </row>
    <row r="78" spans="1:12" ht="16.5" x14ac:dyDescent="0.35">
      <c r="A78" s="111"/>
      <c r="B78" s="102"/>
      <c r="C78" s="104"/>
      <c r="D78" s="104"/>
      <c r="E78" s="105">
        <v>2016</v>
      </c>
      <c r="F78" s="105">
        <v>2015</v>
      </c>
      <c r="G78" s="105">
        <v>2016</v>
      </c>
      <c r="H78" s="105">
        <v>2015</v>
      </c>
      <c r="I78" s="105">
        <v>2014</v>
      </c>
      <c r="J78" s="105">
        <v>2013</v>
      </c>
      <c r="K78" s="105">
        <v>2012</v>
      </c>
    </row>
    <row r="79" spans="1:12" ht="16.5" x14ac:dyDescent="0.35">
      <c r="A79" s="106"/>
      <c r="B79" s="106"/>
      <c r="C79" s="104"/>
      <c r="D79" s="104"/>
      <c r="E79" s="105" t="s">
        <v>340</v>
      </c>
      <c r="F79" s="105" t="s">
        <v>340</v>
      </c>
      <c r="G79" s="108">
        <v>0</v>
      </c>
      <c r="H79" s="108">
        <v>0</v>
      </c>
      <c r="I79" s="105"/>
      <c r="J79" s="105"/>
      <c r="K79" s="105"/>
    </row>
    <row r="80" spans="1:12" ht="16.5" x14ac:dyDescent="0.35">
      <c r="A80" s="103" t="s">
        <v>115</v>
      </c>
      <c r="B80" s="109"/>
      <c r="C80" s="103"/>
      <c r="D80" s="103"/>
      <c r="E80" s="107"/>
      <c r="F80" s="107"/>
      <c r="G80" s="107"/>
      <c r="H80" s="107"/>
      <c r="I80" s="107"/>
      <c r="J80" s="107"/>
      <c r="K80" s="107"/>
    </row>
    <row r="81" spans="1:11" ht="1.5" customHeight="1" x14ac:dyDescent="0.35">
      <c r="A81" s="227" t="s">
        <v>118</v>
      </c>
      <c r="B81" s="100"/>
      <c r="C81" s="100"/>
      <c r="D81" s="100"/>
      <c r="E81" s="100"/>
      <c r="F81" s="100"/>
      <c r="G81" s="100"/>
      <c r="H81" s="100"/>
      <c r="I81" s="100"/>
      <c r="J81" s="100"/>
      <c r="K81" s="100"/>
    </row>
    <row r="82" spans="1:11" ht="15" customHeight="1" x14ac:dyDescent="0.35">
      <c r="A82" s="262" t="s">
        <v>116</v>
      </c>
      <c r="B82" s="237"/>
      <c r="C82" s="228"/>
      <c r="D82" s="228"/>
      <c r="E82" s="119">
        <v>7.3683562581912572</v>
      </c>
      <c r="F82" s="93">
        <v>6.262276982741481</v>
      </c>
      <c r="G82" s="119">
        <v>7.2082480267034192</v>
      </c>
      <c r="H82" s="93">
        <v>10.627005898911671</v>
      </c>
      <c r="I82" s="93">
        <v>-0.317129759646747</v>
      </c>
      <c r="J82" s="93">
        <v>-5.7645687942392261</v>
      </c>
      <c r="K82" s="93">
        <v>-21.630736094768967</v>
      </c>
    </row>
    <row r="83" spans="1:11" ht="15" customHeight="1" x14ac:dyDescent="0.35">
      <c r="A83" s="227" t="s">
        <v>222</v>
      </c>
      <c r="B83" s="237"/>
      <c r="C83" s="228"/>
      <c r="D83" s="228"/>
      <c r="E83" s="119">
        <v>7.3683562581912572</v>
      </c>
      <c r="F83" s="93">
        <v>6.262276982741481</v>
      </c>
      <c r="G83" s="119">
        <v>7.5381479812432053</v>
      </c>
      <c r="H83" s="93">
        <v>10.075319047402324</v>
      </c>
      <c r="I83" s="93">
        <v>1.7048965007712227</v>
      </c>
      <c r="J83" s="93">
        <v>-1.30954543718821</v>
      </c>
      <c r="K83" s="93">
        <v>-7.4413178310033299</v>
      </c>
    </row>
    <row r="84" spans="1:11" ht="15" customHeight="1" x14ac:dyDescent="0.35">
      <c r="A84" s="227" t="s">
        <v>117</v>
      </c>
      <c r="B84" s="237"/>
      <c r="C84" s="228"/>
      <c r="D84" s="228"/>
      <c r="E84" s="119">
        <v>5.7861435199552513</v>
      </c>
      <c r="F84" s="93">
        <v>2.510178862153138</v>
      </c>
      <c r="G84" s="119">
        <v>5.5350614372685509</v>
      </c>
      <c r="H84" s="93">
        <v>7.3055062485432076</v>
      </c>
      <c r="I84" s="93">
        <v>-3.5883189098340429</v>
      </c>
      <c r="J84" s="93">
        <v>-10.87986132727292</v>
      </c>
      <c r="K84" s="93">
        <v>-27.792413696827083</v>
      </c>
    </row>
    <row r="85" spans="1:11" ht="15" customHeight="1" x14ac:dyDescent="0.35">
      <c r="A85" s="227" t="s">
        <v>118</v>
      </c>
      <c r="B85" s="237"/>
      <c r="C85" s="235"/>
      <c r="D85" s="235"/>
      <c r="E85" s="126" t="s">
        <v>67</v>
      </c>
      <c r="F85" s="93" t="s">
        <v>67</v>
      </c>
      <c r="G85" s="119">
        <v>4.6134862971524599</v>
      </c>
      <c r="H85" s="93">
        <v>8.3499888732520837</v>
      </c>
      <c r="I85" s="93">
        <v>-6.5898957254771933</v>
      </c>
      <c r="J85" s="93">
        <v>-10.030901534242089</v>
      </c>
      <c r="K85" s="93">
        <v>-21.247763873835414</v>
      </c>
    </row>
    <row r="86" spans="1:11" ht="15" customHeight="1" x14ac:dyDescent="0.35">
      <c r="A86" s="227" t="s">
        <v>119</v>
      </c>
      <c r="B86" s="237"/>
      <c r="C86" s="235"/>
      <c r="D86" s="235"/>
      <c r="E86" s="126" t="s">
        <v>67</v>
      </c>
      <c r="F86" s="93" t="s">
        <v>67</v>
      </c>
      <c r="G86" s="119">
        <v>6.1912735303936994</v>
      </c>
      <c r="H86" s="93">
        <v>8.4076780659964871</v>
      </c>
      <c r="I86" s="93">
        <v>0.45358360925091534</v>
      </c>
      <c r="J86" s="93">
        <v>-2.5415091402951067</v>
      </c>
      <c r="K86" s="93">
        <v>-10.766558956840019</v>
      </c>
    </row>
    <row r="87" spans="1:11" ht="15" customHeight="1" x14ac:dyDescent="0.35">
      <c r="A87" s="227" t="s">
        <v>120</v>
      </c>
      <c r="B87" s="237"/>
      <c r="C87" s="228"/>
      <c r="D87" s="228"/>
      <c r="E87" s="127" t="s">
        <v>67</v>
      </c>
      <c r="F87" s="55" t="s">
        <v>67</v>
      </c>
      <c r="G87" s="116">
        <v>47.249802819594443</v>
      </c>
      <c r="H87" s="55">
        <v>46.584859778014035</v>
      </c>
      <c r="I87" s="55">
        <v>44.268825774568363</v>
      </c>
      <c r="J87" s="55">
        <v>50.615432970027797</v>
      </c>
      <c r="K87" s="55">
        <v>52.317529802116979</v>
      </c>
    </row>
    <row r="88" spans="1:11" ht="15" customHeight="1" x14ac:dyDescent="0.35">
      <c r="A88" s="227" t="s">
        <v>121</v>
      </c>
      <c r="B88" s="237"/>
      <c r="C88" s="228"/>
      <c r="D88" s="228"/>
      <c r="E88" s="128" t="s">
        <v>67</v>
      </c>
      <c r="F88" s="55" t="s">
        <v>67</v>
      </c>
      <c r="G88" s="116">
        <v>889.57099999999991</v>
      </c>
      <c r="H88" s="55">
        <v>796</v>
      </c>
      <c r="I88" s="55">
        <v>800.4079999999999</v>
      </c>
      <c r="J88" s="55">
        <v>731.23400000000004</v>
      </c>
      <c r="K88" s="55">
        <v>770.66300000000001</v>
      </c>
    </row>
    <row r="89" spans="1:11" ht="15" customHeight="1" x14ac:dyDescent="0.35">
      <c r="A89" s="227" t="s">
        <v>122</v>
      </c>
      <c r="B89" s="237"/>
      <c r="C89" s="97"/>
      <c r="D89" s="97"/>
      <c r="E89" s="129" t="s">
        <v>67</v>
      </c>
      <c r="F89" s="93" t="s">
        <v>67</v>
      </c>
      <c r="G89" s="119">
        <v>0.87227458227875554</v>
      </c>
      <c r="H89" s="93">
        <v>0.87663719679529983</v>
      </c>
      <c r="I89" s="93">
        <v>0.95281134705255355</v>
      </c>
      <c r="J89" s="93">
        <v>0.7634182888306924</v>
      </c>
      <c r="K89" s="93">
        <v>0.71363672612010853</v>
      </c>
    </row>
    <row r="90" spans="1:11" ht="15" customHeight="1" x14ac:dyDescent="0.35">
      <c r="A90" s="229" t="s">
        <v>123</v>
      </c>
      <c r="B90" s="238"/>
      <c r="C90" s="101"/>
      <c r="D90" s="101"/>
      <c r="E90" s="130" t="s">
        <v>67</v>
      </c>
      <c r="F90" s="55" t="s">
        <v>67</v>
      </c>
      <c r="G90" s="131">
        <v>1242</v>
      </c>
      <c r="H90" s="87">
        <v>1117</v>
      </c>
      <c r="I90" s="55">
        <v>1110</v>
      </c>
      <c r="J90" s="55">
        <v>1008</v>
      </c>
      <c r="K90" s="55">
        <v>1169</v>
      </c>
    </row>
    <row r="91" spans="1:11" ht="16.5" x14ac:dyDescent="0.35">
      <c r="A91" s="231" t="s">
        <v>245</v>
      </c>
      <c r="B91" s="99"/>
      <c r="C91" s="99"/>
      <c r="D91" s="99"/>
      <c r="E91" s="99"/>
      <c r="F91" s="99"/>
      <c r="G91" s="99"/>
      <c r="H91" s="99"/>
      <c r="I91" s="99"/>
      <c r="J91" s="99"/>
      <c r="K91" s="99"/>
    </row>
    <row r="92" spans="1:11" ht="16.5" x14ac:dyDescent="0.35">
      <c r="A92" s="231" t="s">
        <v>336</v>
      </c>
      <c r="B92" s="247"/>
      <c r="C92" s="247"/>
      <c r="D92" s="247"/>
      <c r="E92" s="247"/>
      <c r="F92" s="247"/>
      <c r="G92" s="247"/>
      <c r="H92" s="247"/>
      <c r="I92" s="247"/>
      <c r="J92" s="247"/>
      <c r="K92" s="247"/>
    </row>
    <row r="93" spans="1:11" ht="16.5" x14ac:dyDescent="0.35">
      <c r="A93" s="248"/>
      <c r="B93" s="248"/>
      <c r="C93" s="248"/>
      <c r="D93" s="248"/>
      <c r="E93" s="248"/>
      <c r="F93" s="248"/>
      <c r="G93" s="248"/>
      <c r="H93" s="248"/>
      <c r="I93" s="248"/>
      <c r="J93" s="248"/>
      <c r="K93" s="248"/>
    </row>
    <row r="94" spans="1:11" ht="16.5" x14ac:dyDescent="0.35">
      <c r="A94" s="248"/>
      <c r="B94" s="248"/>
      <c r="C94" s="248"/>
      <c r="D94" s="248"/>
      <c r="E94" s="248"/>
      <c r="F94" s="248"/>
      <c r="G94" s="248"/>
      <c r="H94" s="248"/>
      <c r="I94" s="248"/>
      <c r="J94" s="248"/>
      <c r="K94" s="248"/>
    </row>
    <row r="95" spans="1:11" ht="16.5" x14ac:dyDescent="0.35">
      <c r="A95" s="248"/>
      <c r="B95" s="248"/>
      <c r="C95" s="248"/>
      <c r="D95" s="248"/>
      <c r="E95" s="248"/>
      <c r="F95" s="248"/>
      <c r="G95" s="248"/>
      <c r="H95" s="248"/>
      <c r="I95" s="248"/>
      <c r="J95" s="248"/>
      <c r="K95" s="248"/>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49"/>
      <c r="B100" s="249"/>
      <c r="C100" s="249"/>
      <c r="D100" s="249"/>
      <c r="E100" s="249"/>
      <c r="F100" s="249"/>
      <c r="G100" s="249"/>
      <c r="H100" s="249"/>
      <c r="I100" s="249"/>
      <c r="J100" s="249"/>
      <c r="K100" s="249"/>
    </row>
    <row r="101" spans="1:11" x14ac:dyDescent="0.25">
      <c r="A101" s="219"/>
      <c r="B101" s="219"/>
      <c r="C101" s="219"/>
      <c r="D101" s="219"/>
      <c r="E101" s="219"/>
      <c r="F101" s="219"/>
      <c r="G101" s="219"/>
      <c r="H101" s="219"/>
      <c r="I101" s="219"/>
      <c r="J101" s="219"/>
      <c r="K101" s="219"/>
    </row>
    <row r="102" spans="1:11" x14ac:dyDescent="0.25">
      <c r="A102" s="219"/>
      <c r="B102" s="219"/>
      <c r="C102" s="219"/>
      <c r="D102" s="219"/>
      <c r="E102" s="219"/>
      <c r="F102" s="219"/>
      <c r="G102" s="219"/>
      <c r="H102" s="219"/>
      <c r="I102" s="219"/>
      <c r="J102" s="219"/>
      <c r="K102" s="219"/>
    </row>
    <row r="103" spans="1:11" x14ac:dyDescent="0.25">
      <c r="A103" s="219"/>
      <c r="B103" s="219"/>
      <c r="C103" s="219"/>
      <c r="D103" s="219"/>
      <c r="E103" s="219"/>
      <c r="F103" s="219"/>
      <c r="G103" s="219"/>
      <c r="H103" s="219"/>
      <c r="I103" s="219"/>
      <c r="J103" s="219"/>
      <c r="K103" s="219"/>
    </row>
    <row r="104" spans="1:11" x14ac:dyDescent="0.25">
      <c r="A104" s="219"/>
      <c r="B104" s="219"/>
      <c r="C104" s="219"/>
      <c r="D104" s="219"/>
      <c r="E104" s="219"/>
      <c r="F104" s="219"/>
      <c r="G104" s="219"/>
      <c r="H104" s="219"/>
      <c r="I104" s="219"/>
      <c r="J104" s="219"/>
      <c r="K104" s="219"/>
    </row>
    <row r="105" spans="1:11" x14ac:dyDescent="0.25">
      <c r="A105" s="219"/>
      <c r="B105" s="219"/>
      <c r="C105" s="219"/>
      <c r="D105" s="219"/>
      <c r="E105" s="219"/>
      <c r="F105" s="219"/>
      <c r="G105" s="219"/>
      <c r="H105" s="219"/>
      <c r="I105" s="219"/>
      <c r="J105" s="219"/>
      <c r="K105" s="219"/>
    </row>
    <row r="106" spans="1:11" x14ac:dyDescent="0.25">
      <c r="A106" s="219"/>
      <c r="B106" s="219"/>
      <c r="C106" s="219"/>
      <c r="D106" s="219"/>
      <c r="E106" s="219"/>
      <c r="F106" s="219"/>
      <c r="G106" s="219"/>
      <c r="H106" s="219"/>
      <c r="I106" s="219"/>
      <c r="J106" s="219"/>
      <c r="K106" s="219"/>
    </row>
    <row r="107" spans="1:11" x14ac:dyDescent="0.25">
      <c r="A107" s="219"/>
      <c r="B107" s="219"/>
      <c r="C107" s="219"/>
      <c r="D107" s="219"/>
      <c r="E107" s="219"/>
      <c r="F107" s="219"/>
      <c r="G107" s="219"/>
      <c r="H107" s="219"/>
      <c r="I107" s="219"/>
      <c r="J107" s="219"/>
      <c r="K107" s="219"/>
    </row>
    <row r="108" spans="1:11" x14ac:dyDescent="0.25">
      <c r="A108" s="219"/>
      <c r="B108" s="219"/>
      <c r="C108" s="219"/>
      <c r="D108" s="219"/>
      <c r="E108" s="219"/>
      <c r="F108" s="219"/>
      <c r="G108" s="219"/>
      <c r="H108" s="219"/>
      <c r="I108" s="219"/>
      <c r="J108" s="219"/>
      <c r="K108" s="219"/>
    </row>
    <row r="109" spans="1:11" x14ac:dyDescent="0.25">
      <c r="A109" s="219"/>
      <c r="B109" s="219"/>
      <c r="C109" s="219"/>
      <c r="D109" s="219"/>
      <c r="E109" s="219"/>
      <c r="F109" s="219"/>
      <c r="G109" s="219"/>
      <c r="H109" s="219"/>
      <c r="I109" s="219"/>
      <c r="J109" s="219"/>
      <c r="K109" s="219"/>
    </row>
    <row r="110" spans="1:11" x14ac:dyDescent="0.25">
      <c r="A110" s="219"/>
      <c r="B110" s="219"/>
      <c r="C110" s="219"/>
      <c r="D110" s="219"/>
      <c r="E110" s="219"/>
      <c r="F110" s="219"/>
      <c r="G110" s="219"/>
      <c r="H110" s="219"/>
      <c r="I110" s="219"/>
      <c r="J110" s="219"/>
      <c r="K110" s="219"/>
    </row>
    <row r="111" spans="1:11" x14ac:dyDescent="0.25">
      <c r="A111" s="219"/>
      <c r="B111" s="219"/>
      <c r="C111" s="219"/>
      <c r="D111" s="219"/>
      <c r="E111" s="219"/>
      <c r="F111" s="219"/>
      <c r="G111" s="219"/>
      <c r="H111" s="219"/>
      <c r="I111" s="219"/>
      <c r="J111" s="219"/>
      <c r="K111" s="219"/>
    </row>
    <row r="112" spans="1:11" x14ac:dyDescent="0.25">
      <c r="A112" s="219"/>
      <c r="B112" s="219"/>
      <c r="C112" s="219"/>
      <c r="D112" s="219"/>
      <c r="E112" s="219"/>
      <c r="F112" s="219"/>
      <c r="G112" s="219"/>
      <c r="H112" s="219"/>
      <c r="I112" s="219"/>
      <c r="J112" s="219"/>
      <c r="K112" s="219"/>
    </row>
    <row r="113" spans="1:11" x14ac:dyDescent="0.25">
      <c r="A113" s="219"/>
      <c r="B113" s="219"/>
      <c r="C113" s="219"/>
      <c r="D113" s="219"/>
      <c r="E113" s="219"/>
      <c r="F113" s="219"/>
      <c r="G113" s="219"/>
      <c r="H113" s="219"/>
      <c r="I113" s="219"/>
      <c r="J113" s="219"/>
      <c r="K113" s="219"/>
    </row>
  </sheetData>
  <mergeCells count="2">
    <mergeCell ref="A1:K1"/>
    <mergeCell ref="A73:B73"/>
  </mergeCells>
  <pageMargins left="0.70866141732283472" right="0.51181102362204722"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22</vt:i4>
      </vt:variant>
    </vt:vector>
  </HeadingPairs>
  <TitlesOfParts>
    <vt:vector size="46" baseType="lpstr">
      <vt:lpstr>Arbetsgång</vt:lpstr>
      <vt:lpstr>kontomall</vt:lpstr>
      <vt:lpstr>Kommenater</vt:lpstr>
      <vt:lpstr>AH Industries </vt:lpstr>
      <vt:lpstr>Aibel</vt:lpstr>
      <vt:lpstr>airteam</vt:lpstr>
      <vt:lpstr>ArcusGruppen</vt:lpstr>
      <vt:lpstr>Bisnode</vt:lpstr>
      <vt:lpstr>Diab</vt:lpstr>
      <vt:lpstr>GS Hydro</vt:lpstr>
      <vt:lpstr>Gudrun Sjöden</vt:lpstr>
      <vt:lpstr>HENT</vt:lpstr>
      <vt:lpstr>HL Display</vt:lpstr>
      <vt:lpstr>Jøtul</vt:lpstr>
      <vt:lpstr>KVD</vt:lpstr>
      <vt:lpstr>Ledil</vt:lpstr>
      <vt:lpstr>Nebula</vt:lpstr>
      <vt:lpstr>Nordic Cinema Group</vt:lpstr>
      <vt:lpstr>Oase Outdoor</vt:lpstr>
      <vt:lpstr>Plantagen</vt:lpstr>
      <vt:lpstr>Serena Properties</vt:lpstr>
      <vt:lpstr>Speed Group</vt:lpstr>
      <vt:lpstr>TFS</vt:lpstr>
      <vt:lpstr>Blad1</vt:lpstr>
      <vt:lpstr>'AH Industries '!Utskriftsområde</vt:lpstr>
      <vt:lpstr>Aibel!Utskriftsområde</vt:lpstr>
      <vt:lpstr>airteam!Utskriftsområde</vt:lpstr>
      <vt:lpstr>ArcusGruppen!Utskriftsområde</vt:lpstr>
      <vt:lpstr>Bisnode!Utskriftsområde</vt:lpstr>
      <vt:lpstr>Diab!Utskriftsområde</vt:lpstr>
      <vt:lpstr>'GS Hydro'!Utskriftsområde</vt:lpstr>
      <vt:lpstr>'Gudrun Sjöden'!Utskriftsområde</vt:lpstr>
      <vt:lpstr>HENT!Utskriftsområde</vt:lpstr>
      <vt:lpstr>'HL Display'!Utskriftsområde</vt:lpstr>
      <vt:lpstr>Jøtul!Utskriftsområde</vt:lpstr>
      <vt:lpstr>Kommenater!Utskriftsområde</vt:lpstr>
      <vt:lpstr>kontomall!Utskriftsområde</vt:lpstr>
      <vt:lpstr>KVD!Utskriftsområde</vt:lpstr>
      <vt:lpstr>Ledil!Utskriftsområde</vt:lpstr>
      <vt:lpstr>Nebula!Utskriftsområde</vt:lpstr>
      <vt:lpstr>'Nordic Cinema Group'!Utskriftsområde</vt:lpstr>
      <vt:lpstr>'Oase Outdoor'!Utskriftsområde</vt:lpstr>
      <vt:lpstr>Plantagen!Utskriftsområde</vt:lpstr>
      <vt:lpstr>'Serena Properties'!Utskriftsområde</vt:lpstr>
      <vt:lpstr>'Speed Group'!Utskriftsområde</vt:lpstr>
      <vt:lpstr>TFS!Utskriftsområde</vt:lpstr>
    </vt:vector>
  </TitlesOfParts>
  <Company>ExOpen Systems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Leffler</dc:creator>
  <cp:lastModifiedBy>Maria Glifberg</cp:lastModifiedBy>
  <cp:lastPrinted>2017-02-17T17:13:05Z</cp:lastPrinted>
  <dcterms:created xsi:type="dcterms:W3CDTF">2009-05-12T14:09:20Z</dcterms:created>
  <dcterms:modified xsi:type="dcterms:W3CDTF">2017-03-08T15:05:15Z</dcterms:modified>
</cp:coreProperties>
</file>