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45" windowWidth="14280" windowHeight="5100" tabRatio="754"/>
  </bookViews>
  <sheets>
    <sheet name="AH Industries " sheetId="39" r:id="rId1"/>
    <sheet name="Aibel" sheetId="63" r:id="rId2"/>
    <sheet name="airteam" sheetId="72" r:id="rId3"/>
    <sheet name="ArcusGruppen" sheetId="48" r:id="rId4"/>
    <sheet name="Biolin Scientific" sheetId="50" r:id="rId5"/>
    <sheet name="Bisnode" sheetId="49" r:id="rId6"/>
    <sheet name="Diab" sheetId="51" r:id="rId7"/>
    <sheet name="Euromaint" sheetId="52" r:id="rId8"/>
    <sheet name="GS Hydro" sheetId="53" r:id="rId9"/>
    <sheet name="HENT" sheetId="55" r:id="rId10"/>
    <sheet name="HL Display" sheetId="56" r:id="rId11"/>
    <sheet name="Jøtul" sheetId="58" r:id="rId12"/>
    <sheet name="KVD" sheetId="59" r:id="rId13"/>
    <sheet name="Ledil" sheetId="65" r:id="rId14"/>
    <sheet name="Mobile Climate Control" sheetId="60" r:id="rId15"/>
    <sheet name="Nebula" sheetId="61" r:id="rId16"/>
    <sheet name="Serena Properties" sheetId="70" r:id="rId17"/>
    <sheet name="Speed Group" sheetId="68" r:id="rId18"/>
    <sheet name="TFS" sheetId="69" r:id="rId19"/>
    <sheet name="Blad2" sheetId="74" r:id="rId20"/>
  </sheets>
  <definedNames>
    <definedName name="Bolagskod" localSheetId="2">#REF!</definedName>
    <definedName name="Bolagskod" localSheetId="13">#REF!</definedName>
    <definedName name="Bolagskod" localSheetId="16">#REF!</definedName>
    <definedName name="Bolagskod" localSheetId="17">#REF!</definedName>
    <definedName name="Bolagskod" localSheetId="18">#REF!</definedName>
    <definedName name="Bolagskod">#REF!</definedName>
    <definedName name="_xlnm.Print_Area" localSheetId="0">'AH Industries '!$A$2:$L$93</definedName>
    <definedName name="_xlnm.Print_Area" localSheetId="1">Aibel!$A$1:$M$96</definedName>
    <definedName name="_xlnm.Print_Area" localSheetId="2">airteam!$A$1:$L$95</definedName>
    <definedName name="_xlnm.Print_Area" localSheetId="3">ArcusGruppen!$A$1:$L$93</definedName>
    <definedName name="_xlnm.Print_Area" localSheetId="4">'Biolin Scientific'!$A$1:$M$95</definedName>
    <definedName name="_xlnm.Print_Area" localSheetId="5">Bisnode!$A$1:$M$94</definedName>
    <definedName name="_xlnm.Print_Area" localSheetId="6">Diab!$A$1:$L$93</definedName>
    <definedName name="_xlnm.Print_Area" localSheetId="7">Euromaint!$A$1:$M$95</definedName>
    <definedName name="_xlnm.Print_Area" localSheetId="8">'GS Hydro'!$A$1:$L$94</definedName>
    <definedName name="_xlnm.Print_Area" localSheetId="9">HENT!$A$1:$M$95</definedName>
    <definedName name="_xlnm.Print_Area" localSheetId="10">'HL Display'!$A$1:$L$93</definedName>
    <definedName name="_xlnm.Print_Area" localSheetId="11">Jøtul!$A$1:$L$93</definedName>
    <definedName name="_xlnm.Print_Area" localSheetId="12">KVD!$A$1:$L$94</definedName>
    <definedName name="_xlnm.Print_Area" localSheetId="13">Ledil!$A$1:$L$94</definedName>
    <definedName name="_xlnm.Print_Area" localSheetId="14">'Mobile Climate Control'!$A$1:$L$94</definedName>
    <definedName name="_xlnm.Print_Area" localSheetId="15">Nebula!$A$1:$M$94</definedName>
    <definedName name="_xlnm.Print_Area" localSheetId="16">'Serena Properties'!$A$1:$L$96</definedName>
    <definedName name="_xlnm.Print_Area" localSheetId="17">'Speed Group'!$A$1:$L$94</definedName>
    <definedName name="_xlnm.Print_Area" localSheetId="18">TFS!$A$1:$L$97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L79" i="65" l="1"/>
  <c r="L58" i="65"/>
  <c r="L31" i="65"/>
  <c r="E1" i="69"/>
  <c r="F1" i="69"/>
  <c r="G1" i="69"/>
  <c r="H1" i="69"/>
  <c r="I1" i="69"/>
  <c r="J1" i="69"/>
  <c r="K1" i="69"/>
  <c r="L1" i="69"/>
  <c r="E15" i="69"/>
  <c r="F15" i="69"/>
  <c r="F17" i="69" s="1"/>
  <c r="F20" i="69" s="1"/>
  <c r="F23" i="69" s="1"/>
  <c r="F26" i="69" s="1"/>
  <c r="G15" i="69"/>
  <c r="H15" i="69"/>
  <c r="I15" i="69"/>
  <c r="J15" i="69"/>
  <c r="K15" i="69"/>
  <c r="L15" i="69"/>
  <c r="E17" i="69"/>
  <c r="G17" i="69"/>
  <c r="H17" i="69"/>
  <c r="I17" i="69"/>
  <c r="J17" i="69"/>
  <c r="K17" i="69"/>
  <c r="L17" i="69"/>
  <c r="E20" i="69"/>
  <c r="G20" i="69"/>
  <c r="H20" i="69"/>
  <c r="I20" i="69"/>
  <c r="J20" i="69"/>
  <c r="K20" i="69"/>
  <c r="L20" i="69"/>
  <c r="L23" i="69" s="1"/>
  <c r="L26" i="69" s="1"/>
  <c r="E23" i="69"/>
  <c r="E26" i="69" s="1"/>
  <c r="G23" i="69"/>
  <c r="G26" i="69" s="1"/>
  <c r="H23" i="69"/>
  <c r="H26" i="69" s="1"/>
  <c r="I23" i="69"/>
  <c r="I26" i="69" s="1"/>
  <c r="J23" i="69"/>
  <c r="J26" i="69" s="1"/>
  <c r="K23" i="69"/>
  <c r="K26" i="69" s="1"/>
  <c r="E34" i="69"/>
  <c r="F34" i="69"/>
  <c r="G34" i="69"/>
  <c r="H34" i="69"/>
  <c r="G42" i="69"/>
  <c r="I42" i="69"/>
  <c r="J42" i="69"/>
  <c r="K42" i="69"/>
  <c r="L42" i="69"/>
  <c r="G48" i="69"/>
  <c r="I48" i="69"/>
  <c r="J48" i="69"/>
  <c r="K48" i="69"/>
  <c r="L48" i="69"/>
  <c r="E61" i="69"/>
  <c r="F61" i="69"/>
  <c r="G61" i="69"/>
  <c r="H61" i="69"/>
  <c r="E66" i="69"/>
  <c r="E69" i="69" s="1"/>
  <c r="E71" i="69" s="1"/>
  <c r="G66" i="69"/>
  <c r="G69" i="69" s="1"/>
  <c r="G71" i="69" s="1"/>
  <c r="I66" i="69"/>
  <c r="I69" i="69" s="1"/>
  <c r="I71" i="69" s="1"/>
  <c r="J66" i="69"/>
  <c r="J69" i="69" s="1"/>
  <c r="J71" i="69" s="1"/>
  <c r="K66" i="69"/>
  <c r="K69" i="69" s="1"/>
  <c r="K71" i="69" s="1"/>
  <c r="L66" i="69"/>
  <c r="L69" i="69" s="1"/>
  <c r="L71" i="69" s="1"/>
  <c r="E76" i="69"/>
  <c r="G76" i="69"/>
  <c r="I76" i="69"/>
  <c r="J76" i="69"/>
  <c r="K76" i="69"/>
  <c r="L76" i="69"/>
  <c r="E82" i="69"/>
  <c r="F82" i="69"/>
  <c r="G82" i="69"/>
  <c r="H82" i="69"/>
  <c r="E87" i="69"/>
  <c r="F87" i="69"/>
  <c r="G87" i="69"/>
  <c r="H87" i="69"/>
  <c r="I87" i="69"/>
  <c r="J87" i="69"/>
  <c r="K87" i="69"/>
  <c r="L87" i="69"/>
  <c r="E1" i="68"/>
  <c r="F1" i="68"/>
  <c r="G1" i="68"/>
  <c r="H1" i="68"/>
  <c r="I1" i="68"/>
  <c r="J1" i="68"/>
  <c r="K1" i="68"/>
  <c r="L1" i="68"/>
  <c r="E13" i="68"/>
  <c r="F13" i="68"/>
  <c r="G13" i="68"/>
  <c r="H13" i="68"/>
  <c r="H15" i="68" s="1"/>
  <c r="H29" i="68" s="1"/>
  <c r="I13" i="68"/>
  <c r="J13" i="68"/>
  <c r="K13" i="68"/>
  <c r="L13" i="68"/>
  <c r="E15" i="68"/>
  <c r="E18" i="68" s="1"/>
  <c r="E21" i="68" s="1"/>
  <c r="E24" i="68" s="1"/>
  <c r="F15" i="68"/>
  <c r="F29" i="68" s="1"/>
  <c r="G15" i="68"/>
  <c r="G18" i="68" s="1"/>
  <c r="G21" i="68" s="1"/>
  <c r="G24" i="68" s="1"/>
  <c r="I15" i="68"/>
  <c r="J15" i="68"/>
  <c r="J29" i="68" s="1"/>
  <c r="K15" i="68"/>
  <c r="K29" i="68" s="1"/>
  <c r="L15" i="68"/>
  <c r="L29" i="68" s="1"/>
  <c r="I18" i="68"/>
  <c r="I21" i="68" s="1"/>
  <c r="I24" i="68" s="1"/>
  <c r="G29" i="68"/>
  <c r="I29" i="68"/>
  <c r="G40" i="68"/>
  <c r="I40" i="68"/>
  <c r="K40" i="68"/>
  <c r="L40" i="68"/>
  <c r="G46" i="68"/>
  <c r="G47" i="68" s="1"/>
  <c r="I46" i="68"/>
  <c r="I47" i="68" s="1"/>
  <c r="K46" i="68"/>
  <c r="K47" i="68" s="1"/>
  <c r="L46" i="68"/>
  <c r="G56" i="68"/>
  <c r="I56" i="68"/>
  <c r="K56" i="68"/>
  <c r="L56" i="68"/>
  <c r="E64" i="68"/>
  <c r="G64" i="68"/>
  <c r="K64" i="68"/>
  <c r="K67" i="68" s="1"/>
  <c r="K69" i="68" s="1"/>
  <c r="L64" i="68"/>
  <c r="L67" i="68" s="1"/>
  <c r="L69" i="68" s="1"/>
  <c r="E67" i="68"/>
  <c r="E69" i="68" s="1"/>
  <c r="G67" i="68"/>
  <c r="G69" i="68" s="1"/>
  <c r="E74" i="68"/>
  <c r="G74" i="68"/>
  <c r="K74" i="68"/>
  <c r="L74" i="68"/>
  <c r="E1" i="70"/>
  <c r="F1" i="70"/>
  <c r="G1" i="70"/>
  <c r="H1" i="70"/>
  <c r="I1" i="70"/>
  <c r="J1" i="70"/>
  <c r="K1" i="70"/>
  <c r="L1" i="70"/>
  <c r="E13" i="70"/>
  <c r="E15" i="70" s="1"/>
  <c r="F13" i="70"/>
  <c r="F15" i="70" s="1"/>
  <c r="F18" i="70" s="1"/>
  <c r="F22" i="70" s="1"/>
  <c r="F25" i="70" s="1"/>
  <c r="G13" i="70"/>
  <c r="G15" i="70" s="1"/>
  <c r="H13" i="70"/>
  <c r="H15" i="70" s="1"/>
  <c r="H30" i="70" s="1"/>
  <c r="I13" i="70"/>
  <c r="I15" i="70" s="1"/>
  <c r="J22" i="70"/>
  <c r="K22" i="70"/>
  <c r="L22" i="70"/>
  <c r="G41" i="70"/>
  <c r="I41" i="70"/>
  <c r="J41" i="70"/>
  <c r="G47" i="70"/>
  <c r="I47" i="70"/>
  <c r="J47" i="70"/>
  <c r="G57" i="70"/>
  <c r="I57" i="70"/>
  <c r="J57" i="70"/>
  <c r="G65" i="70"/>
  <c r="G68" i="70" s="1"/>
  <c r="G70" i="70" s="1"/>
  <c r="G75" i="70"/>
  <c r="E1" i="61"/>
  <c r="F1" i="61"/>
  <c r="G1" i="61"/>
  <c r="H1" i="61"/>
  <c r="I1" i="61"/>
  <c r="J1" i="61"/>
  <c r="K1" i="61"/>
  <c r="L1" i="61"/>
  <c r="E13" i="61"/>
  <c r="E15" i="61" s="1"/>
  <c r="E18" i="61" s="1"/>
  <c r="E21" i="61" s="1"/>
  <c r="E24" i="61" s="1"/>
  <c r="F13" i="61"/>
  <c r="F15" i="61" s="1"/>
  <c r="G13" i="61"/>
  <c r="G15" i="61" s="1"/>
  <c r="H13" i="61"/>
  <c r="H15" i="61" s="1"/>
  <c r="I13" i="61"/>
  <c r="I15" i="61" s="1"/>
  <c r="J13" i="61"/>
  <c r="J15" i="61" s="1"/>
  <c r="K13" i="61"/>
  <c r="K15" i="61" s="1"/>
  <c r="L13" i="61"/>
  <c r="L15" i="61" s="1"/>
  <c r="M13" i="61"/>
  <c r="M15" i="61" s="1"/>
  <c r="G40" i="61"/>
  <c r="H40" i="61"/>
  <c r="I40" i="61"/>
  <c r="J40" i="61"/>
  <c r="K40" i="61"/>
  <c r="M40" i="61"/>
  <c r="G46" i="61"/>
  <c r="H46" i="61"/>
  <c r="I46" i="61"/>
  <c r="J46" i="61"/>
  <c r="K46" i="61"/>
  <c r="M46" i="61"/>
  <c r="G56" i="61"/>
  <c r="H56" i="61"/>
  <c r="I56" i="61"/>
  <c r="J56" i="61"/>
  <c r="K56" i="61"/>
  <c r="M56" i="61"/>
  <c r="E64" i="61"/>
  <c r="E67" i="61" s="1"/>
  <c r="E69" i="61" s="1"/>
  <c r="F64" i="61"/>
  <c r="F67" i="61" s="1"/>
  <c r="F69" i="61" s="1"/>
  <c r="G64" i="61"/>
  <c r="G67" i="61" s="1"/>
  <c r="G69" i="61" s="1"/>
  <c r="H64" i="61"/>
  <c r="H67" i="61" s="1"/>
  <c r="H69" i="61" s="1"/>
  <c r="I64" i="61"/>
  <c r="I67" i="61" s="1"/>
  <c r="I69" i="61" s="1"/>
  <c r="J64" i="61"/>
  <c r="J67" i="61" s="1"/>
  <c r="J69" i="61" s="1"/>
  <c r="M64" i="61"/>
  <c r="M67" i="61" s="1"/>
  <c r="M69" i="61" s="1"/>
  <c r="E74" i="61"/>
  <c r="F74" i="61"/>
  <c r="G74" i="61"/>
  <c r="H74" i="61"/>
  <c r="I74" i="61"/>
  <c r="J74" i="61"/>
  <c r="M74" i="61"/>
  <c r="E1" i="60"/>
  <c r="F1" i="60"/>
  <c r="G1" i="60"/>
  <c r="H1" i="60"/>
  <c r="I1" i="60"/>
  <c r="J1" i="60"/>
  <c r="K1" i="60"/>
  <c r="L1" i="60"/>
  <c r="E13" i="60"/>
  <c r="F13" i="60"/>
  <c r="F15" i="60" s="1"/>
  <c r="F18" i="60" s="1"/>
  <c r="F21" i="60" s="1"/>
  <c r="F24" i="60" s="1"/>
  <c r="G13" i="60"/>
  <c r="H13" i="60"/>
  <c r="I13" i="60"/>
  <c r="J13" i="60"/>
  <c r="K13" i="60"/>
  <c r="L13" i="60"/>
  <c r="L15" i="60" s="1"/>
  <c r="E15" i="60"/>
  <c r="E18" i="60" s="1"/>
  <c r="E21" i="60" s="1"/>
  <c r="E24" i="60" s="1"/>
  <c r="G15" i="60"/>
  <c r="G29" i="60" s="1"/>
  <c r="H15" i="60"/>
  <c r="H18" i="60" s="1"/>
  <c r="H21" i="60" s="1"/>
  <c r="H24" i="60" s="1"/>
  <c r="I15" i="60"/>
  <c r="I18" i="60" s="1"/>
  <c r="I21" i="60" s="1"/>
  <c r="I24" i="60" s="1"/>
  <c r="J15" i="60"/>
  <c r="J18" i="60" s="1"/>
  <c r="J21" i="60" s="1"/>
  <c r="J24" i="60" s="1"/>
  <c r="K15" i="60"/>
  <c r="K29" i="60" s="1"/>
  <c r="H29" i="60"/>
  <c r="G40" i="60"/>
  <c r="H40" i="60"/>
  <c r="I40" i="60"/>
  <c r="J40" i="60"/>
  <c r="K40" i="60"/>
  <c r="L40" i="60"/>
  <c r="G46" i="60"/>
  <c r="H46" i="60"/>
  <c r="I46" i="60"/>
  <c r="J46" i="60"/>
  <c r="K46" i="60"/>
  <c r="L46" i="60"/>
  <c r="G56" i="60"/>
  <c r="H56" i="60"/>
  <c r="I56" i="60"/>
  <c r="J56" i="60"/>
  <c r="K56" i="60"/>
  <c r="L56" i="60"/>
  <c r="E64" i="60"/>
  <c r="F64" i="60"/>
  <c r="G64" i="60"/>
  <c r="H64" i="60"/>
  <c r="I64" i="60"/>
  <c r="J64" i="60"/>
  <c r="K64" i="60"/>
  <c r="L64" i="60"/>
  <c r="L67" i="60" s="1"/>
  <c r="L69" i="60" s="1"/>
  <c r="E67" i="60"/>
  <c r="F67" i="60"/>
  <c r="G67" i="60"/>
  <c r="H67" i="60"/>
  <c r="I67" i="60"/>
  <c r="J67" i="60"/>
  <c r="K67" i="60"/>
  <c r="E69" i="60"/>
  <c r="F69" i="60"/>
  <c r="G69" i="60"/>
  <c r="H69" i="60"/>
  <c r="I69" i="60"/>
  <c r="J69" i="60"/>
  <c r="K69" i="60"/>
  <c r="K75" i="60" s="1"/>
  <c r="K77" i="60" s="1"/>
  <c r="E74" i="60"/>
  <c r="F74" i="60"/>
  <c r="G74" i="60"/>
  <c r="H74" i="60"/>
  <c r="I74" i="60"/>
  <c r="J74" i="60"/>
  <c r="K74" i="60"/>
  <c r="L74" i="60"/>
  <c r="H75" i="60"/>
  <c r="H77" i="60" s="1"/>
  <c r="E1" i="65"/>
  <c r="F1" i="65"/>
  <c r="G1" i="65"/>
  <c r="H1" i="65"/>
  <c r="I1" i="65"/>
  <c r="J1" i="65"/>
  <c r="K1" i="65"/>
  <c r="L1" i="65"/>
  <c r="E13" i="65"/>
  <c r="E15" i="65" s="1"/>
  <c r="F13" i="65"/>
  <c r="F15" i="65" s="1"/>
  <c r="G13" i="65"/>
  <c r="G15" i="65" s="1"/>
  <c r="H13" i="65"/>
  <c r="H15" i="65" s="1"/>
  <c r="I13" i="65"/>
  <c r="I15" i="65" s="1"/>
  <c r="J13" i="65"/>
  <c r="J15" i="65" s="1"/>
  <c r="K13" i="65"/>
  <c r="K15" i="65" s="1"/>
  <c r="L13" i="65"/>
  <c r="L15" i="65" s="1"/>
  <c r="L18" i="65" s="1"/>
  <c r="L21" i="65" s="1"/>
  <c r="L24" i="65" s="1"/>
  <c r="G40" i="65"/>
  <c r="H40" i="65"/>
  <c r="I40" i="65"/>
  <c r="J40" i="65"/>
  <c r="L40" i="65"/>
  <c r="G46" i="65"/>
  <c r="H46" i="65"/>
  <c r="H47" i="65" s="1"/>
  <c r="I46" i="65"/>
  <c r="J46" i="65"/>
  <c r="L46" i="65"/>
  <c r="G56" i="65"/>
  <c r="H56" i="65"/>
  <c r="I56" i="65"/>
  <c r="J56" i="65"/>
  <c r="L56" i="65"/>
  <c r="E64" i="65"/>
  <c r="E67" i="65" s="1"/>
  <c r="E69" i="65" s="1"/>
  <c r="F64" i="65"/>
  <c r="F67" i="65" s="1"/>
  <c r="F69" i="65" s="1"/>
  <c r="G64" i="65"/>
  <c r="G67" i="65" s="1"/>
  <c r="H64" i="65"/>
  <c r="H67" i="65" s="1"/>
  <c r="H69" i="65" s="1"/>
  <c r="I64" i="65"/>
  <c r="I67" i="65" s="1"/>
  <c r="I69" i="65" s="1"/>
  <c r="L64" i="65"/>
  <c r="L67" i="65" s="1"/>
  <c r="L69" i="65" s="1"/>
  <c r="G69" i="65"/>
  <c r="E74" i="65"/>
  <c r="F74" i="65"/>
  <c r="G74" i="65"/>
  <c r="G75" i="65" s="1"/>
  <c r="G77" i="65" s="1"/>
  <c r="H74" i="65"/>
  <c r="I74" i="65"/>
  <c r="L74" i="65"/>
  <c r="E1" i="59"/>
  <c r="F1" i="59"/>
  <c r="G1" i="59"/>
  <c r="H1" i="59"/>
  <c r="I1" i="59"/>
  <c r="J1" i="59"/>
  <c r="K1" i="59"/>
  <c r="L1" i="59"/>
  <c r="E13" i="59"/>
  <c r="F13" i="59"/>
  <c r="G13" i="59"/>
  <c r="H13" i="59"/>
  <c r="I13" i="59"/>
  <c r="I15" i="59" s="1"/>
  <c r="J13" i="59"/>
  <c r="J15" i="59" s="1"/>
  <c r="K13" i="59"/>
  <c r="K15" i="59" s="1"/>
  <c r="K18" i="59" s="1"/>
  <c r="K21" i="59" s="1"/>
  <c r="K24" i="59" s="1"/>
  <c r="L13" i="59"/>
  <c r="L15" i="59" s="1"/>
  <c r="E15" i="59"/>
  <c r="E18" i="59" s="1"/>
  <c r="E21" i="59" s="1"/>
  <c r="E24" i="59" s="1"/>
  <c r="F15" i="59"/>
  <c r="F18" i="59" s="1"/>
  <c r="F21" i="59" s="1"/>
  <c r="F24" i="59" s="1"/>
  <c r="G15" i="59"/>
  <c r="G18" i="59" s="1"/>
  <c r="G21" i="59" s="1"/>
  <c r="G24" i="59" s="1"/>
  <c r="H15" i="59"/>
  <c r="H29" i="59" s="1"/>
  <c r="G40" i="59"/>
  <c r="H40" i="59"/>
  <c r="I40" i="59"/>
  <c r="J40" i="59"/>
  <c r="K40" i="59"/>
  <c r="L40" i="59"/>
  <c r="G46" i="59"/>
  <c r="H46" i="59"/>
  <c r="I46" i="59"/>
  <c r="J46" i="59"/>
  <c r="K46" i="59"/>
  <c r="L46" i="59"/>
  <c r="G56" i="59"/>
  <c r="H56" i="59"/>
  <c r="I56" i="59"/>
  <c r="J56" i="59"/>
  <c r="K56" i="59"/>
  <c r="L56" i="59"/>
  <c r="E64" i="59"/>
  <c r="F64" i="59"/>
  <c r="G64" i="59"/>
  <c r="H64" i="59"/>
  <c r="I64" i="59"/>
  <c r="J64" i="59"/>
  <c r="K64" i="59"/>
  <c r="L64" i="59"/>
  <c r="E67" i="59"/>
  <c r="F67" i="59"/>
  <c r="G67" i="59"/>
  <c r="H67" i="59"/>
  <c r="I67" i="59"/>
  <c r="J67" i="59"/>
  <c r="K67" i="59"/>
  <c r="K69" i="59" s="1"/>
  <c r="L67" i="59"/>
  <c r="L69" i="59" s="1"/>
  <c r="E69" i="59"/>
  <c r="F69" i="59"/>
  <c r="G69" i="59"/>
  <c r="H69" i="59"/>
  <c r="I69" i="59"/>
  <c r="J69" i="59"/>
  <c r="E74" i="59"/>
  <c r="F74" i="59"/>
  <c r="G74" i="59"/>
  <c r="H74" i="59"/>
  <c r="I74" i="59"/>
  <c r="I75" i="59" s="1"/>
  <c r="I77" i="59" s="1"/>
  <c r="J74" i="59"/>
  <c r="K74" i="59"/>
  <c r="L74" i="59"/>
  <c r="E75" i="59"/>
  <c r="E77" i="59" s="1"/>
  <c r="E1" i="58"/>
  <c r="F1" i="58"/>
  <c r="G1" i="58"/>
  <c r="H1" i="58"/>
  <c r="I1" i="58"/>
  <c r="J1" i="58"/>
  <c r="K1" i="58"/>
  <c r="L1" i="58"/>
  <c r="E13" i="58"/>
  <c r="F13" i="58"/>
  <c r="G13" i="58"/>
  <c r="H13" i="58"/>
  <c r="I13" i="58"/>
  <c r="J13" i="58"/>
  <c r="K13" i="58"/>
  <c r="L13" i="58"/>
  <c r="L15" i="58" s="1"/>
  <c r="E15" i="58"/>
  <c r="E29" i="58" s="1"/>
  <c r="F15" i="58"/>
  <c r="F29" i="58" s="1"/>
  <c r="G15" i="58"/>
  <c r="G18" i="58" s="1"/>
  <c r="G21" i="58" s="1"/>
  <c r="G24" i="58" s="1"/>
  <c r="H15" i="58"/>
  <c r="H18" i="58" s="1"/>
  <c r="H21" i="58" s="1"/>
  <c r="H24" i="58" s="1"/>
  <c r="I15" i="58"/>
  <c r="I18" i="58" s="1"/>
  <c r="I21" i="58" s="1"/>
  <c r="I24" i="58" s="1"/>
  <c r="J15" i="58"/>
  <c r="J29" i="58" s="1"/>
  <c r="K15" i="58"/>
  <c r="K18" i="58" s="1"/>
  <c r="K21" i="58" s="1"/>
  <c r="K24" i="58" s="1"/>
  <c r="J18" i="58"/>
  <c r="J21" i="58" s="1"/>
  <c r="J24" i="58" s="1"/>
  <c r="G40" i="58"/>
  <c r="H40" i="58"/>
  <c r="I40" i="58"/>
  <c r="J40" i="58"/>
  <c r="K40" i="58"/>
  <c r="L40" i="58"/>
  <c r="G46" i="58"/>
  <c r="H46" i="58"/>
  <c r="I46" i="58"/>
  <c r="J46" i="58"/>
  <c r="K46" i="58"/>
  <c r="L46" i="58"/>
  <c r="G56" i="58"/>
  <c r="H56" i="58"/>
  <c r="I56" i="58"/>
  <c r="J56" i="58"/>
  <c r="K56" i="58"/>
  <c r="L56" i="58"/>
  <c r="E64" i="58"/>
  <c r="F64" i="58"/>
  <c r="G64" i="58"/>
  <c r="H64" i="58"/>
  <c r="I64" i="58"/>
  <c r="J64" i="58"/>
  <c r="K64" i="58"/>
  <c r="L64" i="58"/>
  <c r="E67" i="58"/>
  <c r="F67" i="58"/>
  <c r="G67" i="58"/>
  <c r="H67" i="58"/>
  <c r="H69" i="58" s="1"/>
  <c r="I67" i="58"/>
  <c r="J67" i="58"/>
  <c r="K67" i="58"/>
  <c r="K69" i="58" s="1"/>
  <c r="L67" i="58"/>
  <c r="L69" i="58" s="1"/>
  <c r="E69" i="58"/>
  <c r="F69" i="58"/>
  <c r="G69" i="58"/>
  <c r="I69" i="58"/>
  <c r="J69" i="58"/>
  <c r="E74" i="58"/>
  <c r="F74" i="58"/>
  <c r="G74" i="58"/>
  <c r="H74" i="58"/>
  <c r="I74" i="58"/>
  <c r="J74" i="58"/>
  <c r="K74" i="58"/>
  <c r="L74" i="58"/>
  <c r="E1" i="56"/>
  <c r="F1" i="56"/>
  <c r="G1" i="56"/>
  <c r="H1" i="56"/>
  <c r="I1" i="56"/>
  <c r="J1" i="56"/>
  <c r="K1" i="56"/>
  <c r="L1" i="56"/>
  <c r="E13" i="56"/>
  <c r="E15" i="56" s="1"/>
  <c r="F13" i="56"/>
  <c r="F15" i="56" s="1"/>
  <c r="G13" i="56"/>
  <c r="G15" i="56" s="1"/>
  <c r="H13" i="56"/>
  <c r="I13" i="56"/>
  <c r="I15" i="56" s="1"/>
  <c r="I29" i="56" s="1"/>
  <c r="J13" i="56"/>
  <c r="J15" i="56" s="1"/>
  <c r="K13" i="56"/>
  <c r="K15" i="56" s="1"/>
  <c r="K29" i="56" s="1"/>
  <c r="L13" i="56"/>
  <c r="L15" i="56" s="1"/>
  <c r="H15" i="56"/>
  <c r="H29" i="56" s="1"/>
  <c r="G40" i="56"/>
  <c r="H40" i="56"/>
  <c r="I40" i="56"/>
  <c r="J40" i="56"/>
  <c r="K40" i="56"/>
  <c r="L40" i="56"/>
  <c r="G46" i="56"/>
  <c r="H46" i="56"/>
  <c r="I46" i="56"/>
  <c r="J46" i="56"/>
  <c r="K46" i="56"/>
  <c r="L46" i="56"/>
  <c r="G56" i="56"/>
  <c r="H56" i="56"/>
  <c r="I56" i="56"/>
  <c r="J56" i="56"/>
  <c r="K56" i="56"/>
  <c r="L56" i="56"/>
  <c r="E64" i="56"/>
  <c r="F64" i="56"/>
  <c r="G64" i="56"/>
  <c r="H64" i="56"/>
  <c r="H67" i="56" s="1"/>
  <c r="H69" i="56" s="1"/>
  <c r="I64" i="56"/>
  <c r="I67" i="56" s="1"/>
  <c r="I69" i="56" s="1"/>
  <c r="J64" i="56"/>
  <c r="J67" i="56" s="1"/>
  <c r="J69" i="56" s="1"/>
  <c r="K64" i="56"/>
  <c r="K67" i="56" s="1"/>
  <c r="K69" i="56" s="1"/>
  <c r="L64" i="56"/>
  <c r="L67" i="56" s="1"/>
  <c r="L69" i="56" s="1"/>
  <c r="E67" i="56"/>
  <c r="E69" i="56" s="1"/>
  <c r="F67" i="56"/>
  <c r="F69" i="56" s="1"/>
  <c r="G67" i="56"/>
  <c r="G69" i="56" s="1"/>
  <c r="E74" i="56"/>
  <c r="F74" i="56"/>
  <c r="G74" i="56"/>
  <c r="H74" i="56"/>
  <c r="I74" i="56"/>
  <c r="J74" i="56"/>
  <c r="K74" i="56"/>
  <c r="L74" i="56"/>
  <c r="E1" i="55"/>
  <c r="F1" i="55"/>
  <c r="G1" i="55"/>
  <c r="H1" i="55"/>
  <c r="I1" i="55"/>
  <c r="J1" i="55"/>
  <c r="K1" i="55"/>
  <c r="L1" i="55"/>
  <c r="E13" i="55"/>
  <c r="E15" i="55" s="1"/>
  <c r="E29" i="55" s="1"/>
  <c r="F13" i="55"/>
  <c r="G13" i="55"/>
  <c r="H13" i="55"/>
  <c r="H15" i="55" s="1"/>
  <c r="H18" i="55" s="1"/>
  <c r="H21" i="55" s="1"/>
  <c r="H24" i="55" s="1"/>
  <c r="I13" i="55"/>
  <c r="I15" i="55" s="1"/>
  <c r="I29" i="55" s="1"/>
  <c r="J13" i="55"/>
  <c r="J15" i="55" s="1"/>
  <c r="J18" i="55" s="1"/>
  <c r="J21" i="55" s="1"/>
  <c r="J24" i="55" s="1"/>
  <c r="K13" i="55"/>
  <c r="K15" i="55" s="1"/>
  <c r="L13" i="55"/>
  <c r="L15" i="55" s="1"/>
  <c r="M13" i="55"/>
  <c r="M15" i="55" s="1"/>
  <c r="M29" i="55" s="1"/>
  <c r="F15" i="55"/>
  <c r="F29" i="55" s="1"/>
  <c r="G15" i="55"/>
  <c r="G18" i="55" s="1"/>
  <c r="G21" i="55" s="1"/>
  <c r="G24" i="55" s="1"/>
  <c r="E18" i="55"/>
  <c r="E21" i="55" s="1"/>
  <c r="E24" i="55" s="1"/>
  <c r="F18" i="55"/>
  <c r="F21" i="55" s="1"/>
  <c r="F24" i="55" s="1"/>
  <c r="G40" i="55"/>
  <c r="H40" i="55"/>
  <c r="I40" i="55"/>
  <c r="J40" i="55"/>
  <c r="K40" i="55"/>
  <c r="M40" i="55"/>
  <c r="G46" i="55"/>
  <c r="H46" i="55"/>
  <c r="I46" i="55"/>
  <c r="J46" i="55"/>
  <c r="K46" i="55"/>
  <c r="M46" i="55"/>
  <c r="G56" i="55"/>
  <c r="H56" i="55"/>
  <c r="I56" i="55"/>
  <c r="J56" i="55"/>
  <c r="K56" i="55"/>
  <c r="M56" i="55"/>
  <c r="E64" i="55"/>
  <c r="E67" i="55" s="1"/>
  <c r="E69" i="55" s="1"/>
  <c r="F64" i="55"/>
  <c r="F67" i="55" s="1"/>
  <c r="F69" i="55" s="1"/>
  <c r="G64" i="55"/>
  <c r="G67" i="55" s="1"/>
  <c r="G69" i="55" s="1"/>
  <c r="H64" i="55"/>
  <c r="H67" i="55" s="1"/>
  <c r="H69" i="55" s="1"/>
  <c r="I64" i="55"/>
  <c r="I67" i="55" s="1"/>
  <c r="I69" i="55" s="1"/>
  <c r="J64" i="55"/>
  <c r="J67" i="55" s="1"/>
  <c r="J69" i="55" s="1"/>
  <c r="E74" i="55"/>
  <c r="F74" i="55"/>
  <c r="G74" i="55"/>
  <c r="H74" i="55"/>
  <c r="I74" i="55"/>
  <c r="J74" i="55"/>
  <c r="E1" i="53"/>
  <c r="F1" i="53"/>
  <c r="G1" i="53"/>
  <c r="H1" i="53"/>
  <c r="I1" i="53"/>
  <c r="J1" i="53"/>
  <c r="K1" i="53"/>
  <c r="L1" i="53"/>
  <c r="E13" i="53"/>
  <c r="E15" i="53" s="1"/>
  <c r="F13" i="53"/>
  <c r="F15" i="53" s="1"/>
  <c r="F29" i="53" s="1"/>
  <c r="G13" i="53"/>
  <c r="G15" i="53" s="1"/>
  <c r="G18" i="53" s="1"/>
  <c r="G21" i="53" s="1"/>
  <c r="G24" i="53" s="1"/>
  <c r="H13" i="53"/>
  <c r="H15" i="53" s="1"/>
  <c r="I13" i="53"/>
  <c r="J13" i="53"/>
  <c r="J15" i="53" s="1"/>
  <c r="J29" i="53" s="1"/>
  <c r="K13" i="53"/>
  <c r="K15" i="53" s="1"/>
  <c r="K18" i="53" s="1"/>
  <c r="K21" i="53" s="1"/>
  <c r="K24" i="53" s="1"/>
  <c r="L13" i="53"/>
  <c r="L15" i="53" s="1"/>
  <c r="I15" i="53"/>
  <c r="I29" i="53" s="1"/>
  <c r="J18" i="53"/>
  <c r="J21" i="53" s="1"/>
  <c r="J24" i="53" s="1"/>
  <c r="G40" i="53"/>
  <c r="H40" i="53"/>
  <c r="I40" i="53"/>
  <c r="J40" i="53"/>
  <c r="K40" i="53"/>
  <c r="L40" i="53"/>
  <c r="G46" i="53"/>
  <c r="H46" i="53"/>
  <c r="I46" i="53"/>
  <c r="J46" i="53"/>
  <c r="K46" i="53"/>
  <c r="L46" i="53"/>
  <c r="G56" i="53"/>
  <c r="H56" i="53"/>
  <c r="I56" i="53"/>
  <c r="J56" i="53"/>
  <c r="K56" i="53"/>
  <c r="L56" i="53"/>
  <c r="E64" i="53"/>
  <c r="F64" i="53"/>
  <c r="G64" i="53"/>
  <c r="H64" i="53"/>
  <c r="I64" i="53"/>
  <c r="J64" i="53"/>
  <c r="K64" i="53"/>
  <c r="L64" i="53"/>
  <c r="L67" i="53" s="1"/>
  <c r="L69" i="53" s="1"/>
  <c r="E67" i="53"/>
  <c r="F67" i="53"/>
  <c r="G67" i="53"/>
  <c r="H67" i="53"/>
  <c r="H69" i="53" s="1"/>
  <c r="I67" i="53"/>
  <c r="I69" i="53" s="1"/>
  <c r="J67" i="53"/>
  <c r="J69" i="53" s="1"/>
  <c r="K67" i="53"/>
  <c r="K69" i="53" s="1"/>
  <c r="E69" i="53"/>
  <c r="F69" i="53"/>
  <c r="F75" i="53" s="1"/>
  <c r="F77" i="53" s="1"/>
  <c r="G69" i="53"/>
  <c r="E74" i="53"/>
  <c r="E75" i="53" s="1"/>
  <c r="E77" i="53" s="1"/>
  <c r="F74" i="53"/>
  <c r="G74" i="53"/>
  <c r="H74" i="53"/>
  <c r="I74" i="53"/>
  <c r="J74" i="53"/>
  <c r="K74" i="53"/>
  <c r="K75" i="53" s="1"/>
  <c r="K77" i="53" s="1"/>
  <c r="L74" i="53"/>
  <c r="E1" i="52"/>
  <c r="F1" i="52"/>
  <c r="G1" i="52"/>
  <c r="H1" i="52"/>
  <c r="I1" i="52"/>
  <c r="J1" i="52"/>
  <c r="K1" i="52"/>
  <c r="L1" i="52"/>
  <c r="E13" i="52"/>
  <c r="E15" i="52" s="1"/>
  <c r="E18" i="52" s="1"/>
  <c r="E21" i="52" s="1"/>
  <c r="E24" i="52" s="1"/>
  <c r="F13" i="52"/>
  <c r="F15" i="52" s="1"/>
  <c r="G13" i="52"/>
  <c r="G15" i="52" s="1"/>
  <c r="G29" i="52" s="1"/>
  <c r="H13" i="52"/>
  <c r="H15" i="52" s="1"/>
  <c r="I13" i="52"/>
  <c r="I15" i="52" s="1"/>
  <c r="I18" i="52" s="1"/>
  <c r="I21" i="52" s="1"/>
  <c r="I24" i="52" s="1"/>
  <c r="J13" i="52"/>
  <c r="J15" i="52" s="1"/>
  <c r="J18" i="52" s="1"/>
  <c r="J21" i="52" s="1"/>
  <c r="J24" i="52" s="1"/>
  <c r="K13" i="52"/>
  <c r="K15" i="52" s="1"/>
  <c r="K29" i="52" s="1"/>
  <c r="L13" i="52"/>
  <c r="L15" i="52" s="1"/>
  <c r="M13" i="52"/>
  <c r="M15" i="52" s="1"/>
  <c r="G40" i="52"/>
  <c r="H40" i="52"/>
  <c r="I40" i="52"/>
  <c r="J40" i="52"/>
  <c r="K40" i="52"/>
  <c r="M40" i="52"/>
  <c r="G46" i="52"/>
  <c r="H46" i="52"/>
  <c r="I46" i="52"/>
  <c r="J46" i="52"/>
  <c r="K46" i="52"/>
  <c r="M46" i="52"/>
  <c r="G56" i="52"/>
  <c r="H56" i="52"/>
  <c r="I56" i="52"/>
  <c r="J56" i="52"/>
  <c r="K56" i="52"/>
  <c r="M56" i="52"/>
  <c r="E64" i="52"/>
  <c r="E67" i="52" s="1"/>
  <c r="E69" i="52" s="1"/>
  <c r="F64" i="52"/>
  <c r="F67" i="52" s="1"/>
  <c r="F69" i="52" s="1"/>
  <c r="G64" i="52"/>
  <c r="G67" i="52" s="1"/>
  <c r="G69" i="52" s="1"/>
  <c r="H64" i="52"/>
  <c r="H67" i="52" s="1"/>
  <c r="H69" i="52" s="1"/>
  <c r="I64" i="52"/>
  <c r="I67" i="52" s="1"/>
  <c r="I69" i="52" s="1"/>
  <c r="J64" i="52"/>
  <c r="J67" i="52" s="1"/>
  <c r="J69" i="52" s="1"/>
  <c r="M64" i="52"/>
  <c r="M67" i="52" s="1"/>
  <c r="M69" i="52" s="1"/>
  <c r="E74" i="52"/>
  <c r="F74" i="52"/>
  <c r="G74" i="52"/>
  <c r="H74" i="52"/>
  <c r="I74" i="52"/>
  <c r="J74" i="52"/>
  <c r="M74" i="52"/>
  <c r="E1" i="51"/>
  <c r="F1" i="51"/>
  <c r="G1" i="51"/>
  <c r="H1" i="51"/>
  <c r="I1" i="51"/>
  <c r="J1" i="51"/>
  <c r="K1" i="51"/>
  <c r="L1" i="51"/>
  <c r="E13" i="51"/>
  <c r="E15" i="51" s="1"/>
  <c r="F13" i="51"/>
  <c r="F15" i="51" s="1"/>
  <c r="G13" i="51"/>
  <c r="G15" i="51" s="1"/>
  <c r="G18" i="51" s="1"/>
  <c r="G21" i="51" s="1"/>
  <c r="G24" i="51" s="1"/>
  <c r="H13" i="51"/>
  <c r="H15" i="51" s="1"/>
  <c r="I13" i="51"/>
  <c r="J13" i="51"/>
  <c r="J15" i="51" s="1"/>
  <c r="J18" i="51" s="1"/>
  <c r="J21" i="51" s="1"/>
  <c r="J24" i="51" s="1"/>
  <c r="K13" i="51"/>
  <c r="K15" i="51" s="1"/>
  <c r="K29" i="51" s="1"/>
  <c r="L13" i="51"/>
  <c r="L15" i="51" s="1"/>
  <c r="I15" i="51"/>
  <c r="I18" i="51" s="1"/>
  <c r="I21" i="51" s="1"/>
  <c r="I24" i="51" s="1"/>
  <c r="G40" i="51"/>
  <c r="H40" i="51"/>
  <c r="I40" i="51"/>
  <c r="J40" i="51"/>
  <c r="K40" i="51"/>
  <c r="L40" i="51"/>
  <c r="G46" i="51"/>
  <c r="H46" i="51"/>
  <c r="I46" i="51"/>
  <c r="J46" i="51"/>
  <c r="K46" i="51"/>
  <c r="L46" i="51"/>
  <c r="G56" i="51"/>
  <c r="H56" i="51"/>
  <c r="I56" i="51"/>
  <c r="J56" i="51"/>
  <c r="K56" i="51"/>
  <c r="L56" i="51"/>
  <c r="E64" i="51"/>
  <c r="F64" i="51"/>
  <c r="F67" i="51" s="1"/>
  <c r="F69" i="51" s="1"/>
  <c r="G64" i="51"/>
  <c r="H64" i="51"/>
  <c r="H67" i="51" s="1"/>
  <c r="H69" i="51" s="1"/>
  <c r="I64" i="51"/>
  <c r="I67" i="51" s="1"/>
  <c r="I69" i="51" s="1"/>
  <c r="J64" i="51"/>
  <c r="J67" i="51" s="1"/>
  <c r="J69" i="51" s="1"/>
  <c r="K64" i="51"/>
  <c r="L64" i="51"/>
  <c r="L67" i="51" s="1"/>
  <c r="L69" i="51" s="1"/>
  <c r="E67" i="51"/>
  <c r="E69" i="51" s="1"/>
  <c r="G67" i="51"/>
  <c r="G69" i="51" s="1"/>
  <c r="G75" i="51" s="1"/>
  <c r="G77" i="51" s="1"/>
  <c r="K67" i="51"/>
  <c r="K69" i="51" s="1"/>
  <c r="E74" i="51"/>
  <c r="F74" i="51"/>
  <c r="G74" i="51"/>
  <c r="H74" i="51"/>
  <c r="I74" i="51"/>
  <c r="J74" i="51"/>
  <c r="K74" i="51"/>
  <c r="L74" i="51"/>
  <c r="E1" i="49"/>
  <c r="F1" i="49"/>
  <c r="G1" i="49"/>
  <c r="H1" i="49"/>
  <c r="I1" i="49"/>
  <c r="J1" i="49"/>
  <c r="K1" i="49"/>
  <c r="L1" i="49"/>
  <c r="E13" i="49"/>
  <c r="E15" i="49" s="1"/>
  <c r="E18" i="49" s="1"/>
  <c r="E21" i="49" s="1"/>
  <c r="E24" i="49" s="1"/>
  <c r="F13" i="49"/>
  <c r="F15" i="49" s="1"/>
  <c r="G13" i="49"/>
  <c r="G15" i="49" s="1"/>
  <c r="H13" i="49"/>
  <c r="H15" i="49" s="1"/>
  <c r="H29" i="49" s="1"/>
  <c r="I13" i="49"/>
  <c r="I15" i="49" s="1"/>
  <c r="I29" i="49" s="1"/>
  <c r="J13" i="49"/>
  <c r="J15" i="49" s="1"/>
  <c r="K13" i="49"/>
  <c r="K15" i="49" s="1"/>
  <c r="L13" i="49"/>
  <c r="L15" i="49" s="1"/>
  <c r="M13" i="49"/>
  <c r="M15" i="49" s="1"/>
  <c r="M18" i="49" s="1"/>
  <c r="M21" i="49" s="1"/>
  <c r="M24" i="49" s="1"/>
  <c r="G40" i="49"/>
  <c r="H40" i="49"/>
  <c r="I40" i="49"/>
  <c r="J40" i="49"/>
  <c r="K40" i="49"/>
  <c r="M40" i="49"/>
  <c r="G46" i="49"/>
  <c r="H46" i="49"/>
  <c r="I46" i="49"/>
  <c r="J46" i="49"/>
  <c r="K46" i="49"/>
  <c r="M46" i="49"/>
  <c r="G56" i="49"/>
  <c r="H56" i="49"/>
  <c r="I56" i="49"/>
  <c r="J56" i="49"/>
  <c r="K56" i="49"/>
  <c r="M56" i="49"/>
  <c r="E64" i="49"/>
  <c r="E67" i="49" s="1"/>
  <c r="E69" i="49" s="1"/>
  <c r="F64" i="49"/>
  <c r="G64" i="49"/>
  <c r="G67" i="49" s="1"/>
  <c r="G69" i="49" s="1"/>
  <c r="H64" i="49"/>
  <c r="H67" i="49" s="1"/>
  <c r="H69" i="49" s="1"/>
  <c r="I64" i="49"/>
  <c r="I67" i="49" s="1"/>
  <c r="I69" i="49" s="1"/>
  <c r="J64" i="49"/>
  <c r="J67" i="49" s="1"/>
  <c r="J69" i="49" s="1"/>
  <c r="K64" i="49"/>
  <c r="M64" i="49"/>
  <c r="M67" i="49" s="1"/>
  <c r="M69" i="49" s="1"/>
  <c r="F67" i="49"/>
  <c r="F69" i="49" s="1"/>
  <c r="K67" i="49"/>
  <c r="K69" i="49" s="1"/>
  <c r="E74" i="49"/>
  <c r="F74" i="49"/>
  <c r="G74" i="49"/>
  <c r="H74" i="49"/>
  <c r="I74" i="49"/>
  <c r="J74" i="49"/>
  <c r="K74" i="49"/>
  <c r="M74" i="49"/>
  <c r="E1" i="50"/>
  <c r="F1" i="50"/>
  <c r="G1" i="50"/>
  <c r="H1" i="50"/>
  <c r="I1" i="50"/>
  <c r="J1" i="50"/>
  <c r="K1" i="50"/>
  <c r="M1" i="50"/>
  <c r="E13" i="50"/>
  <c r="E15" i="50" s="1"/>
  <c r="F13" i="50"/>
  <c r="G13" i="50"/>
  <c r="H13" i="50"/>
  <c r="H15" i="50" s="1"/>
  <c r="I13" i="50"/>
  <c r="I15" i="50" s="1"/>
  <c r="J13" i="50"/>
  <c r="J15" i="50" s="1"/>
  <c r="K13" i="50"/>
  <c r="K15" i="50" s="1"/>
  <c r="L13" i="50"/>
  <c r="L15" i="50" s="1"/>
  <c r="M13" i="50"/>
  <c r="M15" i="50" s="1"/>
  <c r="F15" i="50"/>
  <c r="F29" i="50" s="1"/>
  <c r="G15" i="50"/>
  <c r="G18" i="50" s="1"/>
  <c r="G21" i="50" s="1"/>
  <c r="G24" i="50" s="1"/>
  <c r="G40" i="50"/>
  <c r="H40" i="50"/>
  <c r="I40" i="50"/>
  <c r="J40" i="50"/>
  <c r="L40" i="50"/>
  <c r="M40" i="50"/>
  <c r="G46" i="50"/>
  <c r="H46" i="50"/>
  <c r="I46" i="50"/>
  <c r="J46" i="50"/>
  <c r="L46" i="50"/>
  <c r="M46" i="50"/>
  <c r="G56" i="50"/>
  <c r="H56" i="50"/>
  <c r="I56" i="50"/>
  <c r="J56" i="50"/>
  <c r="L56" i="50"/>
  <c r="M56" i="50"/>
  <c r="E64" i="50"/>
  <c r="E67" i="50" s="1"/>
  <c r="E69" i="50" s="1"/>
  <c r="F64" i="50"/>
  <c r="F67" i="50" s="1"/>
  <c r="F69" i="50" s="1"/>
  <c r="G64" i="50"/>
  <c r="G67" i="50" s="1"/>
  <c r="G69" i="50" s="1"/>
  <c r="H64" i="50"/>
  <c r="H67" i="50" s="1"/>
  <c r="H69" i="50" s="1"/>
  <c r="I64" i="50"/>
  <c r="I67" i="50" s="1"/>
  <c r="I69" i="50" s="1"/>
  <c r="M64" i="50"/>
  <c r="M67" i="50" s="1"/>
  <c r="M69" i="50" s="1"/>
  <c r="E74" i="50"/>
  <c r="F74" i="50"/>
  <c r="G74" i="50"/>
  <c r="H74" i="50"/>
  <c r="I74" i="50"/>
  <c r="M74" i="50"/>
  <c r="E1" i="48"/>
  <c r="F1" i="48"/>
  <c r="G1" i="48"/>
  <c r="H1" i="48"/>
  <c r="I1" i="48"/>
  <c r="J1" i="48"/>
  <c r="K1" i="48"/>
  <c r="L1" i="48"/>
  <c r="E13" i="48"/>
  <c r="F13" i="48"/>
  <c r="G13" i="48"/>
  <c r="H13" i="48"/>
  <c r="I13" i="48"/>
  <c r="I15" i="48" s="1"/>
  <c r="J13" i="48"/>
  <c r="K13" i="48"/>
  <c r="L13" i="48"/>
  <c r="E15" i="48"/>
  <c r="E29" i="48" s="1"/>
  <c r="F15" i="48"/>
  <c r="F29" i="48" s="1"/>
  <c r="G15" i="48"/>
  <c r="G29" i="48" s="1"/>
  <c r="H15" i="48"/>
  <c r="H29" i="48" s="1"/>
  <c r="J15" i="48"/>
  <c r="J29" i="48" s="1"/>
  <c r="K15" i="48"/>
  <c r="K29" i="48" s="1"/>
  <c r="L15" i="48"/>
  <c r="L29" i="48" s="1"/>
  <c r="E18" i="48"/>
  <c r="E21" i="48" s="1"/>
  <c r="E24" i="48" s="1"/>
  <c r="F18" i="48"/>
  <c r="G18" i="48"/>
  <c r="H18" i="48"/>
  <c r="J18" i="48"/>
  <c r="K18" i="48"/>
  <c r="L18" i="48"/>
  <c r="F21" i="48"/>
  <c r="F24" i="48" s="1"/>
  <c r="G21" i="48"/>
  <c r="G24" i="48" s="1"/>
  <c r="H21" i="48"/>
  <c r="H24" i="48" s="1"/>
  <c r="J21" i="48"/>
  <c r="J24" i="48" s="1"/>
  <c r="K21" i="48"/>
  <c r="K24" i="48" s="1"/>
  <c r="L21" i="48"/>
  <c r="L24" i="48" s="1"/>
  <c r="G40" i="48"/>
  <c r="H40" i="48"/>
  <c r="I40" i="48"/>
  <c r="J40" i="48"/>
  <c r="K40" i="48"/>
  <c r="L40" i="48"/>
  <c r="G46" i="48"/>
  <c r="H46" i="48"/>
  <c r="I46" i="48"/>
  <c r="J46" i="48"/>
  <c r="K46" i="48"/>
  <c r="L46" i="48"/>
  <c r="G56" i="48"/>
  <c r="H56" i="48"/>
  <c r="I56" i="48"/>
  <c r="J56" i="48"/>
  <c r="K56" i="48"/>
  <c r="L56" i="48"/>
  <c r="E64" i="48"/>
  <c r="F64" i="48"/>
  <c r="F67" i="48" s="1"/>
  <c r="F69" i="48" s="1"/>
  <c r="F75" i="48" s="1"/>
  <c r="F77" i="48" s="1"/>
  <c r="G64" i="48"/>
  <c r="H64" i="48"/>
  <c r="I64" i="48"/>
  <c r="J64" i="48"/>
  <c r="J67" i="48" s="1"/>
  <c r="J69" i="48" s="1"/>
  <c r="K64" i="48"/>
  <c r="L64" i="48"/>
  <c r="E67" i="48"/>
  <c r="E69" i="48" s="1"/>
  <c r="E75" i="48" s="1"/>
  <c r="E77" i="48" s="1"/>
  <c r="G67" i="48"/>
  <c r="H67" i="48"/>
  <c r="H69" i="48" s="1"/>
  <c r="I67" i="48"/>
  <c r="I69" i="48" s="1"/>
  <c r="I75" i="48" s="1"/>
  <c r="I77" i="48" s="1"/>
  <c r="K67" i="48"/>
  <c r="K69" i="48" s="1"/>
  <c r="L67" i="48"/>
  <c r="G69" i="48"/>
  <c r="L69" i="48"/>
  <c r="E74" i="48"/>
  <c r="F74" i="48"/>
  <c r="G74" i="48"/>
  <c r="G75" i="48" s="1"/>
  <c r="G77" i="48" s="1"/>
  <c r="H74" i="48"/>
  <c r="I74" i="48"/>
  <c r="J74" i="48"/>
  <c r="K74" i="48"/>
  <c r="L74" i="48"/>
  <c r="L75" i="48" s="1"/>
  <c r="L77" i="48" s="1"/>
  <c r="E1" i="72"/>
  <c r="F1" i="72"/>
  <c r="G1" i="72"/>
  <c r="H1" i="72"/>
  <c r="I1" i="72"/>
  <c r="J1" i="72"/>
  <c r="K1" i="72"/>
  <c r="L1" i="72"/>
  <c r="E13" i="72"/>
  <c r="E15" i="72" s="1"/>
  <c r="E18" i="72" s="1"/>
  <c r="E21" i="72" s="1"/>
  <c r="E24" i="72" s="1"/>
  <c r="F13" i="72"/>
  <c r="F15" i="72" s="1"/>
  <c r="F29" i="72" s="1"/>
  <c r="G13" i="72"/>
  <c r="G15" i="72" s="1"/>
  <c r="H13" i="72"/>
  <c r="H15" i="72" s="1"/>
  <c r="I13" i="72"/>
  <c r="I15" i="72" s="1"/>
  <c r="I18" i="72" s="1"/>
  <c r="I21" i="72" s="1"/>
  <c r="I24" i="72" s="1"/>
  <c r="J13" i="72"/>
  <c r="J15" i="72" s="1"/>
  <c r="J18" i="72" s="1"/>
  <c r="J21" i="72" s="1"/>
  <c r="J24" i="72" s="1"/>
  <c r="K21" i="72"/>
  <c r="L21" i="72"/>
  <c r="G40" i="72"/>
  <c r="I40" i="72"/>
  <c r="J40" i="72"/>
  <c r="G46" i="72"/>
  <c r="I46" i="72"/>
  <c r="J46" i="72"/>
  <c r="G56" i="72"/>
  <c r="I56" i="72"/>
  <c r="J56" i="72"/>
  <c r="G69" i="72"/>
  <c r="E1" i="63"/>
  <c r="F1" i="63"/>
  <c r="G1" i="63"/>
  <c r="H1" i="63"/>
  <c r="I1" i="63"/>
  <c r="J1" i="63"/>
  <c r="E13" i="63"/>
  <c r="E15" i="63" s="1"/>
  <c r="F13" i="63"/>
  <c r="F15" i="63" s="1"/>
  <c r="G13" i="63"/>
  <c r="G15" i="63" s="1"/>
  <c r="H13" i="63"/>
  <c r="H15" i="63" s="1"/>
  <c r="I13" i="63"/>
  <c r="I15" i="63" s="1"/>
  <c r="J13" i="63"/>
  <c r="J15" i="63" s="1"/>
  <c r="K13" i="63"/>
  <c r="K15" i="63" s="1"/>
  <c r="K18" i="63" s="1"/>
  <c r="K21" i="63" s="1"/>
  <c r="K24" i="63" s="1"/>
  <c r="L13" i="63"/>
  <c r="L15" i="63" s="1"/>
  <c r="M13" i="63"/>
  <c r="M15" i="63" s="1"/>
  <c r="G40" i="63"/>
  <c r="H40" i="63"/>
  <c r="I40" i="63"/>
  <c r="J40" i="63"/>
  <c r="K40" i="63"/>
  <c r="M40" i="63"/>
  <c r="G46" i="63"/>
  <c r="H46" i="63"/>
  <c r="I46" i="63"/>
  <c r="J46" i="63"/>
  <c r="K46" i="63"/>
  <c r="M46" i="63"/>
  <c r="G56" i="63"/>
  <c r="H56" i="63"/>
  <c r="I56" i="63"/>
  <c r="J56" i="63"/>
  <c r="K56" i="63"/>
  <c r="M56" i="63"/>
  <c r="E64" i="63"/>
  <c r="E67" i="63" s="1"/>
  <c r="E69" i="63" s="1"/>
  <c r="F64" i="63"/>
  <c r="F67" i="63" s="1"/>
  <c r="F69" i="63" s="1"/>
  <c r="G64" i="63"/>
  <c r="G67" i="63" s="1"/>
  <c r="G69" i="63" s="1"/>
  <c r="H64" i="63"/>
  <c r="H67" i="63" s="1"/>
  <c r="H69" i="63" s="1"/>
  <c r="I64" i="63"/>
  <c r="I67" i="63" s="1"/>
  <c r="I69" i="63" s="1"/>
  <c r="J64" i="63"/>
  <c r="J67" i="63" s="1"/>
  <c r="J69" i="63" s="1"/>
  <c r="M64" i="63"/>
  <c r="M67" i="63" s="1"/>
  <c r="M69" i="63" s="1"/>
  <c r="E74" i="63"/>
  <c r="F74" i="63"/>
  <c r="G74" i="63"/>
  <c r="H74" i="63"/>
  <c r="I74" i="63"/>
  <c r="J74" i="63"/>
  <c r="M74" i="63"/>
  <c r="E1" i="39"/>
  <c r="F1" i="39"/>
  <c r="G1" i="39"/>
  <c r="H1" i="39"/>
  <c r="I1" i="39"/>
  <c r="J1" i="39"/>
  <c r="K1" i="39"/>
  <c r="L1" i="39"/>
  <c r="E13" i="39"/>
  <c r="F13" i="39"/>
  <c r="G13" i="39"/>
  <c r="H13" i="39"/>
  <c r="I13" i="39"/>
  <c r="I15" i="39" s="1"/>
  <c r="J13" i="39"/>
  <c r="J15" i="39" s="1"/>
  <c r="K13" i="39"/>
  <c r="K15" i="39" s="1"/>
  <c r="L13" i="39"/>
  <c r="E15" i="39"/>
  <c r="E18" i="39" s="1"/>
  <c r="E21" i="39" s="1"/>
  <c r="E24" i="39" s="1"/>
  <c r="F15" i="39"/>
  <c r="F18" i="39" s="1"/>
  <c r="F21" i="39" s="1"/>
  <c r="F24" i="39" s="1"/>
  <c r="G15" i="39"/>
  <c r="G18" i="39" s="1"/>
  <c r="G21" i="39" s="1"/>
  <c r="G24" i="39" s="1"/>
  <c r="H15" i="39"/>
  <c r="H29" i="39" s="1"/>
  <c r="L15" i="39"/>
  <c r="L18" i="39" s="1"/>
  <c r="L21" i="39" s="1"/>
  <c r="L24" i="39" s="1"/>
  <c r="G40" i="39"/>
  <c r="H40" i="39"/>
  <c r="I40" i="39"/>
  <c r="J40" i="39"/>
  <c r="K40" i="39"/>
  <c r="L40" i="39"/>
  <c r="G46" i="39"/>
  <c r="H46" i="39"/>
  <c r="I46" i="39"/>
  <c r="J46" i="39"/>
  <c r="K46" i="39"/>
  <c r="L46" i="39"/>
  <c r="G56" i="39"/>
  <c r="H56" i="39"/>
  <c r="I56" i="39"/>
  <c r="J56" i="39"/>
  <c r="K56" i="39"/>
  <c r="L56" i="39"/>
  <c r="E64" i="39"/>
  <c r="E67" i="39" s="1"/>
  <c r="E69" i="39" s="1"/>
  <c r="F64" i="39"/>
  <c r="F67" i="39" s="1"/>
  <c r="F69" i="39" s="1"/>
  <c r="G64" i="39"/>
  <c r="G67" i="39" s="1"/>
  <c r="G69" i="39" s="1"/>
  <c r="H64" i="39"/>
  <c r="H67" i="39" s="1"/>
  <c r="H69" i="39" s="1"/>
  <c r="I64" i="39"/>
  <c r="I67" i="39" s="1"/>
  <c r="I69" i="39" s="1"/>
  <c r="J64" i="39"/>
  <c r="J67" i="39" s="1"/>
  <c r="J69" i="39" s="1"/>
  <c r="J75" i="39" s="1"/>
  <c r="J77" i="39" s="1"/>
  <c r="L64" i="39"/>
  <c r="L67" i="39" s="1"/>
  <c r="L69" i="39" s="1"/>
  <c r="E74" i="39"/>
  <c r="F74" i="39"/>
  <c r="G74" i="39"/>
  <c r="H74" i="39"/>
  <c r="I74" i="39"/>
  <c r="J74" i="39"/>
  <c r="L74" i="39"/>
  <c r="I29" i="48" l="1"/>
  <c r="I18" i="48"/>
  <c r="I21" i="48" s="1"/>
  <c r="I24" i="48" s="1"/>
  <c r="G75" i="53"/>
  <c r="G77" i="53" s="1"/>
  <c r="E18" i="58"/>
  <c r="E21" i="58" s="1"/>
  <c r="E24" i="58" s="1"/>
  <c r="G75" i="59"/>
  <c r="G77" i="59" s="1"/>
  <c r="G75" i="60"/>
  <c r="G77" i="60" s="1"/>
  <c r="K75" i="48"/>
  <c r="K77" i="48" s="1"/>
  <c r="F75" i="51"/>
  <c r="F77" i="51" s="1"/>
  <c r="J75" i="53"/>
  <c r="J77" i="53" s="1"/>
  <c r="E75" i="56"/>
  <c r="E77" i="56" s="1"/>
  <c r="I29" i="58"/>
  <c r="H75" i="59"/>
  <c r="H77" i="59" s="1"/>
  <c r="J75" i="59"/>
  <c r="J77" i="59" s="1"/>
  <c r="F75" i="59"/>
  <c r="F77" i="59" s="1"/>
  <c r="J75" i="60"/>
  <c r="J77" i="60" s="1"/>
  <c r="F75" i="60"/>
  <c r="F77" i="60" s="1"/>
  <c r="K18" i="68"/>
  <c r="K21" i="68" s="1"/>
  <c r="K24" i="68" s="1"/>
  <c r="H75" i="65"/>
  <c r="H77" i="65" s="1"/>
  <c r="I75" i="60"/>
  <c r="I77" i="60" s="1"/>
  <c r="E75" i="60"/>
  <c r="E77" i="60" s="1"/>
  <c r="G18" i="56"/>
  <c r="G21" i="56" s="1"/>
  <c r="G24" i="56" s="1"/>
  <c r="G29" i="56"/>
  <c r="I75" i="53"/>
  <c r="I77" i="53" s="1"/>
  <c r="J29" i="56"/>
  <c r="J18" i="56"/>
  <c r="J21" i="56" s="1"/>
  <c r="J24" i="56" s="1"/>
  <c r="F29" i="56"/>
  <c r="F18" i="56"/>
  <c r="F21" i="56" s="1"/>
  <c r="F24" i="56" s="1"/>
  <c r="K18" i="65"/>
  <c r="K21" i="65" s="1"/>
  <c r="K24" i="65" s="1"/>
  <c r="K29" i="65"/>
  <c r="G18" i="65"/>
  <c r="G21" i="65" s="1"/>
  <c r="G24" i="65" s="1"/>
  <c r="G29" i="65"/>
  <c r="L29" i="39"/>
  <c r="I75" i="51"/>
  <c r="I77" i="51" s="1"/>
  <c r="H29" i="58"/>
  <c r="L75" i="59"/>
  <c r="L77" i="59" s="1"/>
  <c r="H18" i="39"/>
  <c r="H21" i="39" s="1"/>
  <c r="H24" i="39" s="1"/>
  <c r="G47" i="49"/>
  <c r="J75" i="51"/>
  <c r="J77" i="51" s="1"/>
  <c r="H75" i="51"/>
  <c r="H77" i="51" s="1"/>
  <c r="L75" i="53"/>
  <c r="L77" i="53" s="1"/>
  <c r="H75" i="53"/>
  <c r="H77" i="53" s="1"/>
  <c r="K29" i="58"/>
  <c r="F18" i="58"/>
  <c r="F21" i="58" s="1"/>
  <c r="F24" i="58" s="1"/>
  <c r="H18" i="59"/>
  <c r="H21" i="59" s="1"/>
  <c r="H24" i="59" s="1"/>
  <c r="L75" i="60"/>
  <c r="L77" i="60" s="1"/>
  <c r="J75" i="48"/>
  <c r="J77" i="48" s="1"/>
  <c r="E75" i="51"/>
  <c r="E77" i="51" s="1"/>
  <c r="G75" i="56"/>
  <c r="G77" i="56" s="1"/>
  <c r="L29" i="65"/>
  <c r="J29" i="72"/>
  <c r="M47" i="49"/>
  <c r="H47" i="49"/>
  <c r="J47" i="49"/>
  <c r="M29" i="49"/>
  <c r="G29" i="58"/>
  <c r="F29" i="60"/>
  <c r="G49" i="69"/>
  <c r="K75" i="68"/>
  <c r="K77" i="68" s="1"/>
  <c r="E29" i="68"/>
  <c r="H18" i="68"/>
  <c r="H21" i="68" s="1"/>
  <c r="H24" i="68" s="1"/>
  <c r="L18" i="68"/>
  <c r="L21" i="68" s="1"/>
  <c r="L24" i="68" s="1"/>
  <c r="K18" i="60"/>
  <c r="K21" i="60" s="1"/>
  <c r="K24" i="60" s="1"/>
  <c r="J29" i="60"/>
  <c r="F18" i="65"/>
  <c r="F21" i="65" s="1"/>
  <c r="F24" i="65" s="1"/>
  <c r="F29" i="65"/>
  <c r="J29" i="65"/>
  <c r="J18" i="65"/>
  <c r="J21" i="65" s="1"/>
  <c r="J24" i="65" s="1"/>
  <c r="H29" i="65"/>
  <c r="H18" i="65"/>
  <c r="H21" i="65" s="1"/>
  <c r="H24" i="65" s="1"/>
  <c r="I75" i="65"/>
  <c r="I77" i="65" s="1"/>
  <c r="G29" i="59"/>
  <c r="F29" i="59"/>
  <c r="L18" i="58"/>
  <c r="L21" i="58" s="1"/>
  <c r="L24" i="58" s="1"/>
  <c r="L29" i="58"/>
  <c r="E29" i="56"/>
  <c r="E18" i="56"/>
  <c r="E21" i="56" s="1"/>
  <c r="E24" i="56" s="1"/>
  <c r="I18" i="56"/>
  <c r="I21" i="56" s="1"/>
  <c r="I24" i="56" s="1"/>
  <c r="H18" i="56"/>
  <c r="H21" i="56" s="1"/>
  <c r="H24" i="56" s="1"/>
  <c r="F29" i="51"/>
  <c r="F18" i="51"/>
  <c r="F21" i="51" s="1"/>
  <c r="F24" i="51" s="1"/>
  <c r="L18" i="51"/>
  <c r="L21" i="51" s="1"/>
  <c r="L24" i="51" s="1"/>
  <c r="L29" i="51"/>
  <c r="H18" i="51"/>
  <c r="H21" i="51" s="1"/>
  <c r="H24" i="51" s="1"/>
  <c r="H29" i="51"/>
  <c r="K75" i="51"/>
  <c r="K77" i="51" s="1"/>
  <c r="I29" i="51"/>
  <c r="L75" i="51"/>
  <c r="L77" i="51" s="1"/>
  <c r="G29" i="39"/>
  <c r="F29" i="39"/>
  <c r="H75" i="48"/>
  <c r="H77" i="48" s="1"/>
  <c r="E18" i="51"/>
  <c r="E21" i="51" s="1"/>
  <c r="E24" i="51" s="1"/>
  <c r="E29" i="51"/>
  <c r="I18" i="39"/>
  <c r="I21" i="39" s="1"/>
  <c r="I24" i="39" s="1"/>
  <c r="I29" i="39"/>
  <c r="K75" i="59"/>
  <c r="K77" i="59" s="1"/>
  <c r="I18" i="65"/>
  <c r="I21" i="65" s="1"/>
  <c r="I24" i="65" s="1"/>
  <c r="I29" i="65"/>
  <c r="E29" i="65"/>
  <c r="E18" i="65"/>
  <c r="E21" i="65" s="1"/>
  <c r="E24" i="65" s="1"/>
  <c r="G47" i="39"/>
  <c r="E29" i="39"/>
  <c r="I47" i="48"/>
  <c r="F18" i="50"/>
  <c r="F21" i="50" s="1"/>
  <c r="F24" i="50" s="1"/>
  <c r="H75" i="49"/>
  <c r="H77" i="49" s="1"/>
  <c r="K18" i="56"/>
  <c r="K21" i="56" s="1"/>
  <c r="K24" i="56" s="1"/>
  <c r="H75" i="58"/>
  <c r="H77" i="58" s="1"/>
  <c r="K29" i="59"/>
  <c r="E29" i="59"/>
  <c r="L75" i="65"/>
  <c r="L77" i="65" s="1"/>
  <c r="I29" i="60"/>
  <c r="E29" i="60"/>
  <c r="J18" i="68"/>
  <c r="J21" i="68" s="1"/>
  <c r="J24" i="68" s="1"/>
  <c r="F18" i="68"/>
  <c r="F21" i="68" s="1"/>
  <c r="F24" i="68" s="1"/>
  <c r="K47" i="63"/>
  <c r="G47" i="63"/>
  <c r="I47" i="63"/>
  <c r="I75" i="58"/>
  <c r="I77" i="58" s="1"/>
  <c r="G18" i="60"/>
  <c r="G21" i="60" s="1"/>
  <c r="G24" i="60" s="1"/>
  <c r="G75" i="68"/>
  <c r="G77" i="68" s="1"/>
  <c r="K18" i="39"/>
  <c r="K21" i="39" s="1"/>
  <c r="K24" i="39" s="1"/>
  <c r="K29" i="39"/>
  <c r="L29" i="56"/>
  <c r="L18" i="56"/>
  <c r="L21" i="56" s="1"/>
  <c r="L24" i="56" s="1"/>
  <c r="J18" i="59"/>
  <c r="J21" i="59" s="1"/>
  <c r="J24" i="59" s="1"/>
  <c r="J29" i="59"/>
  <c r="H18" i="70"/>
  <c r="H22" i="70" s="1"/>
  <c r="H25" i="70" s="1"/>
  <c r="I75" i="39"/>
  <c r="I77" i="39" s="1"/>
  <c r="E75" i="39"/>
  <c r="E77" i="39" s="1"/>
  <c r="J47" i="50"/>
  <c r="M47" i="50"/>
  <c r="H47" i="50"/>
  <c r="G75" i="49"/>
  <c r="G77" i="49" s="1"/>
  <c r="J47" i="52"/>
  <c r="L47" i="60"/>
  <c r="H47" i="60"/>
  <c r="J47" i="60"/>
  <c r="G47" i="61"/>
  <c r="I47" i="49"/>
  <c r="K47" i="49"/>
  <c r="K47" i="56"/>
  <c r="G47" i="56"/>
  <c r="I47" i="56"/>
  <c r="E75" i="58"/>
  <c r="E77" i="58" s="1"/>
  <c r="M47" i="61"/>
  <c r="E75" i="68"/>
  <c r="E77" i="68" s="1"/>
  <c r="I49" i="69"/>
  <c r="J18" i="39"/>
  <c r="J21" i="39" s="1"/>
  <c r="J24" i="39" s="1"/>
  <c r="J29" i="39"/>
  <c r="I18" i="59"/>
  <c r="I21" i="59" s="1"/>
  <c r="I24" i="59" s="1"/>
  <c r="I29" i="59"/>
  <c r="L18" i="60"/>
  <c r="L21" i="60" s="1"/>
  <c r="L24" i="60" s="1"/>
  <c r="L29" i="60"/>
  <c r="L18" i="59"/>
  <c r="L21" i="59" s="1"/>
  <c r="L24" i="59" s="1"/>
  <c r="L29" i="59"/>
  <c r="F75" i="55"/>
  <c r="F77" i="55" s="1"/>
  <c r="I75" i="49"/>
  <c r="I77" i="49" s="1"/>
  <c r="F75" i="56"/>
  <c r="F77" i="56" s="1"/>
  <c r="I47" i="39"/>
  <c r="K47" i="39"/>
  <c r="J47" i="72"/>
  <c r="M75" i="50"/>
  <c r="M77" i="50" s="1"/>
  <c r="F75" i="50"/>
  <c r="F77" i="50" s="1"/>
  <c r="K75" i="49"/>
  <c r="K77" i="49" s="1"/>
  <c r="M75" i="49"/>
  <c r="M77" i="49" s="1"/>
  <c r="J29" i="51"/>
  <c r="G47" i="53"/>
  <c r="G47" i="55"/>
  <c r="I47" i="55"/>
  <c r="L75" i="58"/>
  <c r="L77" i="58" s="1"/>
  <c r="G75" i="58"/>
  <c r="G77" i="58" s="1"/>
  <c r="K75" i="58"/>
  <c r="K77" i="58" s="1"/>
  <c r="M75" i="61"/>
  <c r="M77" i="61" s="1"/>
  <c r="G75" i="61"/>
  <c r="G77" i="61" s="1"/>
  <c r="H75" i="61"/>
  <c r="H77" i="61" s="1"/>
  <c r="L47" i="68"/>
  <c r="J75" i="49"/>
  <c r="J77" i="49" s="1"/>
  <c r="F75" i="49"/>
  <c r="F77" i="49" s="1"/>
  <c r="M75" i="52"/>
  <c r="M77" i="52" s="1"/>
  <c r="G75" i="52"/>
  <c r="G77" i="52" s="1"/>
  <c r="K47" i="52"/>
  <c r="G47" i="52"/>
  <c r="I47" i="52"/>
  <c r="J47" i="53"/>
  <c r="L47" i="53"/>
  <c r="H47" i="53"/>
  <c r="H47" i="55"/>
  <c r="L47" i="56"/>
  <c r="H47" i="56"/>
  <c r="J47" i="56"/>
  <c r="J75" i="58"/>
  <c r="J77" i="58" s="1"/>
  <c r="F75" i="58"/>
  <c r="F77" i="58" s="1"/>
  <c r="I75" i="61"/>
  <c r="I77" i="61" s="1"/>
  <c r="J75" i="61"/>
  <c r="J77" i="61" s="1"/>
  <c r="F75" i="61"/>
  <c r="F77" i="61" s="1"/>
  <c r="J48" i="70"/>
  <c r="L18" i="63"/>
  <c r="L21" i="63" s="1"/>
  <c r="L24" i="63" s="1"/>
  <c r="L29" i="63"/>
  <c r="H18" i="63"/>
  <c r="H21" i="63" s="1"/>
  <c r="H24" i="63" s="1"/>
  <c r="H29" i="63"/>
  <c r="H18" i="52"/>
  <c r="H21" i="52" s="1"/>
  <c r="H24" i="52" s="1"/>
  <c r="H29" i="52"/>
  <c r="F18" i="61"/>
  <c r="F21" i="61" s="1"/>
  <c r="F24" i="61" s="1"/>
  <c r="F29" i="61"/>
  <c r="M18" i="61"/>
  <c r="M21" i="61" s="1"/>
  <c r="M24" i="61" s="1"/>
  <c r="M29" i="61"/>
  <c r="L75" i="68"/>
  <c r="L77" i="68" s="1"/>
  <c r="E29" i="61"/>
  <c r="L47" i="39"/>
  <c r="H47" i="39"/>
  <c r="H75" i="63"/>
  <c r="H77" i="63" s="1"/>
  <c r="H75" i="50"/>
  <c r="H77" i="50" s="1"/>
  <c r="G75" i="50"/>
  <c r="G77" i="50" s="1"/>
  <c r="I47" i="50"/>
  <c r="E75" i="49"/>
  <c r="E77" i="49" s="1"/>
  <c r="H18" i="49"/>
  <c r="H21" i="49" s="1"/>
  <c r="H24" i="49" s="1"/>
  <c r="G75" i="55"/>
  <c r="G77" i="55" s="1"/>
  <c r="H75" i="56"/>
  <c r="H77" i="56" s="1"/>
  <c r="K47" i="58"/>
  <c r="G47" i="58"/>
  <c r="I47" i="58"/>
  <c r="I47" i="59"/>
  <c r="L47" i="65"/>
  <c r="G47" i="65"/>
  <c r="K47" i="60"/>
  <c r="G47" i="60"/>
  <c r="I47" i="60"/>
  <c r="E75" i="61"/>
  <c r="E77" i="61" s="1"/>
  <c r="I47" i="61"/>
  <c r="K47" i="61"/>
  <c r="F30" i="70"/>
  <c r="I47" i="72"/>
  <c r="K18" i="51"/>
  <c r="K21" i="51" s="1"/>
  <c r="K24" i="51" s="1"/>
  <c r="J49" i="69"/>
  <c r="J75" i="63"/>
  <c r="J77" i="63" s="1"/>
  <c r="F75" i="63"/>
  <c r="F77" i="63" s="1"/>
  <c r="M75" i="63"/>
  <c r="M77" i="63" s="1"/>
  <c r="G75" i="63"/>
  <c r="G77" i="63" s="1"/>
  <c r="G29" i="50"/>
  <c r="G47" i="51"/>
  <c r="I47" i="51"/>
  <c r="G29" i="51"/>
  <c r="K75" i="56"/>
  <c r="K77" i="56" s="1"/>
  <c r="H47" i="61"/>
  <c r="J18" i="49"/>
  <c r="J21" i="49" s="1"/>
  <c r="J24" i="49" s="1"/>
  <c r="J29" i="49"/>
  <c r="G29" i="63"/>
  <c r="G18" i="63"/>
  <c r="G21" i="63" s="1"/>
  <c r="G24" i="63" s="1"/>
  <c r="L29" i="49"/>
  <c r="L18" i="49"/>
  <c r="L21" i="49" s="1"/>
  <c r="L24" i="49" s="1"/>
  <c r="L18" i="53"/>
  <c r="L21" i="53" s="1"/>
  <c r="L24" i="53" s="1"/>
  <c r="L29" i="53"/>
  <c r="M47" i="63"/>
  <c r="J47" i="63"/>
  <c r="H47" i="51"/>
  <c r="L75" i="39"/>
  <c r="L77" i="39" s="1"/>
  <c r="G75" i="39"/>
  <c r="G77" i="39" s="1"/>
  <c r="K29" i="63"/>
  <c r="F18" i="72"/>
  <c r="F21" i="72" s="1"/>
  <c r="F24" i="72" s="1"/>
  <c r="J18" i="50"/>
  <c r="J21" i="50" s="1"/>
  <c r="J24" i="50" s="1"/>
  <c r="J29" i="50"/>
  <c r="E29" i="49"/>
  <c r="L18" i="52"/>
  <c r="L21" i="52" s="1"/>
  <c r="L24" i="52" s="1"/>
  <c r="L29" i="52"/>
  <c r="K29" i="53"/>
  <c r="F18" i="53"/>
  <c r="F21" i="53" s="1"/>
  <c r="F24" i="53" s="1"/>
  <c r="J75" i="55"/>
  <c r="J77" i="55" s="1"/>
  <c r="J29" i="55"/>
  <c r="J75" i="56"/>
  <c r="J77" i="56" s="1"/>
  <c r="G76" i="70"/>
  <c r="G78" i="70" s="1"/>
  <c r="L77" i="69"/>
  <c r="G77" i="69"/>
  <c r="I75" i="56"/>
  <c r="I77" i="56" s="1"/>
  <c r="F75" i="39"/>
  <c r="F77" i="39" s="1"/>
  <c r="I18" i="49"/>
  <c r="I21" i="49" s="1"/>
  <c r="I24" i="49" s="1"/>
  <c r="G29" i="53"/>
  <c r="J18" i="61"/>
  <c r="J21" i="61" s="1"/>
  <c r="J24" i="61" s="1"/>
  <c r="J29" i="61"/>
  <c r="H47" i="63"/>
  <c r="K18" i="50"/>
  <c r="K21" i="50" s="1"/>
  <c r="K24" i="50" s="1"/>
  <c r="K29" i="50"/>
  <c r="G18" i="52"/>
  <c r="G21" i="52" s="1"/>
  <c r="G24" i="52" s="1"/>
  <c r="I18" i="53"/>
  <c r="I21" i="53" s="1"/>
  <c r="I24" i="53" s="1"/>
  <c r="H18" i="53"/>
  <c r="H21" i="53" s="1"/>
  <c r="H24" i="53" s="1"/>
  <c r="H29" i="53"/>
  <c r="J47" i="65"/>
  <c r="I18" i="61"/>
  <c r="I21" i="61" s="1"/>
  <c r="I24" i="61" s="1"/>
  <c r="I29" i="61"/>
  <c r="L49" i="69"/>
  <c r="J47" i="39"/>
  <c r="J47" i="48"/>
  <c r="L47" i="48"/>
  <c r="H47" i="48"/>
  <c r="L47" i="50"/>
  <c r="G47" i="50"/>
  <c r="K47" i="51"/>
  <c r="H75" i="52"/>
  <c r="H77" i="52" s="1"/>
  <c r="I75" i="52"/>
  <c r="I77" i="52" s="1"/>
  <c r="E75" i="52"/>
  <c r="E77" i="52" s="1"/>
  <c r="M47" i="52"/>
  <c r="H47" i="52"/>
  <c r="H75" i="55"/>
  <c r="H77" i="55" s="1"/>
  <c r="K47" i="55"/>
  <c r="L75" i="56"/>
  <c r="L77" i="56" s="1"/>
  <c r="L47" i="58"/>
  <c r="H47" i="58"/>
  <c r="J47" i="58"/>
  <c r="K47" i="59"/>
  <c r="G47" i="59"/>
  <c r="E75" i="65"/>
  <c r="E77" i="65" s="1"/>
  <c r="J47" i="61"/>
  <c r="G48" i="70"/>
  <c r="J77" i="69"/>
  <c r="K49" i="69"/>
  <c r="K47" i="48"/>
  <c r="G47" i="48"/>
  <c r="J47" i="51"/>
  <c r="L47" i="51"/>
  <c r="I47" i="53"/>
  <c r="K47" i="53"/>
  <c r="I75" i="55"/>
  <c r="I77" i="55" s="1"/>
  <c r="E75" i="55"/>
  <c r="E77" i="55" s="1"/>
  <c r="J47" i="55"/>
  <c r="M47" i="55"/>
  <c r="L47" i="59"/>
  <c r="H47" i="59"/>
  <c r="J47" i="59"/>
  <c r="I47" i="65"/>
  <c r="K77" i="69"/>
  <c r="E77" i="69"/>
  <c r="F29" i="63"/>
  <c r="F18" i="63"/>
  <c r="F21" i="63" s="1"/>
  <c r="F24" i="63" s="1"/>
  <c r="G29" i="49"/>
  <c r="G18" i="49"/>
  <c r="G21" i="49" s="1"/>
  <c r="G24" i="49" s="1"/>
  <c r="E18" i="53"/>
  <c r="E21" i="53" s="1"/>
  <c r="E24" i="53" s="1"/>
  <c r="E29" i="53"/>
  <c r="L18" i="55"/>
  <c r="L21" i="55" s="1"/>
  <c r="L24" i="55" s="1"/>
  <c r="L29" i="55"/>
  <c r="H75" i="39"/>
  <c r="H77" i="39" s="1"/>
  <c r="I75" i="63"/>
  <c r="I77" i="63" s="1"/>
  <c r="E75" i="63"/>
  <c r="E77" i="63" s="1"/>
  <c r="M29" i="63"/>
  <c r="M18" i="63"/>
  <c r="M21" i="63" s="1"/>
  <c r="M24" i="63" s="1"/>
  <c r="I29" i="63"/>
  <c r="I18" i="63"/>
  <c r="I21" i="63" s="1"/>
  <c r="I24" i="63" s="1"/>
  <c r="E29" i="63"/>
  <c r="E18" i="63"/>
  <c r="E21" i="63" s="1"/>
  <c r="E24" i="63" s="1"/>
  <c r="H18" i="72"/>
  <c r="H21" i="72" s="1"/>
  <c r="H24" i="72" s="1"/>
  <c r="H29" i="72"/>
  <c r="I75" i="50"/>
  <c r="I77" i="50" s="1"/>
  <c r="E75" i="50"/>
  <c r="E77" i="50" s="1"/>
  <c r="M29" i="50"/>
  <c r="M18" i="50"/>
  <c r="M21" i="50" s="1"/>
  <c r="M24" i="50" s="1"/>
  <c r="I29" i="50"/>
  <c r="I18" i="50"/>
  <c r="I21" i="50" s="1"/>
  <c r="I24" i="50" s="1"/>
  <c r="E29" i="50"/>
  <c r="E18" i="50"/>
  <c r="E21" i="50" s="1"/>
  <c r="E24" i="50" s="1"/>
  <c r="K18" i="55"/>
  <c r="K21" i="55" s="1"/>
  <c r="K24" i="55" s="1"/>
  <c r="K29" i="55"/>
  <c r="K29" i="49"/>
  <c r="K18" i="49"/>
  <c r="K21" i="49" s="1"/>
  <c r="K24" i="49" s="1"/>
  <c r="G18" i="72"/>
  <c r="G21" i="72" s="1"/>
  <c r="G24" i="72" s="1"/>
  <c r="G29" i="72"/>
  <c r="L29" i="50"/>
  <c r="L18" i="50"/>
  <c r="L21" i="50" s="1"/>
  <c r="L24" i="50" s="1"/>
  <c r="H29" i="50"/>
  <c r="H18" i="50"/>
  <c r="H21" i="50" s="1"/>
  <c r="H24" i="50" s="1"/>
  <c r="F18" i="52"/>
  <c r="F21" i="52" s="1"/>
  <c r="F24" i="52" s="1"/>
  <c r="F29" i="52"/>
  <c r="J29" i="63"/>
  <c r="J18" i="63"/>
  <c r="J21" i="63" s="1"/>
  <c r="J24" i="63" s="1"/>
  <c r="F18" i="49"/>
  <c r="F21" i="49" s="1"/>
  <c r="F24" i="49" s="1"/>
  <c r="F29" i="49"/>
  <c r="G47" i="72"/>
  <c r="M18" i="52"/>
  <c r="M21" i="52" s="1"/>
  <c r="M24" i="52" s="1"/>
  <c r="M29" i="52"/>
  <c r="H29" i="61"/>
  <c r="H18" i="61"/>
  <c r="H21" i="61" s="1"/>
  <c r="H24" i="61" s="1"/>
  <c r="G18" i="70"/>
  <c r="G22" i="70" s="1"/>
  <c r="G25" i="70" s="1"/>
  <c r="G30" i="70"/>
  <c r="I29" i="72"/>
  <c r="J75" i="52"/>
  <c r="J77" i="52" s="1"/>
  <c r="F75" i="52"/>
  <c r="F77" i="52" s="1"/>
  <c r="J29" i="52"/>
  <c r="E29" i="52"/>
  <c r="K18" i="52"/>
  <c r="K21" i="52" s="1"/>
  <c r="K24" i="52" s="1"/>
  <c r="H29" i="55"/>
  <c r="I18" i="55"/>
  <c r="I21" i="55" s="1"/>
  <c r="I24" i="55" s="1"/>
  <c r="K18" i="61"/>
  <c r="K21" i="61" s="1"/>
  <c r="K24" i="61" s="1"/>
  <c r="K29" i="61"/>
  <c r="G18" i="61"/>
  <c r="G21" i="61" s="1"/>
  <c r="G24" i="61" s="1"/>
  <c r="G29" i="61"/>
  <c r="E30" i="70"/>
  <c r="E18" i="70"/>
  <c r="E22" i="70" s="1"/>
  <c r="E25" i="70" s="1"/>
  <c r="L29" i="61"/>
  <c r="L18" i="61"/>
  <c r="L21" i="61" s="1"/>
  <c r="L24" i="61" s="1"/>
  <c r="I30" i="70"/>
  <c r="I18" i="70"/>
  <c r="I22" i="70" s="1"/>
  <c r="I25" i="70" s="1"/>
  <c r="E29" i="72"/>
  <c r="I29" i="52"/>
  <c r="G29" i="55"/>
  <c r="M18" i="55"/>
  <c r="M21" i="55" s="1"/>
  <c r="M24" i="55" s="1"/>
  <c r="F75" i="65"/>
  <c r="F77" i="65" s="1"/>
  <c r="I48" i="70"/>
  <c r="I77" i="69"/>
</calcChain>
</file>

<file path=xl/sharedStrings.xml><?xml version="1.0" encoding="utf-8"?>
<sst xmlns="http://schemas.openxmlformats.org/spreadsheetml/2006/main" count="2593" uniqueCount="166">
  <si>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</si>
  <si>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</si>
  <si>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</si>
  <si>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</si>
  <si>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</si>
  <si>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</si>
  <si>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</si>
  <si>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</si>
  <si>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</si>
  <si>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</si>
  <si>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</si>
  <si>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</si>
  <si>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</si>
  <si>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</si>
  <si>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</si>
  <si>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</si>
  <si>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</si>
  <si>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</si>
  <si>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</si>
  <si>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</si>
  <si>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</si>
  <si>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</si>
  <si>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</si>
  <si>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</si>
  <si>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</si>
  <si>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</si>
  <si>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</si>
  <si>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</si>
  <si>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</si>
  <si>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</si>
  <si>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</si>
  <si>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</si>
  <si>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</si>
  <si>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</si>
  <si>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</si>
  <si>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</si>
  <si>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</si>
  <si>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</si>
  <si>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</si>
  <si>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</si>
  <si>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</si>
  <si>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</si>
  <si>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</si>
  <si>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</si>
  <si>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</si>
  <si>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</si>
  <si>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</si>
  <si>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</si>
  <si>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</si>
  <si>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</si>
  <si>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</si>
  <si>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</si>
  <si>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</si>
  <si>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</si>
  <si>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</si>
  <si>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</si>
  <si>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</si>
  <si>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</si>
  <si>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</si>
  <si>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</si>
  <si>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</si>
  <si>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</si>
  <si>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</si>
  <si>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</si>
  <si>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</si>
  <si>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</si>
  <si>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</si>
  <si>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</si>
  <si>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</si>
  <si>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DIAB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</si>
  <si>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</si>
  <si>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</si>
  <si>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</si>
  <si>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</si>
  <si>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</si>
  <si>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</si>
  <si>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</si>
  <si>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</si>
  <si>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</si>
  <si>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>Jämförelsestörande poster i EBITA</t>
  </si>
  <si>
    <t>Operativ EBITA</t>
  </si>
  <si>
    <t>Aibel</t>
  </si>
  <si>
    <t>Nebula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</si>
  <si>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</si>
  <si>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</si>
  <si>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</si>
  <si>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</si>
  <si>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</si>
  <si>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>Jøtul</t>
  </si>
  <si>
    <t>AHIAS</t>
  </si>
  <si>
    <t>AIBEL</t>
  </si>
  <si>
    <t>ARCUS</t>
  </si>
  <si>
    <t>BIOLIN</t>
  </si>
  <si>
    <t>BISNODE</t>
  </si>
  <si>
    <t>EMGR</t>
  </si>
  <si>
    <t>GSHYDRO</t>
  </si>
  <si>
    <t>GS Hydro</t>
  </si>
  <si>
    <t>HLDISP</t>
  </si>
  <si>
    <t>JOTUL</t>
  </si>
  <si>
    <t>MCC</t>
  </si>
  <si>
    <t>NEBULA</t>
  </si>
  <si>
    <t>MLOC</t>
  </si>
  <si>
    <t>Q2</t>
  </si>
  <si>
    <t>Not</t>
  </si>
  <si>
    <t>1212P12120</t>
  </si>
  <si>
    <t>1312P14020</t>
  </si>
  <si>
    <t>1)2)</t>
  </si>
  <si>
    <t>Soliditet 100 på 2012 då BR ej redovisas - ska ej visas</t>
  </si>
  <si>
    <t>LEDIL</t>
  </si>
  <si>
    <t>Ledil</t>
  </si>
  <si>
    <t>Operativ EBITA-marginal (%)</t>
  </si>
  <si>
    <t>1212P14118</t>
  </si>
  <si>
    <t>2012/2013</t>
  </si>
  <si>
    <t>Avvecklad verksamhet</t>
  </si>
  <si>
    <t>Årets kassaflöde, justerat för avvecklad verksamhet</t>
  </si>
  <si>
    <t>1212P</t>
  </si>
  <si>
    <t>Euromaint</t>
  </si>
  <si>
    <t>1312P</t>
  </si>
  <si>
    <t>0,0</t>
  </si>
  <si>
    <t>1) Resultatet 2014 och 2013 är proformerat med hänsyn till Ratos förvärv och ny finansiering.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</si>
  <si>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</si>
  <si>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</si>
  <si>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</si>
  <si>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</si>
  <si>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</si>
  <si>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</si>
  <si>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>2) Resultatet 2013 och 2012 är proformerat med hänsyn till Ratos förvärv och ny finansiering.</t>
  </si>
  <si>
    <t>1) Osstell redovisas för 2014 och 2013 som avvecklad verksamhet.</t>
  </si>
  <si>
    <t>2) Farfield redovisas för 2013 som avvecklad verksamhet i enlighet med IFRS.</t>
  </si>
  <si>
    <t>1) Finansiella kostnader exklusive ränta på aktieägarlån.</t>
  </si>
  <si>
    <t>SPEED</t>
  </si>
  <si>
    <t>Speed Group</t>
  </si>
  <si>
    <t>1) Resultatet 2015 och 2014 är proformerat avseende Ratos förvärv.</t>
  </si>
  <si>
    <t>ArcusGruppen</t>
  </si>
  <si>
    <t>TFS</t>
  </si>
  <si>
    <t>1) Resultatet 2015 och 2014 är proformerat avseende Ratos förvärv samt återlagda goodwillavskrivningar.</t>
  </si>
  <si>
    <t xml:space="preserve">  - Tjänster</t>
  </si>
  <si>
    <t xml:space="preserve">  - Ersättningsbara utlägg</t>
  </si>
  <si>
    <t xml:space="preserve">   Operativ EBITA-marginal (%), beräknad på omsättning tjänster</t>
  </si>
  <si>
    <t>2) 2013-2012 visas i enlighet med årsredovisningar för Trial Form Support International AB, justerade för återlagda goodwillavskrivningar.</t>
  </si>
  <si>
    <t>SERENA</t>
  </si>
  <si>
    <t>2) 2013-2012 visas i enlighet med årsredovisning för Speed Management AB.</t>
  </si>
  <si>
    <t>2) Räkenskapsåret 2012/13 för Ledil Oy avser och omfattar perioden 1 oktober till 30 september och redovisas enligt finsk räkenskapspraxis.</t>
  </si>
  <si>
    <t>Värdeförändring förvaltningsfastigheter</t>
  </si>
  <si>
    <t>3)</t>
  </si>
  <si>
    <t>2) Finansiella kostnader exklusive ränta på aktieägarlån.</t>
  </si>
  <si>
    <t xml:space="preserve">3)) Verksamheten i Tyskland redovisas för 2015 och 2014 som avvecklad verksamhet i enlighet med IFRS. </t>
  </si>
  <si>
    <t xml:space="preserve">4) Verksamheten i Belgien samt del av verksamheten i Tyskland redovisas 2013 och 2012 som avvecklad verksamhet i enlighet med IFRS. </t>
  </si>
  <si>
    <t>4)</t>
  </si>
  <si>
    <t>2) I eget kapital ingår per 2016-03-31 aktieägarlån med 42 MSEK.</t>
  </si>
  <si>
    <t xml:space="preserve">1) Resultatet 2016 och 2015 är proformerat avseende Ratos förvärv samt för ny finansiering och koncernstruktur. Proformering består av faktiskt
</t>
  </si>
  <si>
    <t xml:space="preserve">     utfall enligt tidigare koncernstruktur justerat för estimerad kostnader avseende ny finansiering och koncernstruktur.</t>
  </si>
  <si>
    <t>Serena Properties</t>
  </si>
  <si>
    <t>AIRTEAM</t>
  </si>
  <si>
    <t>airteam</t>
  </si>
  <si>
    <t>Diab</t>
  </si>
  <si>
    <t>Q1-2</t>
  </si>
  <si>
    <t>3) I eget kapital ingår per 2016-06-30 aktieägarlån med 463 Mkr.</t>
  </si>
  <si>
    <t>2) I eget kapital ingår per 2016-06-30 aktieägarlån med 139 Mkr.</t>
  </si>
  <si>
    <t>2) I eget kapital ingår per 2016-06-30 aktieägarlån med  88 MNOK.</t>
  </si>
  <si>
    <t/>
  </si>
  <si>
    <t>kv 2</t>
  </si>
  <si>
    <t>kv 1-2</t>
  </si>
  <si>
    <t>1)3)</t>
  </si>
  <si>
    <t>1) Räkenskapsåret 2014 avser och omfattar perioden 1 januari till 31 december och redovisas enligt dansk räkenskapspraxis.</t>
  </si>
  <si>
    <t xml:space="preserve">2) Resultatet 2016 och 2015 är proformerat avseende Ratos förvärv samt för ny finansiering och koncernstruktur.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</si>
</sst>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3" fillId="2" borderId="0" xfId="0" applyFont="1" applyFill="1" applyBorder="1" applyAlignment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4" fillId="0" borderId="0" xfId="0" applyFont="1"/>
    <xf numFmtId="0" fontId="13" fillId="0" borderId="0" xfId="0" applyFont="1" applyFill="1" applyAlignment="1">
      <alignment horizontal="center"/>
    </xf>
    <xf numFmtId="0" fontId="5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center"/>
    </xf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0" fontId="15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0" fontId="16" fillId="3" borderId="0" xfId="0" applyFont="1" applyFill="1"/>
    <xf numFmtId="0" fontId="13" fillId="0" borderId="0" xfId="0" applyFont="1"/>
    <xf numFmtId="0" fontId="17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3" borderId="2" xfId="0" applyNumberFormat="1" applyFont="1" applyFill="1" applyBorder="1" applyAlignment="1">
      <alignment horizontal="left"/>
    </xf>
    <xf numFmtId="168" fontId="0" fillId="3" borderId="0" xfId="3" applyNumberFormat="1" applyFont="1" applyFill="1"/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left" vertical="center"/>
    </xf>
    <xf numFmtId="0" fontId="18" fillId="3" borderId="0" xfId="0" applyFont="1" applyFill="1"/>
    <xf numFmtId="0" fontId="0" fillId="3" borderId="0" xfId="0" quotePrefix="1" applyFill="1"/>
    <xf numFmtId="165" fontId="11" fillId="4" borderId="1" xfId="0" applyNumberFormat="1" applyFont="1" applyFill="1" applyBorder="1" applyAlignment="1">
      <alignment horizontal="right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41" fontId="11" fillId="4" borderId="1" xfId="0" applyNumberFormat="1" applyFont="1" applyFill="1" applyBorder="1" applyAlignment="1">
      <alignment horizontal="righ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horizontal="right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165" fontId="11" fillId="0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3" fontId="12" fillId="4" borderId="8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166" fontId="11" fillId="7" borderId="0" xfId="0" applyNumberFormat="1" applyFont="1" applyFill="1" applyBorder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/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/>
    <xf numFmtId="0" fontId="11" fillId="3" borderId="2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0" fillId="0" borderId="1" xfId="0" applyBorder="1" applyAlignment="1"/>
    <xf numFmtId="0" fontId="12" fillId="3" borderId="0" xfId="0" applyFont="1" applyFill="1" applyAlignment="1">
      <alignment wrapText="1"/>
    </xf>
    <xf numFmtId="0" fontId="0" fillId="0" borderId="0" xfId="0" applyAlignment="1"/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100"/>
  <sheetViews>
    <sheetView showGridLines="0" showZeros="0" tabSelected="1" topLeftCell="A2" zoomScaleNormal="100" zoomScaleSheetLayoutView="85" workbookViewId="0">
      <selection activeCell="A2" sqref="A2:L2"/>
    </sheetView>
  </sheetViews>
  <sheetFormatPr defaultColWidth="9.140625" defaultRowHeight="10.5" outlineLevelRow="1" x14ac:dyDescent="0.15"/>
  <cols>
    <col min="1" max="1" width="26" style="2" customWidth="1"/>
    <col min="2" max="2" width="16" style="2" customWidth="1"/>
    <col min="3" max="3" width="8.28515625" style="2" customWidth="1"/>
    <col min="4" max="4" width="4.85546875" style="2" customWidth="1"/>
    <col min="5" max="12" width="9.7109375" style="2" customWidth="1"/>
    <col min="13" max="13" width="4.5703125" style="2" customWidth="1"/>
    <col min="14" max="14" width="9.140625" style="2"/>
    <col min="15" max="15" width="9.140625" style="2" customWidth="1"/>
    <col min="16" max="16" width="18" style="2" customWidth="1"/>
    <col min="17" max="24" width="9.140625" style="2" customWidth="1"/>
    <col min="25" max="16384" width="9.140625" style="2"/>
  </cols>
  <sheetData>
    <row r="1" spans="1:23" ht="15.75" hidden="1" outlineLevel="1" x14ac:dyDescent="0.35">
      <c r="A1" s="97" t="s">
        <v>89</v>
      </c>
      <c r="B1" s="97" t="s">
        <v>101</v>
      </c>
      <c r="C1" s="97"/>
      <c r="D1" s="97"/>
      <c r="E1" s="98" t="e">
        <f>#REF!</f>
        <v>#REF!</v>
      </c>
      <c r="F1" s="98" t="e">
        <f>#REF!</f>
        <v>#REF!</v>
      </c>
      <c r="G1" s="98" t="e">
        <f>#REF!</f>
        <v>#REF!</v>
      </c>
      <c r="H1" s="98" t="e">
        <f>#REF!</f>
        <v>#REF!</v>
      </c>
      <c r="I1" s="98" t="e">
        <f>#REF!</f>
        <v>#REF!</v>
      </c>
      <c r="J1" s="98" t="e">
        <f>#REF!</f>
        <v>#REF!</v>
      </c>
      <c r="K1" s="98" t="e">
        <f>#REF!</f>
        <v>#REF!</v>
      </c>
      <c r="L1" s="98" t="e">
        <f>#REF!</f>
        <v>#REF!</v>
      </c>
    </row>
    <row r="2" spans="1:23" ht="18" customHeight="1" collapsed="1" x14ac:dyDescent="0.35">
      <c r="A2" s="198" t="s">
        <v>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7"/>
      <c r="N2" s="7"/>
      <c r="P2" s="3"/>
      <c r="Q2" s="3"/>
      <c r="R2" s="3"/>
      <c r="S2" s="3"/>
    </row>
    <row r="3" spans="1:23" ht="15" customHeight="1" x14ac:dyDescent="0.35">
      <c r="A3" s="8" t="s">
        <v>64</v>
      </c>
      <c r="B3" s="9"/>
      <c r="C3" s="9"/>
      <c r="D3" s="9"/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7"/>
      <c r="N4" s="7"/>
      <c r="P4"/>
      <c r="Q4"/>
      <c r="R4"/>
      <c r="S4"/>
      <c r="T4"/>
      <c r="U4"/>
      <c r="V4"/>
      <c r="W4"/>
    </row>
    <row r="5" spans="1:23" ht="12.75" customHeight="1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7"/>
      <c r="P5"/>
      <c r="Q5"/>
      <c r="R5"/>
      <c r="S5"/>
      <c r="T5"/>
      <c r="U5"/>
      <c r="V5"/>
      <c r="W5"/>
    </row>
    <row r="6" spans="1:23" s="3" customFormat="1" ht="12.75" customHeight="1" x14ac:dyDescent="0.35">
      <c r="A6" s="64" t="s">
        <v>8</v>
      </c>
      <c r="B6" s="67"/>
      <c r="C6" s="64"/>
      <c r="D6" s="64" t="s">
        <v>103</v>
      </c>
      <c r="E6" s="68"/>
      <c r="F6" s="68" t="s">
        <v>6</v>
      </c>
      <c r="G6" s="68"/>
      <c r="H6" s="68" t="s">
        <v>6</v>
      </c>
      <c r="I6" s="68" t="s">
        <v>6</v>
      </c>
      <c r="J6" s="68" t="s">
        <v>6</v>
      </c>
      <c r="K6" s="68" t="s">
        <v>6</v>
      </c>
      <c r="L6" s="68"/>
      <c r="M6" s="11"/>
      <c r="P6"/>
      <c r="Q6"/>
      <c r="R6"/>
      <c r="S6"/>
      <c r="T6"/>
      <c r="U6"/>
      <c r="V6"/>
      <c r="W6"/>
    </row>
    <row r="7" spans="1:23" ht="1.5" customHeigh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/>
      <c r="Q7"/>
      <c r="R7"/>
      <c r="S7"/>
      <c r="T7"/>
      <c r="U7"/>
      <c r="V7"/>
      <c r="W7"/>
    </row>
    <row r="8" spans="1:23" ht="15" customHeight="1" x14ac:dyDescent="0.35">
      <c r="A8" s="12" t="s">
        <v>9</v>
      </c>
      <c r="B8" s="13"/>
      <c r="C8" s="13"/>
      <c r="D8" s="13"/>
      <c r="E8" s="76">
        <v>217.96799999999999</v>
      </c>
      <c r="F8" s="15">
        <v>203.58399999999997</v>
      </c>
      <c r="G8" s="76">
        <v>396.54399999999998</v>
      </c>
      <c r="H8" s="15">
        <v>393.10399999999998</v>
      </c>
      <c r="I8" s="76">
        <v>740.601</v>
      </c>
      <c r="J8" s="15">
        <v>639.678</v>
      </c>
      <c r="K8" s="15">
        <v>772.90700000000004</v>
      </c>
      <c r="L8" s="15">
        <v>907.88699999999994</v>
      </c>
      <c r="M8" s="7"/>
      <c r="N8" s="151"/>
      <c r="P8"/>
      <c r="Q8"/>
      <c r="R8"/>
      <c r="S8"/>
      <c r="T8"/>
      <c r="U8"/>
      <c r="V8"/>
      <c r="W8"/>
    </row>
    <row r="9" spans="1:23" ht="15" customHeight="1" x14ac:dyDescent="0.35">
      <c r="A9" s="12" t="s">
        <v>10</v>
      </c>
      <c r="B9" s="17"/>
      <c r="C9" s="17"/>
      <c r="D9" s="17"/>
      <c r="E9" s="77">
        <v>-204.417</v>
      </c>
      <c r="F9" s="19">
        <v>-193.49700000000001</v>
      </c>
      <c r="G9" s="77">
        <v>-381.33000000000004</v>
      </c>
      <c r="H9" s="19">
        <v>-370.01799999999997</v>
      </c>
      <c r="I9" s="77">
        <v>-703.66399999999999</v>
      </c>
      <c r="J9" s="19">
        <v>-601.48699999999997</v>
      </c>
      <c r="K9" s="19">
        <v>-753.16300000000001</v>
      </c>
      <c r="L9" s="19">
        <v>-897.72</v>
      </c>
      <c r="M9" s="7"/>
      <c r="N9" s="150"/>
      <c r="P9"/>
      <c r="Q9"/>
      <c r="R9"/>
      <c r="S9"/>
      <c r="T9"/>
      <c r="U9"/>
      <c r="V9"/>
      <c r="W9"/>
    </row>
    <row r="10" spans="1:23" ht="15" customHeight="1" x14ac:dyDescent="0.35">
      <c r="A10" s="12" t="s">
        <v>11</v>
      </c>
      <c r="B10" s="17"/>
      <c r="C10" s="17"/>
      <c r="D10" s="17"/>
      <c r="E10" s="77">
        <v>0.65800000000000003</v>
      </c>
      <c r="F10" s="19">
        <v>-8.9999999999999837E-3</v>
      </c>
      <c r="G10" s="77">
        <v>0.66600000000000004</v>
      </c>
      <c r="H10" s="19">
        <v>-1.5999999999999993E-2</v>
      </c>
      <c r="I10" s="77">
        <v>1.1220000000000001</v>
      </c>
      <c r="J10" s="19">
        <v>1.593</v>
      </c>
      <c r="K10" s="19">
        <v>1.0229999999999999</v>
      </c>
      <c r="L10" s="19">
        <v>0.127</v>
      </c>
      <c r="M10" s="7"/>
      <c r="N10" s="150"/>
      <c r="P10"/>
      <c r="Q10"/>
      <c r="R10"/>
      <c r="S10"/>
      <c r="T10"/>
      <c r="U10"/>
      <c r="V10"/>
      <c r="W10"/>
    </row>
    <row r="11" spans="1:23" ht="15" customHeight="1" x14ac:dyDescent="0.35">
      <c r="A11" s="12" t="s">
        <v>12</v>
      </c>
      <c r="B11" s="17"/>
      <c r="C11" s="17"/>
      <c r="D11" s="17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1" t="s">
        <v>13</v>
      </c>
      <c r="B12" s="22"/>
      <c r="C12" s="22"/>
      <c r="D12" s="2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4" t="s">
        <v>0</v>
      </c>
      <c r="B13" s="24"/>
      <c r="C13" s="24"/>
      <c r="D13" s="24"/>
      <c r="E13" s="76">
        <f t="shared" ref="E13:L13" si="0">SUM(E8:E12)</f>
        <v>14.208999999999987</v>
      </c>
      <c r="F13" s="183">
        <f t="shared" si="0"/>
        <v>10.07799999999996</v>
      </c>
      <c r="G13" s="76">
        <f t="shared" si="0"/>
        <v>15.879999999999942</v>
      </c>
      <c r="H13" s="15">
        <f t="shared" si="0"/>
        <v>23.070000000000014</v>
      </c>
      <c r="I13" s="76">
        <f t="shared" si="0"/>
        <v>38.059000000000012</v>
      </c>
      <c r="J13" s="19">
        <f t="shared" si="0"/>
        <v>39.784000000000034</v>
      </c>
      <c r="K13" s="14">
        <f t="shared" si="0"/>
        <v>20.767000000000028</v>
      </c>
      <c r="L13" s="14">
        <f t="shared" si="0"/>
        <v>10.293999999999917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1" t="s">
        <v>70</v>
      </c>
      <c r="B14" s="22"/>
      <c r="C14" s="22"/>
      <c r="D14" s="22"/>
      <c r="E14" s="78">
        <v>-6.718</v>
      </c>
      <c r="F14" s="184">
        <v>-6.2350000000000003</v>
      </c>
      <c r="G14" s="78">
        <v>-13.722</v>
      </c>
      <c r="H14" s="23">
        <v>-12.404</v>
      </c>
      <c r="I14" s="78">
        <v>-26.021000000000001</v>
      </c>
      <c r="J14" s="23">
        <v>-29.887</v>
      </c>
      <c r="K14" s="23">
        <v>-49.68</v>
      </c>
      <c r="L14" s="23">
        <v>-48.518000000000001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24" t="s">
        <v>1</v>
      </c>
      <c r="B15" s="24"/>
      <c r="C15" s="24"/>
      <c r="D15" s="24"/>
      <c r="E15" s="76">
        <f t="shared" ref="E15:L15" si="1">SUM(E13:E14)</f>
        <v>7.4909999999999872</v>
      </c>
      <c r="F15" s="183">
        <f t="shared" si="1"/>
        <v>3.84299999999996</v>
      </c>
      <c r="G15" s="76">
        <f t="shared" si="1"/>
        <v>2.1579999999999426</v>
      </c>
      <c r="H15" s="15">
        <f t="shared" si="1"/>
        <v>10.666000000000015</v>
      </c>
      <c r="I15" s="76">
        <f t="shared" si="1"/>
        <v>12.038000000000011</v>
      </c>
      <c r="J15" s="19">
        <f t="shared" si="1"/>
        <v>9.897000000000034</v>
      </c>
      <c r="K15" s="14">
        <f t="shared" si="1"/>
        <v>-28.912999999999972</v>
      </c>
      <c r="L15" s="14">
        <f t="shared" si="1"/>
        <v>-38.224000000000082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12" t="s">
        <v>15</v>
      </c>
      <c r="B16" s="25"/>
      <c r="C16" s="25"/>
      <c r="D16" s="25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1" t="s">
        <v>16</v>
      </c>
      <c r="B17" s="22"/>
      <c r="C17" s="22"/>
      <c r="D17" s="2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24" t="s">
        <v>2</v>
      </c>
      <c r="B18" s="24"/>
      <c r="C18" s="24"/>
      <c r="D18" s="24"/>
      <c r="E18" s="76">
        <f t="shared" ref="E18:L18" si="2">SUM(E15:E17)</f>
        <v>7.4909999999999872</v>
      </c>
      <c r="F18" s="183">
        <f t="shared" si="2"/>
        <v>3.84299999999996</v>
      </c>
      <c r="G18" s="76">
        <f t="shared" si="2"/>
        <v>2.1579999999999426</v>
      </c>
      <c r="H18" s="15">
        <f t="shared" si="2"/>
        <v>10.666000000000015</v>
      </c>
      <c r="I18" s="76">
        <f t="shared" si="2"/>
        <v>12.038000000000011</v>
      </c>
      <c r="J18" s="19">
        <f t="shared" si="2"/>
        <v>9.897000000000034</v>
      </c>
      <c r="K18" s="14">
        <f t="shared" si="2"/>
        <v>-28.912999999999972</v>
      </c>
      <c r="L18" s="14">
        <f t="shared" si="2"/>
        <v>-38.224000000000082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12" t="s">
        <v>17</v>
      </c>
      <c r="B19" s="17"/>
      <c r="C19" s="17"/>
      <c r="D19" s="17"/>
      <c r="E19" s="77">
        <v>-0.7020000000000004</v>
      </c>
      <c r="F19" s="19">
        <v>2.09</v>
      </c>
      <c r="G19" s="77">
        <v>2.0099999999999998</v>
      </c>
      <c r="H19" s="19">
        <v>4.0670000000000002</v>
      </c>
      <c r="I19" s="77">
        <v>7.8040000000000003</v>
      </c>
      <c r="J19" s="19">
        <v>6.9020000000000001</v>
      </c>
      <c r="K19" s="19">
        <v>5.4430000000000005</v>
      </c>
      <c r="L19" s="19">
        <v>6.1660000000000004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1" t="s">
        <v>18</v>
      </c>
      <c r="B20" s="22"/>
      <c r="C20" s="22"/>
      <c r="D20" s="22"/>
      <c r="E20" s="78">
        <v>-0.72299999999999986</v>
      </c>
      <c r="F20" s="23">
        <v>-4.0739999999999998</v>
      </c>
      <c r="G20" s="78">
        <v>-6.8290000000000006</v>
      </c>
      <c r="H20" s="23">
        <v>-15.215</v>
      </c>
      <c r="I20" s="78">
        <v>-21.298999999999999</v>
      </c>
      <c r="J20" s="23">
        <v>-24.411999999999999</v>
      </c>
      <c r="K20" s="23">
        <v>-37.648000000000003</v>
      </c>
      <c r="L20" s="23">
        <v>-29.722000000000001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24" t="s">
        <v>3</v>
      </c>
      <c r="B21" s="24"/>
      <c r="C21" s="24"/>
      <c r="D21" s="24"/>
      <c r="E21" s="76">
        <f t="shared" ref="E21:L21" si="3">SUM(E18:E20)</f>
        <v>6.0659999999999874</v>
      </c>
      <c r="F21" s="183">
        <f t="shared" si="3"/>
        <v>1.85899999999996</v>
      </c>
      <c r="G21" s="76">
        <f t="shared" si="3"/>
        <v>-2.6610000000000582</v>
      </c>
      <c r="H21" s="15">
        <f t="shared" si="3"/>
        <v>-0.48199999999998511</v>
      </c>
      <c r="I21" s="76">
        <f t="shared" si="3"/>
        <v>-1.4569999999999865</v>
      </c>
      <c r="J21" s="14">
        <f t="shared" si="3"/>
        <v>-7.612999999999964</v>
      </c>
      <c r="K21" s="14">
        <f t="shared" si="3"/>
        <v>-61.117999999999974</v>
      </c>
      <c r="L21" s="14">
        <f t="shared" si="3"/>
        <v>-61.780000000000079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12" t="s">
        <v>19</v>
      </c>
      <c r="B22" s="17"/>
      <c r="C22" s="17"/>
      <c r="D22" s="17"/>
      <c r="E22" s="77">
        <v>-2.3769999999999998</v>
      </c>
      <c r="F22" s="19">
        <v>-4.4000000000000261E-2</v>
      </c>
      <c r="G22" s="77">
        <v>-0.60400000000000009</v>
      </c>
      <c r="H22" s="19">
        <v>0.20699999999999985</v>
      </c>
      <c r="I22" s="77">
        <v>0.10599999999999987</v>
      </c>
      <c r="J22" s="19">
        <v>-0.83400000000000007</v>
      </c>
      <c r="K22" s="19">
        <v>16.268000000000001</v>
      </c>
      <c r="L22" s="19">
        <v>17.555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1" t="s">
        <v>75</v>
      </c>
      <c r="B23" s="26"/>
      <c r="C23" s="26"/>
      <c r="D23" s="26"/>
      <c r="E23" s="78">
        <v>0</v>
      </c>
      <c r="F23" s="23">
        <v>-2.5599999999999996</v>
      </c>
      <c r="G23" s="78">
        <v>0</v>
      </c>
      <c r="H23" s="23">
        <v>-4.8689999999999998</v>
      </c>
      <c r="I23" s="78">
        <v>-11.471</v>
      </c>
      <c r="J23" s="23">
        <v>-136.46899999999999</v>
      </c>
      <c r="K23" s="23">
        <v>-4.3029999999999999</v>
      </c>
      <c r="L23" s="23">
        <v>0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27" t="s">
        <v>20</v>
      </c>
      <c r="B24" s="28"/>
      <c r="C24" s="28"/>
      <c r="D24" s="28"/>
      <c r="E24" s="76">
        <f t="shared" ref="E24:L24" si="4">SUM(E21:E23)</f>
        <v>3.6889999999999876</v>
      </c>
      <c r="F24" s="183">
        <f t="shared" si="4"/>
        <v>-0.74500000000003985</v>
      </c>
      <c r="G24" s="76">
        <f t="shared" si="4"/>
        <v>-3.2650000000000583</v>
      </c>
      <c r="H24" s="15">
        <f t="shared" si="4"/>
        <v>-5.143999999999985</v>
      </c>
      <c r="I24" s="76">
        <f t="shared" si="4"/>
        <v>-12.821999999999987</v>
      </c>
      <c r="J24" s="14">
        <f t="shared" si="4"/>
        <v>-144.91599999999997</v>
      </c>
      <c r="K24" s="14">
        <f t="shared" si="4"/>
        <v>-49.15299999999997</v>
      </c>
      <c r="L24" s="14">
        <f t="shared" si="4"/>
        <v>-44.22500000000008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21</v>
      </c>
      <c r="B25" s="17"/>
      <c r="C25" s="17"/>
      <c r="D25" s="17"/>
      <c r="E25" s="77">
        <v>3.688999999999993</v>
      </c>
      <c r="F25" s="19">
        <v>-0.74500000000003475</v>
      </c>
      <c r="G25" s="77">
        <v>-3.2650000000000587</v>
      </c>
      <c r="H25" s="19">
        <v>-5.1440000000000907</v>
      </c>
      <c r="I25" s="77">
        <v>-12.822000000000052</v>
      </c>
      <c r="J25" s="19">
        <v>-144.91599999999997</v>
      </c>
      <c r="K25" s="19">
        <v>-49.153000000000247</v>
      </c>
      <c r="L25" s="19">
        <v>-44.225000000000037</v>
      </c>
      <c r="M25" s="7"/>
      <c r="N25" s="7"/>
      <c r="P25"/>
      <c r="Q25"/>
      <c r="R25"/>
      <c r="S25"/>
      <c r="T25"/>
      <c r="U25"/>
      <c r="V25"/>
      <c r="W25"/>
    </row>
    <row r="26" spans="1:23" ht="15" customHeight="1" x14ac:dyDescent="0.35">
      <c r="A26" s="12" t="s">
        <v>77</v>
      </c>
      <c r="B26" s="17"/>
      <c r="C26" s="17"/>
      <c r="D26" s="17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4"/>
      <c r="B27" s="144"/>
      <c r="C27" s="144"/>
      <c r="D27" s="144"/>
      <c r="E27" s="141"/>
      <c r="F27" s="142"/>
      <c r="G27" s="141"/>
      <c r="H27" s="142"/>
      <c r="I27" s="141"/>
      <c r="J27" s="142"/>
      <c r="K27" s="142"/>
      <c r="L27" s="142"/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3" t="s">
        <v>79</v>
      </c>
      <c r="B28" s="17"/>
      <c r="C28" s="17"/>
      <c r="D28" s="17"/>
      <c r="E28" s="77">
        <v>0</v>
      </c>
      <c r="F28" s="19">
        <v>0</v>
      </c>
      <c r="G28" s="77">
        <v>0</v>
      </c>
      <c r="H28" s="19">
        <v>0</v>
      </c>
      <c r="I28" s="77">
        <v>5.5620000000000012</v>
      </c>
      <c r="J28" s="19">
        <v>0.59199999999999997</v>
      </c>
      <c r="K28" s="19">
        <v>-44.947000000000003</v>
      </c>
      <c r="L28" s="19">
        <v>-32.6</v>
      </c>
      <c r="M28" s="7"/>
      <c r="N28" s="7"/>
      <c r="P28"/>
      <c r="Q28"/>
      <c r="R28"/>
      <c r="S28"/>
      <c r="T28"/>
      <c r="U28"/>
      <c r="V28"/>
      <c r="W28"/>
    </row>
    <row r="29" spans="1:23" ht="15" customHeight="1" x14ac:dyDescent="0.35">
      <c r="A29" s="145" t="s">
        <v>80</v>
      </c>
      <c r="B29" s="144"/>
      <c r="C29" s="144"/>
      <c r="D29" s="144"/>
      <c r="E29" s="153">
        <f t="shared" ref="E29:L29" si="5">E15-E28</f>
        <v>7.4909999999999872</v>
      </c>
      <c r="F29" s="154">
        <f t="shared" si="5"/>
        <v>3.84299999999996</v>
      </c>
      <c r="G29" s="153">
        <f t="shared" si="5"/>
        <v>2.1579999999999426</v>
      </c>
      <c r="H29" s="154">
        <f t="shared" si="5"/>
        <v>10.666000000000015</v>
      </c>
      <c r="I29" s="153">
        <f t="shared" si="5"/>
        <v>6.4760000000000097</v>
      </c>
      <c r="J29" s="154">
        <f t="shared" si="5"/>
        <v>9.3050000000000335</v>
      </c>
      <c r="K29" s="154">
        <f t="shared" si="5"/>
        <v>16.034000000000031</v>
      </c>
      <c r="L29" s="154">
        <f t="shared" si="5"/>
        <v>-5.6240000000000805</v>
      </c>
      <c r="M29" s="7"/>
      <c r="N29" s="7"/>
      <c r="P29"/>
      <c r="Q29"/>
      <c r="R29"/>
      <c r="S29"/>
      <c r="T29"/>
      <c r="U29"/>
      <c r="V29"/>
      <c r="W29"/>
    </row>
    <row r="30" spans="1:23" ht="16.5" x14ac:dyDescent="0.3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8"/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7"/>
      <c r="N31" s="7"/>
      <c r="P31"/>
      <c r="Q31"/>
      <c r="R31"/>
      <c r="S31"/>
      <c r="T31"/>
      <c r="U31"/>
      <c r="V31"/>
      <c r="W31"/>
    </row>
    <row r="32" spans="1:23" ht="12.75" customHeight="1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7"/>
      <c r="N32" s="7"/>
      <c r="P32"/>
      <c r="Q32"/>
      <c r="R32"/>
      <c r="S32"/>
      <c r="T32"/>
      <c r="U32"/>
      <c r="V32"/>
      <c r="W32"/>
    </row>
    <row r="33" spans="1:23" s="5" customFormat="1" ht="15" customHeight="1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29"/>
      <c r="N33" s="29"/>
      <c r="P33"/>
      <c r="Q33"/>
      <c r="R33"/>
      <c r="S33"/>
      <c r="T33"/>
      <c r="U33"/>
      <c r="V33"/>
      <c r="W33"/>
    </row>
    <row r="34" spans="1:23" ht="1.5" customHeight="1" x14ac:dyDescent="0.35">
      <c r="A34" s="12" t="s">
        <v>74</v>
      </c>
      <c r="B34" s="7"/>
      <c r="C34" s="7"/>
      <c r="D34" s="7"/>
      <c r="E34" s="30"/>
      <c r="F34" s="30"/>
      <c r="G34" s="30"/>
      <c r="H34" s="30"/>
      <c r="I34" s="30"/>
      <c r="J34" s="30"/>
      <c r="K34" s="30"/>
      <c r="L34" s="30"/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4</v>
      </c>
      <c r="B35" s="31"/>
      <c r="C35" s="31"/>
      <c r="D35" s="31"/>
      <c r="E35" s="77"/>
      <c r="F35" s="19"/>
      <c r="G35" s="77">
        <v>571.54</v>
      </c>
      <c r="H35" s="19">
        <v>571.54</v>
      </c>
      <c r="I35" s="77">
        <v>571.54</v>
      </c>
      <c r="J35" s="19">
        <v>571.54</v>
      </c>
      <c r="K35" s="19">
        <v>671.54</v>
      </c>
      <c r="L35" s="19">
        <v>671.54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22</v>
      </c>
      <c r="B36" s="13"/>
      <c r="C36" s="13"/>
      <c r="D36" s="13"/>
      <c r="E36" s="77"/>
      <c r="F36" s="19"/>
      <c r="G36" s="77">
        <v>0.76300000000000001</v>
      </c>
      <c r="H36" s="19">
        <v>1.085</v>
      </c>
      <c r="I36" s="77">
        <v>0.92400000000000004</v>
      </c>
      <c r="J36" s="19">
        <v>1.246</v>
      </c>
      <c r="K36" s="19">
        <v>1.5680000000000001</v>
      </c>
      <c r="L36" s="19">
        <v>2.4380000000000002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23</v>
      </c>
      <c r="B37" s="13"/>
      <c r="C37" s="13"/>
      <c r="D37" s="13"/>
      <c r="E37" s="77"/>
      <c r="F37" s="19"/>
      <c r="G37" s="77">
        <v>125.628</v>
      </c>
      <c r="H37" s="18">
        <v>150.059</v>
      </c>
      <c r="I37" s="77">
        <v>140.99700000000001</v>
      </c>
      <c r="J37" s="18">
        <v>155.17699999999999</v>
      </c>
      <c r="K37" s="18">
        <v>178.72900000000001</v>
      </c>
      <c r="L37" s="19">
        <v>216.45100000000002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12" t="s">
        <v>24</v>
      </c>
      <c r="B38" s="13"/>
      <c r="C38" s="13"/>
      <c r="D38" s="13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21" t="s">
        <v>25</v>
      </c>
      <c r="B39" s="22"/>
      <c r="C39" s="22"/>
      <c r="D39" s="22"/>
      <c r="E39" s="78"/>
      <c r="F39" s="23"/>
      <c r="G39" s="78">
        <v>10.487</v>
      </c>
      <c r="H39" s="23">
        <v>15.26</v>
      </c>
      <c r="I39" s="78">
        <v>7.5790000000000006</v>
      </c>
      <c r="J39" s="23">
        <v>13.530000000000001</v>
      </c>
      <c r="K39" s="23">
        <v>16.969000000000001</v>
      </c>
      <c r="L39" s="23">
        <v>11.393000000000001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8" t="s">
        <v>26</v>
      </c>
      <c r="B40" s="24"/>
      <c r="C40" s="24"/>
      <c r="D40" s="24"/>
      <c r="E40" s="82"/>
      <c r="F40" s="183"/>
      <c r="G40" s="82">
        <f t="shared" ref="G40:L40" si="6">SUM(G35:G39)</f>
        <v>708.41800000000001</v>
      </c>
      <c r="H40" s="183">
        <f t="shared" si="6"/>
        <v>737.94399999999996</v>
      </c>
      <c r="I40" s="82">
        <f t="shared" si="6"/>
        <v>721.04</v>
      </c>
      <c r="J40" s="14">
        <f t="shared" si="6"/>
        <v>741.49299999999994</v>
      </c>
      <c r="K40" s="14">
        <f t="shared" si="6"/>
        <v>868.80600000000004</v>
      </c>
      <c r="L40" s="14">
        <f t="shared" si="6"/>
        <v>901.822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27</v>
      </c>
      <c r="B41" s="17"/>
      <c r="C41" s="17"/>
      <c r="D41" s="17"/>
      <c r="E41" s="77"/>
      <c r="F41" s="19"/>
      <c r="G41" s="77">
        <v>123.071</v>
      </c>
      <c r="H41" s="19">
        <v>104.35</v>
      </c>
      <c r="I41" s="77">
        <v>97.457999999999998</v>
      </c>
      <c r="J41" s="19">
        <v>131.07900000000001</v>
      </c>
      <c r="K41" s="19">
        <v>100.017</v>
      </c>
      <c r="L41" s="19">
        <v>128.48000000000002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28</v>
      </c>
      <c r="B42" s="17"/>
      <c r="C42" s="17"/>
      <c r="D42" s="17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29</v>
      </c>
      <c r="B43" s="17"/>
      <c r="C43" s="17"/>
      <c r="D43" s="17"/>
      <c r="E43" s="77"/>
      <c r="F43" s="19"/>
      <c r="G43" s="77">
        <v>155.28100000000001</v>
      </c>
      <c r="H43" s="19">
        <v>183.227</v>
      </c>
      <c r="I43" s="77">
        <v>139.53100000000001</v>
      </c>
      <c r="J43" s="19">
        <v>120.66699999999999</v>
      </c>
      <c r="K43" s="19">
        <v>208.51199999999997</v>
      </c>
      <c r="L43" s="19">
        <v>156.59899999999999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12" t="s">
        <v>30</v>
      </c>
      <c r="B44" s="17"/>
      <c r="C44" s="17"/>
      <c r="D44" s="17"/>
      <c r="E44" s="77"/>
      <c r="F44" s="19"/>
      <c r="G44" s="77">
        <v>0</v>
      </c>
      <c r="H44" s="19">
        <v>0</v>
      </c>
      <c r="I44" s="77">
        <v>7.1390000000000002</v>
      </c>
      <c r="J44" s="19">
        <v>10.532999999999999</v>
      </c>
      <c r="K44" s="19">
        <v>0</v>
      </c>
      <c r="L44" s="19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21" t="s">
        <v>31</v>
      </c>
      <c r="B45" s="22"/>
      <c r="C45" s="22"/>
      <c r="D45" s="2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32" t="s">
        <v>32</v>
      </c>
      <c r="B46" s="33"/>
      <c r="C46" s="33"/>
      <c r="D46" s="33"/>
      <c r="E46" s="83"/>
      <c r="F46" s="191"/>
      <c r="G46" s="83">
        <f t="shared" ref="G46:L46" si="7">SUM(G41:G45)</f>
        <v>278.35199999999998</v>
      </c>
      <c r="H46" s="34">
        <f t="shared" si="7"/>
        <v>287.577</v>
      </c>
      <c r="I46" s="83">
        <f t="shared" si="7"/>
        <v>244.12800000000001</v>
      </c>
      <c r="J46" s="34">
        <f t="shared" si="7"/>
        <v>262.279</v>
      </c>
      <c r="K46" s="34">
        <f t="shared" si="7"/>
        <v>308.529</v>
      </c>
      <c r="L46" s="34">
        <f t="shared" si="7"/>
        <v>285.07900000000001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8" t="s">
        <v>33</v>
      </c>
      <c r="B47" s="36"/>
      <c r="C47" s="36"/>
      <c r="D47" s="36"/>
      <c r="E47" s="82"/>
      <c r="F47" s="183"/>
      <c r="G47" s="82">
        <f t="shared" ref="G47:L47" si="8">G40+G46</f>
        <v>986.77</v>
      </c>
      <c r="H47" s="183">
        <f t="shared" si="8"/>
        <v>1025.521</v>
      </c>
      <c r="I47" s="82">
        <f t="shared" si="8"/>
        <v>965.16800000000001</v>
      </c>
      <c r="J47" s="14">
        <f t="shared" si="8"/>
        <v>1003.7719999999999</v>
      </c>
      <c r="K47" s="14">
        <f t="shared" si="8"/>
        <v>1177.335</v>
      </c>
      <c r="L47" s="14">
        <f t="shared" si="8"/>
        <v>1186.9010000000001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34</v>
      </c>
      <c r="B48" s="17"/>
      <c r="C48" s="17"/>
      <c r="D48" s="17"/>
      <c r="E48" s="77"/>
      <c r="F48" s="19"/>
      <c r="G48" s="77">
        <v>566.08000000000004</v>
      </c>
      <c r="H48" s="19">
        <v>582.024</v>
      </c>
      <c r="I48" s="77">
        <v>572.32600000000002</v>
      </c>
      <c r="J48" s="19">
        <v>584.09</v>
      </c>
      <c r="K48" s="19">
        <v>704.89099999999996</v>
      </c>
      <c r="L48" s="19">
        <v>720.03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76</v>
      </c>
      <c r="B49" s="17"/>
      <c r="C49" s="17"/>
      <c r="D49" s="17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35</v>
      </c>
      <c r="B50" s="17"/>
      <c r="C50" s="17"/>
      <c r="D50" s="17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36</v>
      </c>
      <c r="B51" s="17"/>
      <c r="C51" s="17"/>
      <c r="D51" s="17"/>
      <c r="E51" s="77"/>
      <c r="F51" s="19"/>
      <c r="G51" s="77">
        <v>9.5139999999999993</v>
      </c>
      <c r="H51" s="19">
        <v>6.95</v>
      </c>
      <c r="I51" s="77">
        <v>5.8920000000000003</v>
      </c>
      <c r="J51" s="19">
        <v>6.95</v>
      </c>
      <c r="K51" s="19">
        <v>6.25</v>
      </c>
      <c r="L51" s="19">
        <v>12.013999999999999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37</v>
      </c>
      <c r="B52" s="17"/>
      <c r="C52" s="17"/>
      <c r="D52" s="17"/>
      <c r="E52" s="77"/>
      <c r="F52" s="19"/>
      <c r="G52" s="77">
        <v>243.21499999999997</v>
      </c>
      <c r="H52" s="19">
        <v>275.22800000000001</v>
      </c>
      <c r="I52" s="77">
        <v>242.62200000000001</v>
      </c>
      <c r="J52" s="19">
        <v>263.47399999999999</v>
      </c>
      <c r="K52" s="19">
        <v>297.31400000000002</v>
      </c>
      <c r="L52" s="19">
        <v>341.37700000000001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38</v>
      </c>
      <c r="B53" s="17"/>
      <c r="C53" s="17"/>
      <c r="D53" s="17"/>
      <c r="E53" s="77"/>
      <c r="F53" s="19"/>
      <c r="G53" s="77">
        <v>167.96100000000001</v>
      </c>
      <c r="H53" s="19">
        <v>161.32</v>
      </c>
      <c r="I53" s="77">
        <v>144.328</v>
      </c>
      <c r="J53" s="19">
        <v>149.25800000000001</v>
      </c>
      <c r="K53" s="19">
        <v>168.88</v>
      </c>
      <c r="L53" s="19">
        <v>113.47999999999999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12" t="s">
        <v>71</v>
      </c>
      <c r="B54" s="17"/>
      <c r="C54" s="17"/>
      <c r="D54" s="17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21" t="s">
        <v>39</v>
      </c>
      <c r="B55" s="22"/>
      <c r="C55" s="22"/>
      <c r="D55" s="2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8" t="s">
        <v>40</v>
      </c>
      <c r="B56" s="36"/>
      <c r="C56" s="36"/>
      <c r="D56" s="36"/>
      <c r="E56" s="82"/>
      <c r="F56" s="14"/>
      <c r="G56" s="82">
        <f t="shared" ref="G56:L56" si="9">SUM(G48:G55)</f>
        <v>986.77</v>
      </c>
      <c r="H56" s="14">
        <f t="shared" si="9"/>
        <v>1025.5219999999999</v>
      </c>
      <c r="I56" s="82">
        <f t="shared" si="9"/>
        <v>965.16800000000012</v>
      </c>
      <c r="J56" s="14">
        <f t="shared" si="9"/>
        <v>1003.7720000000002</v>
      </c>
      <c r="K56" s="14">
        <f t="shared" si="9"/>
        <v>1177.335</v>
      </c>
      <c r="L56" s="14">
        <f t="shared" si="9"/>
        <v>1186.9010000000001</v>
      </c>
      <c r="M56" s="7"/>
      <c r="N56" s="7"/>
      <c r="P56"/>
      <c r="Q56"/>
      <c r="R56"/>
      <c r="S56"/>
      <c r="T56"/>
      <c r="U56"/>
      <c r="V56"/>
      <c r="W56"/>
    </row>
    <row r="57" spans="1:23" ht="15" customHeight="1" x14ac:dyDescent="0.35">
      <c r="A57" s="12"/>
      <c r="B57" s="36"/>
      <c r="C57" s="36"/>
      <c r="D57" s="36"/>
      <c r="E57" s="18"/>
      <c r="F57" s="18"/>
      <c r="G57" s="18"/>
      <c r="H57" s="18"/>
      <c r="I57" s="18"/>
      <c r="J57" s="18"/>
      <c r="K57" s="18"/>
      <c r="L57" s="18"/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7"/>
      <c r="N58" s="7"/>
      <c r="P58"/>
      <c r="Q58"/>
      <c r="R58"/>
      <c r="S58"/>
      <c r="T58"/>
      <c r="U58"/>
      <c r="V58"/>
      <c r="W58"/>
    </row>
    <row r="59" spans="1:23" ht="12.75" customHeight="1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7"/>
      <c r="N59" s="7"/>
      <c r="P59"/>
      <c r="Q59"/>
      <c r="R59"/>
      <c r="S59"/>
      <c r="T59"/>
      <c r="U59"/>
      <c r="V59"/>
      <c r="W59"/>
    </row>
    <row r="60" spans="1:23" s="5" customFormat="1" ht="15" customHeight="1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29"/>
      <c r="N60" s="29"/>
      <c r="P60"/>
      <c r="Q60"/>
      <c r="R60"/>
      <c r="S60"/>
      <c r="T60"/>
      <c r="U60"/>
      <c r="V60"/>
      <c r="W60"/>
    </row>
    <row r="61" spans="1:23" ht="1.5" customHeight="1" x14ac:dyDescent="0.35">
      <c r="A61" s="12">
        <v>0</v>
      </c>
      <c r="B61" s="7"/>
      <c r="C61" s="7"/>
      <c r="D61" s="7"/>
      <c r="E61" s="30"/>
      <c r="F61" s="30"/>
      <c r="G61" s="30"/>
      <c r="H61" s="30"/>
      <c r="I61" s="30"/>
      <c r="J61" s="30"/>
      <c r="K61" s="30"/>
      <c r="L61" s="30"/>
      <c r="M61" s="7"/>
      <c r="N61" s="7"/>
      <c r="P61"/>
      <c r="Q61"/>
      <c r="R61"/>
      <c r="S61"/>
      <c r="T61"/>
      <c r="U61"/>
      <c r="V61"/>
      <c r="W61"/>
    </row>
    <row r="62" spans="1:23" ht="34.9" customHeight="1" x14ac:dyDescent="0.35">
      <c r="A62" s="37" t="s">
        <v>41</v>
      </c>
      <c r="B62" s="37"/>
      <c r="C62" s="37"/>
      <c r="D62" s="37"/>
      <c r="E62" s="77">
        <v>9.8909999999999911</v>
      </c>
      <c r="F62" s="19">
        <v>5.7709999999999528</v>
      </c>
      <c r="G62" s="77">
        <v>9.7229999999999404</v>
      </c>
      <c r="H62" s="19">
        <v>10.401999999999902</v>
      </c>
      <c r="I62" s="77">
        <v>21.518999999999931</v>
      </c>
      <c r="J62" s="19">
        <v>20.992000000000051</v>
      </c>
      <c r="K62" s="19"/>
      <c r="L62" s="19">
        <v>-11.311000000000085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95" t="s">
        <v>42</v>
      </c>
      <c r="B63" s="95"/>
      <c r="C63" s="38"/>
      <c r="D63" s="38"/>
      <c r="E63" s="78">
        <v>-1.7810000000000006</v>
      </c>
      <c r="F63" s="23">
        <v>-22.356000000000002</v>
      </c>
      <c r="G63" s="78">
        <v>-19.338000000000001</v>
      </c>
      <c r="H63" s="23">
        <v>-22.024999999999999</v>
      </c>
      <c r="I63" s="78">
        <v>10.199000000000002</v>
      </c>
      <c r="J63" s="23">
        <v>27.713999999999999</v>
      </c>
      <c r="K63" s="23">
        <v>0</v>
      </c>
      <c r="L63" s="23">
        <v>-12.830999999999996</v>
      </c>
      <c r="M63" s="7"/>
      <c r="N63" s="7"/>
      <c r="P63"/>
      <c r="Q63"/>
      <c r="R63"/>
      <c r="S63"/>
      <c r="T63"/>
      <c r="U63"/>
      <c r="V63"/>
      <c r="W63"/>
    </row>
    <row r="64" spans="1:23" ht="15" customHeight="1" x14ac:dyDescent="0.35">
      <c r="A64" s="167" t="s">
        <v>43</v>
      </c>
      <c r="B64" s="96"/>
      <c r="C64" s="39"/>
      <c r="D64" s="39"/>
      <c r="E64" s="84">
        <f t="shared" ref="E64:J64" si="10">SUM(E62:E63)</f>
        <v>8.1099999999999905</v>
      </c>
      <c r="F64" s="183">
        <f t="shared" si="10"/>
        <v>-16.585000000000051</v>
      </c>
      <c r="G64" s="76">
        <f t="shared" si="10"/>
        <v>-9.6150000000000606</v>
      </c>
      <c r="H64" s="15">
        <f t="shared" si="10"/>
        <v>-11.623000000000097</v>
      </c>
      <c r="I64" s="76">
        <f t="shared" si="10"/>
        <v>31.717999999999932</v>
      </c>
      <c r="J64" s="15">
        <f t="shared" si="10"/>
        <v>48.706000000000046</v>
      </c>
      <c r="K64" s="14" t="s">
        <v>7</v>
      </c>
      <c r="L64" s="14">
        <f>SUM(L62:L63)</f>
        <v>-24.142000000000081</v>
      </c>
      <c r="M64" s="7"/>
      <c r="N64" s="40"/>
      <c r="P64"/>
      <c r="Q64"/>
      <c r="R64"/>
      <c r="S64"/>
      <c r="T64"/>
      <c r="U64"/>
      <c r="V64"/>
      <c r="W64"/>
    </row>
    <row r="65" spans="1:23" ht="15" customHeight="1" x14ac:dyDescent="0.35">
      <c r="A65" s="37" t="s">
        <v>44</v>
      </c>
      <c r="B65" s="37"/>
      <c r="C65" s="17"/>
      <c r="D65" s="17"/>
      <c r="E65" s="77">
        <v>-1.0000000000000002</v>
      </c>
      <c r="F65" s="19">
        <v>-4.8120000000000003</v>
      </c>
      <c r="G65" s="77">
        <v>-2.66</v>
      </c>
      <c r="H65" s="19">
        <v>-5.6420000000000003</v>
      </c>
      <c r="I65" s="77">
        <v>-11.773</v>
      </c>
      <c r="J65" s="19">
        <v>-42.704000000000001</v>
      </c>
      <c r="K65" s="19">
        <v>0</v>
      </c>
      <c r="L65" s="19">
        <v>-43.026000000000003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95" t="s">
        <v>72</v>
      </c>
      <c r="B66" s="95"/>
      <c r="C66" s="22"/>
      <c r="D66" s="22"/>
      <c r="E66" s="78">
        <v>3.319</v>
      </c>
      <c r="F66" s="23">
        <v>0</v>
      </c>
      <c r="G66" s="78">
        <v>3.319</v>
      </c>
      <c r="H66" s="23">
        <v>0</v>
      </c>
      <c r="I66" s="78">
        <v>0</v>
      </c>
      <c r="J66" s="23">
        <v>7.9580000000000002</v>
      </c>
      <c r="K66" s="23">
        <v>0</v>
      </c>
      <c r="L66" s="23">
        <v>0</v>
      </c>
      <c r="M66" s="7"/>
      <c r="N66" s="7"/>
      <c r="P66"/>
      <c r="Q66"/>
      <c r="R66"/>
      <c r="S66"/>
      <c r="T66"/>
      <c r="U66"/>
      <c r="V66"/>
      <c r="W66"/>
    </row>
    <row r="67" spans="1:23" ht="15" customHeight="1" x14ac:dyDescent="0.35">
      <c r="A67" s="41" t="s">
        <v>45</v>
      </c>
      <c r="B67" s="41"/>
      <c r="C67" s="42"/>
      <c r="D67" s="42"/>
      <c r="E67" s="84">
        <f t="shared" ref="E67:J67" si="11">SUM(E64:E66)</f>
        <v>10.428999999999991</v>
      </c>
      <c r="F67" s="183">
        <f t="shared" si="11"/>
        <v>-21.397000000000052</v>
      </c>
      <c r="G67" s="76">
        <f t="shared" si="11"/>
        <v>-8.9560000000000599</v>
      </c>
      <c r="H67" s="15">
        <f t="shared" si="11"/>
        <v>-17.265000000000096</v>
      </c>
      <c r="I67" s="76">
        <f t="shared" si="11"/>
        <v>19.944999999999933</v>
      </c>
      <c r="J67" s="15">
        <f t="shared" si="11"/>
        <v>13.960000000000045</v>
      </c>
      <c r="K67" s="14" t="s">
        <v>7</v>
      </c>
      <c r="L67" s="14">
        <f>SUM(L64:L66)</f>
        <v>-67.168000000000092</v>
      </c>
      <c r="M67" s="7"/>
      <c r="N67" s="40"/>
      <c r="P67"/>
      <c r="Q67"/>
      <c r="R67"/>
      <c r="S67"/>
      <c r="T67"/>
      <c r="U67"/>
      <c r="V67"/>
      <c r="W67"/>
    </row>
    <row r="68" spans="1:23" ht="15" customHeight="1" x14ac:dyDescent="0.35">
      <c r="A68" s="95" t="s">
        <v>46</v>
      </c>
      <c r="B68" s="95"/>
      <c r="C68" s="43"/>
      <c r="D68" s="43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  <c r="M68" s="7"/>
      <c r="N68" s="7"/>
      <c r="P68"/>
      <c r="Q68"/>
      <c r="R68"/>
      <c r="S68"/>
      <c r="T68"/>
      <c r="U68"/>
      <c r="V68"/>
      <c r="W68"/>
    </row>
    <row r="69" spans="1:23" ht="15" customHeight="1" x14ac:dyDescent="0.35">
      <c r="A69" s="167" t="s">
        <v>47</v>
      </c>
      <c r="B69" s="96"/>
      <c r="C69" s="36"/>
      <c r="D69" s="36"/>
      <c r="E69" s="84">
        <f t="shared" ref="E69:J69" si="12">SUM(E67:E68)</f>
        <v>10.428999999999991</v>
      </c>
      <c r="F69" s="183">
        <f t="shared" si="12"/>
        <v>-21.397000000000052</v>
      </c>
      <c r="G69" s="76">
        <f t="shared" si="12"/>
        <v>-8.9560000000000599</v>
      </c>
      <c r="H69" s="15">
        <f t="shared" si="12"/>
        <v>-17.265000000000096</v>
      </c>
      <c r="I69" s="76">
        <f t="shared" si="12"/>
        <v>19.944999999999933</v>
      </c>
      <c r="J69" s="15">
        <f t="shared" si="12"/>
        <v>13.960000000000045</v>
      </c>
      <c r="K69" s="14" t="s">
        <v>7</v>
      </c>
      <c r="L69" s="14">
        <f>SUM(L67:L68)</f>
        <v>-67.168000000000092</v>
      </c>
      <c r="M69" s="7"/>
      <c r="N69" s="40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48</v>
      </c>
      <c r="B70" s="37"/>
      <c r="C70" s="17"/>
      <c r="D70" s="17"/>
      <c r="E70" s="77">
        <v>-10.423999999999999</v>
      </c>
      <c r="F70" s="19">
        <v>17.117999999999999</v>
      </c>
      <c r="G70" s="77">
        <v>1.8170000000000002</v>
      </c>
      <c r="H70" s="19">
        <v>9.5569999999999986</v>
      </c>
      <c r="I70" s="77">
        <v>-22.529</v>
      </c>
      <c r="J70" s="19">
        <v>-25.882999999999999</v>
      </c>
      <c r="K70" s="19">
        <v>0</v>
      </c>
      <c r="L70" s="19">
        <v>-11.041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49</v>
      </c>
      <c r="B71" s="37"/>
      <c r="C71" s="17"/>
      <c r="D71" s="17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57.546999999999997</v>
      </c>
      <c r="K71" s="19">
        <v>0</v>
      </c>
      <c r="L71" s="19">
        <v>35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37" t="s">
        <v>50</v>
      </c>
      <c r="B72" s="37"/>
      <c r="C72" s="17"/>
      <c r="D72" s="17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95" t="s">
        <v>51</v>
      </c>
      <c r="B73" s="95"/>
      <c r="C73" s="22"/>
      <c r="D73" s="22"/>
      <c r="E73" s="78">
        <v>0</v>
      </c>
      <c r="F73" s="23">
        <v>0</v>
      </c>
      <c r="G73" s="78">
        <v>0</v>
      </c>
      <c r="H73" s="23">
        <v>0</v>
      </c>
      <c r="I73" s="78">
        <v>0</v>
      </c>
      <c r="J73" s="23">
        <v>-36.546999999999997</v>
      </c>
      <c r="K73" s="23">
        <v>0</v>
      </c>
      <c r="L73" s="23">
        <v>0</v>
      </c>
      <c r="M73" s="7"/>
      <c r="N73" s="7"/>
      <c r="P73"/>
      <c r="Q73"/>
      <c r="R73"/>
      <c r="S73"/>
      <c r="T73"/>
      <c r="U73"/>
      <c r="V73"/>
      <c r="W73"/>
    </row>
    <row r="74" spans="1:23" ht="15" customHeight="1" x14ac:dyDescent="0.35">
      <c r="A74" s="199" t="s">
        <v>52</v>
      </c>
      <c r="B74" s="200"/>
      <c r="C74" s="44"/>
      <c r="D74" s="44"/>
      <c r="E74" s="85">
        <f t="shared" ref="E74:J74" si="13">SUM(E70:E73)</f>
        <v>-10.423999999999999</v>
      </c>
      <c r="F74" s="191">
        <f t="shared" si="13"/>
        <v>17.117999999999999</v>
      </c>
      <c r="G74" s="85">
        <f t="shared" si="13"/>
        <v>1.8170000000000002</v>
      </c>
      <c r="H74" s="34">
        <f t="shared" si="13"/>
        <v>9.5569999999999986</v>
      </c>
      <c r="I74" s="85">
        <f t="shared" si="13"/>
        <v>-22.529</v>
      </c>
      <c r="J74" s="137">
        <f t="shared" si="13"/>
        <v>-4.8829999999999991</v>
      </c>
      <c r="K74" s="160" t="s">
        <v>7</v>
      </c>
      <c r="L74" s="160">
        <f>SUM(L70:L73)</f>
        <v>23.959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96" t="s">
        <v>53</v>
      </c>
      <c r="B75" s="96"/>
      <c r="C75" s="36"/>
      <c r="D75" s="36"/>
      <c r="E75" s="84">
        <f t="shared" ref="E75:J75" si="14">SUM(E74+E69)</f>
        <v>4.9999999999918998E-3</v>
      </c>
      <c r="F75" s="183">
        <f t="shared" si="14"/>
        <v>-4.2790000000000532</v>
      </c>
      <c r="G75" s="76">
        <f t="shared" si="14"/>
        <v>-7.1390000000000597</v>
      </c>
      <c r="H75" s="15">
        <f t="shared" si="14"/>
        <v>-7.7080000000000979</v>
      </c>
      <c r="I75" s="76">
        <f t="shared" si="14"/>
        <v>-2.5840000000000671</v>
      </c>
      <c r="J75" s="15">
        <f t="shared" si="14"/>
        <v>9.0770000000000461</v>
      </c>
      <c r="K75" s="14" t="s">
        <v>7</v>
      </c>
      <c r="L75" s="14">
        <f>SUM(L74+L69)</f>
        <v>-43.209000000000088</v>
      </c>
      <c r="M75" s="7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95" t="s">
        <v>113</v>
      </c>
      <c r="B76" s="95"/>
      <c r="C76" s="22"/>
      <c r="D76" s="22"/>
      <c r="E76" s="78">
        <v>0</v>
      </c>
      <c r="F76" s="23">
        <v>-2.8330000000000002</v>
      </c>
      <c r="G76" s="78">
        <v>0</v>
      </c>
      <c r="H76" s="23">
        <v>-2.8250000000000002</v>
      </c>
      <c r="I76" s="78">
        <v>-0.94199999999999995</v>
      </c>
      <c r="J76" s="23">
        <v>1.3</v>
      </c>
      <c r="K76" s="23">
        <v>0</v>
      </c>
      <c r="L76" s="23">
        <v>0</v>
      </c>
      <c r="M76" s="161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67" t="s">
        <v>114</v>
      </c>
      <c r="B77" s="42"/>
      <c r="C77" s="36"/>
      <c r="D77" s="36"/>
      <c r="E77" s="84">
        <f t="shared" ref="E77:J77" si="15">SUM(E75:E76)</f>
        <v>4.9999999999918998E-3</v>
      </c>
      <c r="F77" s="183">
        <f t="shared" si="15"/>
        <v>-7.1120000000000534</v>
      </c>
      <c r="G77" s="76">
        <f t="shared" si="15"/>
        <v>-7.1390000000000597</v>
      </c>
      <c r="H77" s="15">
        <f t="shared" si="15"/>
        <v>-10.533000000000097</v>
      </c>
      <c r="I77" s="76">
        <f t="shared" si="15"/>
        <v>-3.5260000000000673</v>
      </c>
      <c r="J77" s="15">
        <f t="shared" si="15"/>
        <v>10.377000000000047</v>
      </c>
      <c r="K77" s="15" t="s">
        <v>7</v>
      </c>
      <c r="L77" s="15">
        <f>SUM(L75:L76)</f>
        <v>-43.209000000000088</v>
      </c>
      <c r="M77" s="7"/>
      <c r="N77" s="40"/>
      <c r="P77"/>
      <c r="Q77"/>
      <c r="R77"/>
      <c r="S77"/>
      <c r="T77"/>
      <c r="U77"/>
      <c r="V77"/>
      <c r="W77"/>
    </row>
    <row r="78" spans="1:23" ht="15" customHeight="1" x14ac:dyDescent="0.35">
      <c r="A78" s="12"/>
      <c r="B78" s="36"/>
      <c r="C78" s="36"/>
      <c r="D78" s="36"/>
      <c r="E78" s="45"/>
      <c r="F78" s="45"/>
      <c r="G78" s="45"/>
      <c r="H78" s="45"/>
      <c r="I78" s="45"/>
      <c r="J78" s="45"/>
      <c r="K78" s="45"/>
      <c r="L78" s="45"/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7"/>
      <c r="N79" s="7"/>
      <c r="P79"/>
      <c r="Q79"/>
      <c r="R79"/>
      <c r="S79"/>
      <c r="T79"/>
      <c r="U79"/>
      <c r="V79"/>
      <c r="W79"/>
    </row>
    <row r="80" spans="1:23" ht="12.75" customHeight="1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7"/>
      <c r="N80" s="7"/>
      <c r="P80"/>
      <c r="Q80"/>
      <c r="R80"/>
      <c r="S80"/>
      <c r="T80"/>
      <c r="U80"/>
      <c r="V80"/>
      <c r="W80"/>
    </row>
    <row r="81" spans="1:23" s="5" customFormat="1" ht="15" customHeight="1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29"/>
      <c r="N81" s="29"/>
      <c r="P81"/>
      <c r="Q81"/>
      <c r="R81"/>
      <c r="S81"/>
      <c r="T81"/>
      <c r="U81"/>
      <c r="V81"/>
      <c r="W81"/>
    </row>
    <row r="82" spans="1:23" ht="2.25" customHeight="1" x14ac:dyDescent="0.35">
      <c r="A82" s="12" t="s">
        <v>57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43" t="s">
        <v>55</v>
      </c>
      <c r="B83" s="37"/>
      <c r="C83" s="13"/>
      <c r="D83" s="13"/>
      <c r="E83" s="80">
        <v>3.4367430081479791</v>
      </c>
      <c r="F83" s="54">
        <v>1.8876729016032503</v>
      </c>
      <c r="G83" s="80">
        <v>0.54420190445447081</v>
      </c>
      <c r="H83" s="54">
        <v>2.7132768936464791</v>
      </c>
      <c r="I83" s="80">
        <v>1.6254366386218622</v>
      </c>
      <c r="J83" s="54">
        <v>1.5471846772907534</v>
      </c>
      <c r="K83" s="54">
        <v>-3.7408122840134728</v>
      </c>
      <c r="L83" s="54">
        <v>-4.2102155885038641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110</v>
      </c>
      <c r="B84" s="37"/>
      <c r="C84" s="13"/>
      <c r="D84" s="13"/>
      <c r="E84" s="80">
        <v>3.4367430081479791</v>
      </c>
      <c r="F84" s="54">
        <v>1.8876729016032503</v>
      </c>
      <c r="G84" s="80">
        <v>0.54420190445447636</v>
      </c>
      <c r="H84" s="54">
        <v>2.7132768936464551</v>
      </c>
      <c r="I84" s="80">
        <v>0.87442496026874839</v>
      </c>
      <c r="J84" s="54">
        <v>1.4546381148015011</v>
      </c>
      <c r="K84" s="54">
        <v>2.0745057296673459</v>
      </c>
      <c r="L84" s="54">
        <v>-0.61946035134329247</v>
      </c>
      <c r="M84" s="7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56</v>
      </c>
      <c r="B85" s="37"/>
      <c r="C85" s="13"/>
      <c r="D85" s="13"/>
      <c r="E85" s="80">
        <v>2.7829773177714059</v>
      </c>
      <c r="F85" s="54">
        <v>0.91313659226655675</v>
      </c>
      <c r="G85" s="80">
        <v>-0.67104785345384832</v>
      </c>
      <c r="H85" s="54">
        <v>-0.12261386299809929</v>
      </c>
      <c r="I85" s="80">
        <v>-0.1967321135132134</v>
      </c>
      <c r="J85" s="54">
        <v>-1.1901300341734502</v>
      </c>
      <c r="K85" s="54">
        <v>-7.9075490324191682</v>
      </c>
      <c r="L85" s="54">
        <v>-6.8048116120178079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57</v>
      </c>
      <c r="B86" s="37"/>
      <c r="C86" s="31"/>
      <c r="D86" s="31"/>
      <c r="E86" s="87" t="s">
        <v>7</v>
      </c>
      <c r="F86" s="189" t="s">
        <v>7</v>
      </c>
      <c r="G86" s="80" t="s">
        <v>7</v>
      </c>
      <c r="H86" s="54" t="s">
        <v>7</v>
      </c>
      <c r="I86" s="80">
        <v>-2.217541092478831</v>
      </c>
      <c r="J86" s="54">
        <v>-22.485358589459427</v>
      </c>
      <c r="K86" s="54">
        <v>-6.8990491402681302</v>
      </c>
      <c r="L86" s="54">
        <v>-6.0995709267348239</v>
      </c>
      <c r="M86" s="10"/>
      <c r="N86" s="7"/>
      <c r="O86" s="99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58</v>
      </c>
      <c r="B87" s="37"/>
      <c r="C87" s="31"/>
      <c r="D87" s="31"/>
      <c r="E87" s="87" t="s">
        <v>7</v>
      </c>
      <c r="F87" s="189" t="s">
        <v>7</v>
      </c>
      <c r="G87" s="80" t="s">
        <v>7</v>
      </c>
      <c r="H87" s="54" t="s">
        <v>7</v>
      </c>
      <c r="I87" s="80">
        <v>2.3869902893933843</v>
      </c>
      <c r="J87" s="54">
        <v>1.8163349045205046</v>
      </c>
      <c r="K87" s="54">
        <v>-2.2746524055878758</v>
      </c>
      <c r="L87" s="54">
        <v>-2.9911589224624779</v>
      </c>
      <c r="M87" s="10"/>
      <c r="N87" s="7"/>
      <c r="O87" s="99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59</v>
      </c>
      <c r="B88" s="37"/>
      <c r="C88" s="13"/>
      <c r="D88" s="13"/>
      <c r="E88" s="88" t="s">
        <v>7</v>
      </c>
      <c r="F88" s="189" t="s">
        <v>7</v>
      </c>
      <c r="G88" s="77">
        <v>57.366964946238753</v>
      </c>
      <c r="H88" s="19">
        <v>56.753926293146293</v>
      </c>
      <c r="I88" s="77">
        <v>59.298070387745959</v>
      </c>
      <c r="J88" s="19">
        <v>58.189509171405462</v>
      </c>
      <c r="K88" s="19">
        <v>59.871744235922655</v>
      </c>
      <c r="L88" s="19">
        <v>60.66470581792418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60</v>
      </c>
      <c r="B89" s="37"/>
      <c r="C89" s="13"/>
      <c r="D89" s="13"/>
      <c r="E89" s="89" t="s">
        <v>7</v>
      </c>
      <c r="F89" s="189" t="s">
        <v>7</v>
      </c>
      <c r="G89" s="77">
        <v>243.21499999999997</v>
      </c>
      <c r="H89" s="19">
        <v>275.22800000000001</v>
      </c>
      <c r="I89" s="77">
        <v>235.483</v>
      </c>
      <c r="J89" s="19">
        <v>252.941</v>
      </c>
      <c r="K89" s="19">
        <v>297.31400000000002</v>
      </c>
      <c r="L89" s="19">
        <v>341.37700000000001</v>
      </c>
      <c r="M89" s="10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12" t="s">
        <v>61</v>
      </c>
      <c r="B90" s="37"/>
      <c r="C90" s="17"/>
      <c r="D90" s="17"/>
      <c r="E90" s="90" t="s">
        <v>7</v>
      </c>
      <c r="F90" s="189" t="s">
        <v>7</v>
      </c>
      <c r="G90" s="80">
        <v>0.42964775296777846</v>
      </c>
      <c r="H90" s="54">
        <v>0.47288084340164666</v>
      </c>
      <c r="I90" s="80">
        <v>0.42392272935355002</v>
      </c>
      <c r="J90" s="54">
        <v>0.45108459312777144</v>
      </c>
      <c r="K90" s="54">
        <v>0.42178719830441874</v>
      </c>
      <c r="L90" s="54">
        <v>0.47411496743191262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21" t="s">
        <v>62</v>
      </c>
      <c r="B91" s="95"/>
      <c r="C91" s="22"/>
      <c r="D91" s="22"/>
      <c r="E91" s="91" t="s">
        <v>7</v>
      </c>
      <c r="F91" s="189" t="s">
        <v>7</v>
      </c>
      <c r="G91" s="92" t="s">
        <v>7</v>
      </c>
      <c r="H91" s="19" t="s">
        <v>7</v>
      </c>
      <c r="I91" s="92">
        <v>369</v>
      </c>
      <c r="J91" s="19">
        <v>404</v>
      </c>
      <c r="K91" s="19">
        <v>419</v>
      </c>
      <c r="L91" s="19">
        <v>456</v>
      </c>
      <c r="M91" s="7"/>
      <c r="N91" s="7"/>
      <c r="P91"/>
      <c r="Q91"/>
      <c r="R91"/>
      <c r="S91"/>
      <c r="T91"/>
      <c r="U91"/>
      <c r="V91"/>
      <c r="W91"/>
    </row>
    <row r="92" spans="1:23" ht="15" customHeight="1" x14ac:dyDescent="0.35">
      <c r="A92" s="109" t="s">
        <v>121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7"/>
      <c r="N92" s="7"/>
    </row>
    <row r="93" spans="1:23" ht="15" customHeight="1" x14ac:dyDescent="0.35">
      <c r="A93" s="10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7"/>
      <c r="N93" s="7"/>
    </row>
    <row r="94" spans="1:23" ht="15.75" x14ac:dyDescent="0.3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"/>
      <c r="N94" s="7"/>
    </row>
    <row r="95" spans="1:23" ht="15.75" x14ac:dyDescent="0.3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7"/>
      <c r="N95" s="7"/>
    </row>
    <row r="96" spans="1:2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2">
    <mergeCell ref="A2:L2"/>
    <mergeCell ref="A74:B7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9.140625" style="93"/>
    <col min="15" max="15" width="9.5703125" style="93" bestFit="1" customWidth="1"/>
    <col min="16" max="16384" width="9.140625" style="93"/>
  </cols>
  <sheetData>
    <row r="1" spans="1:15" ht="16.5" hidden="1" outlineLevel="1" x14ac:dyDescent="0.35">
      <c r="A1" s="100" t="s">
        <v>84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104</v>
      </c>
    </row>
    <row r="2" spans="1:15" ht="21.75" collapsed="1" x14ac:dyDescent="0.25">
      <c r="A2" s="198" t="s">
        <v>84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65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/>
      <c r="F6" s="68" t="s">
        <v>6</v>
      </c>
      <c r="G6" s="68"/>
      <c r="H6" s="68" t="s">
        <v>6</v>
      </c>
      <c r="I6" s="68" t="s">
        <v>6</v>
      </c>
      <c r="J6" s="68" t="s">
        <v>6</v>
      </c>
      <c r="K6" s="68" t="s">
        <v>63</v>
      </c>
      <c r="L6" s="68" t="s">
        <v>63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 t="s">
        <v>107</v>
      </c>
    </row>
    <row r="8" spans="1:15" ht="15" customHeight="1" x14ac:dyDescent="0.35">
      <c r="A8" s="105" t="s">
        <v>9</v>
      </c>
      <c r="B8" s="106"/>
      <c r="C8" s="106"/>
      <c r="D8" s="106"/>
      <c r="E8" s="76">
        <v>2029.0709999999997</v>
      </c>
      <c r="F8" s="15">
        <v>1322.1480000000001</v>
      </c>
      <c r="G8" s="76">
        <v>3900.2489999999998</v>
      </c>
      <c r="H8" s="15">
        <v>2517.8960000000002</v>
      </c>
      <c r="I8" s="76">
        <v>5461.7420000000002</v>
      </c>
      <c r="J8" s="15">
        <v>4466.1109999999999</v>
      </c>
      <c r="K8" s="15">
        <v>3797.154</v>
      </c>
      <c r="L8" s="15">
        <v>2886.0439999999999</v>
      </c>
      <c r="M8" s="15">
        <v>2886.0439999999999</v>
      </c>
    </row>
    <row r="9" spans="1:15" ht="15" customHeight="1" x14ac:dyDescent="0.35">
      <c r="A9" s="105" t="s">
        <v>10</v>
      </c>
      <c r="B9" s="58"/>
      <c r="C9" s="58"/>
      <c r="D9" s="58"/>
      <c r="E9" s="77">
        <v>-1946.259</v>
      </c>
      <c r="F9" s="19">
        <v>-1250.8550000000005</v>
      </c>
      <c r="G9" s="77">
        <v>-3723.1130000000003</v>
      </c>
      <c r="H9" s="19">
        <v>-2379.1260000000002</v>
      </c>
      <c r="I9" s="77">
        <v>-5196.8240000000005</v>
      </c>
      <c r="J9" s="19">
        <v>-4260.2940000000008</v>
      </c>
      <c r="K9" s="19">
        <v>-3623.4249999999997</v>
      </c>
      <c r="L9" s="19">
        <v>-2731.259</v>
      </c>
      <c r="M9" s="19">
        <v>-2731.259</v>
      </c>
    </row>
    <row r="10" spans="1:15" ht="15" customHeight="1" x14ac:dyDescent="0.35">
      <c r="A10" s="105" t="s">
        <v>11</v>
      </c>
      <c r="B10" s="58"/>
      <c r="C10" s="58"/>
      <c r="D10" s="58"/>
      <c r="E10" s="77">
        <v>-20.759</v>
      </c>
      <c r="F10" s="19">
        <v>-19.586999999999996</v>
      </c>
      <c r="G10" s="77">
        <v>-42.9</v>
      </c>
      <c r="H10" s="19">
        <v>-37.777000000000001</v>
      </c>
      <c r="I10" s="77">
        <v>-79.272000000000006</v>
      </c>
      <c r="J10" s="19">
        <v>-65.22</v>
      </c>
      <c r="K10" s="19">
        <v>-61.86</v>
      </c>
      <c r="L10" s="19">
        <v>-53.204999999999998</v>
      </c>
      <c r="M10" s="19">
        <v>-53.204999999999998</v>
      </c>
    </row>
    <row r="11" spans="1:15" ht="15" customHeight="1" x14ac:dyDescent="0.35">
      <c r="A11" s="105" t="s">
        <v>12</v>
      </c>
      <c r="B11" s="58"/>
      <c r="C11" s="58"/>
      <c r="D11" s="58"/>
      <c r="E11" s="77">
        <v>-1E-3</v>
      </c>
      <c r="F11" s="19">
        <v>-9.9999999999999985E-3</v>
      </c>
      <c r="G11" s="77">
        <v>-1E-3</v>
      </c>
      <c r="H11" s="19">
        <v>-1.4999999999999999E-2</v>
      </c>
      <c r="I11" s="77">
        <v>7.0000000000000007E-2</v>
      </c>
      <c r="J11" s="19">
        <v>-3.5999999999999997E-2</v>
      </c>
      <c r="K11" s="19">
        <v>0.153</v>
      </c>
      <c r="L11" s="19">
        <v>-0.183</v>
      </c>
      <c r="M11" s="19">
        <v>-0.183</v>
      </c>
    </row>
    <row r="12" spans="1:15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9.9979999999999993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0</v>
      </c>
      <c r="B13" s="108"/>
      <c r="C13" s="108"/>
      <c r="D13" s="108"/>
      <c r="E13" s="76">
        <f t="shared" ref="E13:M13" si="0">SUM(E8:E12)</f>
        <v>62.051999999999673</v>
      </c>
      <c r="F13" s="183">
        <f t="shared" si="0"/>
        <v>51.695999999999671</v>
      </c>
      <c r="G13" s="76">
        <f t="shared" si="0"/>
        <v>134.2349999999995</v>
      </c>
      <c r="H13" s="15">
        <f t="shared" si="0"/>
        <v>100.97799999999998</v>
      </c>
      <c r="I13" s="76">
        <f t="shared" si="0"/>
        <v>185.71599999999967</v>
      </c>
      <c r="J13" s="16">
        <f t="shared" si="0"/>
        <v>150.55899999999909</v>
      </c>
      <c r="K13" s="16">
        <f t="shared" si="0"/>
        <v>112.02200000000028</v>
      </c>
      <c r="L13" s="16">
        <f t="shared" si="0"/>
        <v>101.39699999999985</v>
      </c>
      <c r="M13" s="16">
        <f t="shared" si="0"/>
        <v>101.39699999999985</v>
      </c>
    </row>
    <row r="14" spans="1:15" ht="15" customHeight="1" x14ac:dyDescent="0.35">
      <c r="A14" s="107" t="s">
        <v>70</v>
      </c>
      <c r="B14" s="62"/>
      <c r="C14" s="62"/>
      <c r="D14" s="62"/>
      <c r="E14" s="78">
        <v>-1.7649999999999999</v>
      </c>
      <c r="F14" s="184">
        <v>-1.2190000000000001</v>
      </c>
      <c r="G14" s="78">
        <v>-3.484</v>
      </c>
      <c r="H14" s="23">
        <v>-2.367</v>
      </c>
      <c r="I14" s="78">
        <v>-5.2969999999999997</v>
      </c>
      <c r="J14" s="23">
        <v>-4.2930000000000001</v>
      </c>
      <c r="K14" s="23">
        <v>-4.1459999999999999</v>
      </c>
      <c r="L14" s="23">
        <v>-4.0739999999999998</v>
      </c>
      <c r="M14" s="23">
        <v>-4.0739999999999998</v>
      </c>
    </row>
    <row r="15" spans="1:15" ht="15" customHeight="1" x14ac:dyDescent="0.25">
      <c r="A15" s="108" t="s">
        <v>1</v>
      </c>
      <c r="B15" s="108"/>
      <c r="C15" s="108"/>
      <c r="D15" s="108"/>
      <c r="E15" s="76">
        <f t="shared" ref="E15:M15" si="1">SUM(E13:E14)</f>
        <v>60.286999999999672</v>
      </c>
      <c r="F15" s="183">
        <f t="shared" si="1"/>
        <v>50.47699999999967</v>
      </c>
      <c r="G15" s="76">
        <f t="shared" si="1"/>
        <v>130.75099999999949</v>
      </c>
      <c r="H15" s="15">
        <f t="shared" si="1"/>
        <v>98.610999999999976</v>
      </c>
      <c r="I15" s="76">
        <f t="shared" si="1"/>
        <v>180.41899999999967</v>
      </c>
      <c r="J15" s="16">
        <f t="shared" si="1"/>
        <v>146.26599999999908</v>
      </c>
      <c r="K15" s="16">
        <f t="shared" si="1"/>
        <v>107.87600000000027</v>
      </c>
      <c r="L15" s="16">
        <f t="shared" si="1"/>
        <v>97.322999999999851</v>
      </c>
      <c r="M15" s="16">
        <f t="shared" si="1"/>
        <v>97.322999999999851</v>
      </c>
    </row>
    <row r="16" spans="1:15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2</v>
      </c>
      <c r="B18" s="108"/>
      <c r="C18" s="108"/>
      <c r="D18" s="108"/>
      <c r="E18" s="76">
        <f t="shared" ref="E18:M18" si="2">SUM(E15:E17)</f>
        <v>60.286999999999672</v>
      </c>
      <c r="F18" s="183">
        <f t="shared" si="2"/>
        <v>50.47699999999967</v>
      </c>
      <c r="G18" s="76">
        <f t="shared" si="2"/>
        <v>130.75099999999949</v>
      </c>
      <c r="H18" s="15">
        <f t="shared" si="2"/>
        <v>98.610999999999976</v>
      </c>
      <c r="I18" s="76">
        <f t="shared" si="2"/>
        <v>180.41899999999967</v>
      </c>
      <c r="J18" s="16">
        <f t="shared" si="2"/>
        <v>146.26599999999908</v>
      </c>
      <c r="K18" s="16">
        <f t="shared" si="2"/>
        <v>107.87600000000027</v>
      </c>
      <c r="L18" s="16">
        <f t="shared" si="2"/>
        <v>97.322999999999851</v>
      </c>
      <c r="M18" s="16">
        <f t="shared" si="2"/>
        <v>97.322999999999851</v>
      </c>
    </row>
    <row r="19" spans="1:13" ht="15" customHeight="1" x14ac:dyDescent="0.35">
      <c r="A19" s="105" t="s">
        <v>17</v>
      </c>
      <c r="B19" s="58"/>
      <c r="C19" s="58"/>
      <c r="D19" s="58"/>
      <c r="E19" s="77">
        <v>1.2269999999999999</v>
      </c>
      <c r="F19" s="19">
        <v>3.1139999999999994</v>
      </c>
      <c r="G19" s="77">
        <v>2.601</v>
      </c>
      <c r="H19" s="19">
        <v>6.8140000000000001</v>
      </c>
      <c r="I19" s="77">
        <v>17.178999999999998</v>
      </c>
      <c r="J19" s="19">
        <v>13.465999999999999</v>
      </c>
      <c r="K19" s="19">
        <v>22.048000000000002</v>
      </c>
      <c r="L19" s="19">
        <v>9.64</v>
      </c>
      <c r="M19" s="19">
        <v>9.64</v>
      </c>
    </row>
    <row r="20" spans="1:13" ht="15" customHeight="1" x14ac:dyDescent="0.35">
      <c r="A20" s="107" t="s">
        <v>18</v>
      </c>
      <c r="B20" s="62"/>
      <c r="C20" s="62"/>
      <c r="D20" s="62"/>
      <c r="E20" s="78">
        <v>-4.2359999999999989</v>
      </c>
      <c r="F20" s="23">
        <v>-1.8920000000000003</v>
      </c>
      <c r="G20" s="78">
        <v>-10.329000000000001</v>
      </c>
      <c r="H20" s="23">
        <v>-8.3140000000000001</v>
      </c>
      <c r="I20" s="78">
        <v>-11.518999999999998</v>
      </c>
      <c r="J20" s="23">
        <v>-31.530999999999999</v>
      </c>
      <c r="K20" s="23">
        <v>-31.477</v>
      </c>
      <c r="L20" s="23">
        <v>-26.385000000000002</v>
      </c>
      <c r="M20" s="23">
        <v>-12.417</v>
      </c>
    </row>
    <row r="21" spans="1:13" ht="15" customHeight="1" x14ac:dyDescent="0.25">
      <c r="A21" s="108" t="s">
        <v>3</v>
      </c>
      <c r="B21" s="108"/>
      <c r="C21" s="108"/>
      <c r="D21" s="108"/>
      <c r="E21" s="76">
        <f t="shared" ref="E21:M21" si="3">SUM(E18:E20)</f>
        <v>57.277999999999672</v>
      </c>
      <c r="F21" s="183">
        <f t="shared" si="3"/>
        <v>51.698999999999664</v>
      </c>
      <c r="G21" s="76">
        <f t="shared" si="3"/>
        <v>123.02299999999948</v>
      </c>
      <c r="H21" s="15">
        <f t="shared" si="3"/>
        <v>97.11099999999999</v>
      </c>
      <c r="I21" s="76">
        <f t="shared" si="3"/>
        <v>186.07899999999967</v>
      </c>
      <c r="J21" s="16">
        <f t="shared" si="3"/>
        <v>128.20099999999908</v>
      </c>
      <c r="K21" s="16">
        <f t="shared" si="3"/>
        <v>98.447000000000259</v>
      </c>
      <c r="L21" s="16">
        <f t="shared" si="3"/>
        <v>80.577999999999847</v>
      </c>
      <c r="M21" s="16">
        <f t="shared" si="3"/>
        <v>94.54599999999985</v>
      </c>
    </row>
    <row r="22" spans="1:13" ht="15" customHeight="1" x14ac:dyDescent="0.35">
      <c r="A22" s="105" t="s">
        <v>19</v>
      </c>
      <c r="B22" s="58"/>
      <c r="C22" s="58"/>
      <c r="D22" s="58"/>
      <c r="E22" s="77">
        <v>-14.32</v>
      </c>
      <c r="F22" s="19">
        <v>-13.957999999999998</v>
      </c>
      <c r="G22" s="77">
        <v>-31.169</v>
      </c>
      <c r="H22" s="19">
        <v>-25.986999999999998</v>
      </c>
      <c r="I22" s="77">
        <v>-41.442999999999998</v>
      </c>
      <c r="J22" s="19">
        <v>-31.679000000000002</v>
      </c>
      <c r="K22" s="19">
        <v>-25.265000000000001</v>
      </c>
      <c r="L22" s="19">
        <v>-26.935000000000002</v>
      </c>
      <c r="M22" s="19">
        <v>-26.935000000000002</v>
      </c>
    </row>
    <row r="23" spans="1:13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  <c r="M23" s="23">
        <v>0</v>
      </c>
    </row>
    <row r="24" spans="1:13" ht="15" customHeight="1" x14ac:dyDescent="0.35">
      <c r="A24" s="111" t="s">
        <v>20</v>
      </c>
      <c r="B24" s="112"/>
      <c r="C24" s="112"/>
      <c r="D24" s="112"/>
      <c r="E24" s="76">
        <f t="shared" ref="E24:M24" si="4">SUM(E21:E23)</f>
        <v>42.957999999999672</v>
      </c>
      <c r="F24" s="183">
        <f t="shared" si="4"/>
        <v>37.740999999999666</v>
      </c>
      <c r="G24" s="76">
        <f t="shared" si="4"/>
        <v>91.853999999999488</v>
      </c>
      <c r="H24" s="15">
        <f t="shared" si="4"/>
        <v>71.123999999999995</v>
      </c>
      <c r="I24" s="76">
        <f t="shared" si="4"/>
        <v>144.63599999999968</v>
      </c>
      <c r="J24" s="16">
        <f t="shared" si="4"/>
        <v>96.521999999999082</v>
      </c>
      <c r="K24" s="16">
        <f t="shared" si="4"/>
        <v>73.182000000000258</v>
      </c>
      <c r="L24" s="16">
        <f t="shared" si="4"/>
        <v>53.642999999999844</v>
      </c>
      <c r="M24" s="16">
        <f t="shared" si="4"/>
        <v>67.610999999999848</v>
      </c>
    </row>
    <row r="25" spans="1:13" ht="15" customHeight="1" x14ac:dyDescent="0.35">
      <c r="A25" s="105" t="s">
        <v>21</v>
      </c>
      <c r="B25" s="58"/>
      <c r="C25" s="58"/>
      <c r="D25" s="58"/>
      <c r="E25" s="77">
        <v>42.923999999999701</v>
      </c>
      <c r="F25" s="19">
        <v>37.71899999999988</v>
      </c>
      <c r="G25" s="77">
        <v>91.776999999999134</v>
      </c>
      <c r="H25" s="19">
        <v>71.079000000000292</v>
      </c>
      <c r="I25" s="77">
        <v>144.4980000000005</v>
      </c>
      <c r="J25" s="19">
        <v>96.453999999999837</v>
      </c>
      <c r="K25" s="19">
        <v>73.204999999999956</v>
      </c>
      <c r="L25" s="19">
        <v>53.58300000000002</v>
      </c>
      <c r="M25" s="19">
        <v>67.55099999999959</v>
      </c>
    </row>
    <row r="26" spans="1:13" ht="15" customHeight="1" x14ac:dyDescent="0.35">
      <c r="A26" s="105" t="s">
        <v>77</v>
      </c>
      <c r="B26" s="58"/>
      <c r="C26" s="58"/>
      <c r="D26" s="58"/>
      <c r="E26" s="77">
        <v>3.4000000000000002E-2</v>
      </c>
      <c r="F26" s="19">
        <v>2.1999999999999999E-2</v>
      </c>
      <c r="G26" s="77">
        <v>7.6999999999999999E-2</v>
      </c>
      <c r="H26" s="19">
        <v>4.4999999999999998E-2</v>
      </c>
      <c r="I26" s="77">
        <v>0.13800000000000001</v>
      </c>
      <c r="J26" s="19">
        <v>6.8000000000000005E-2</v>
      </c>
      <c r="K26" s="19">
        <v>-2.3E-2</v>
      </c>
      <c r="L26" s="19">
        <v>0.06</v>
      </c>
      <c r="M26" s="19">
        <v>0.06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77">
        <v>-0.31000000000000005</v>
      </c>
      <c r="F28" s="19">
        <v>-0.23247329999999999</v>
      </c>
      <c r="G28" s="77">
        <v>-0.55000000000000004</v>
      </c>
      <c r="H28" s="19">
        <v>-0.23247329999999999</v>
      </c>
      <c r="I28" s="77">
        <v>-0.71130730000000009</v>
      </c>
      <c r="J28" s="19">
        <v>9.1280000000000001</v>
      </c>
      <c r="K28" s="19">
        <v>-13.05</v>
      </c>
      <c r="L28" s="19">
        <v>0</v>
      </c>
      <c r="M28" s="19">
        <v>0</v>
      </c>
    </row>
    <row r="29" spans="1:13" ht="15" customHeight="1" x14ac:dyDescent="0.35">
      <c r="A29" s="139" t="s">
        <v>80</v>
      </c>
      <c r="B29" s="140"/>
      <c r="C29" s="140"/>
      <c r="D29" s="140"/>
      <c r="E29" s="153">
        <f t="shared" ref="E29:M29" si="5">E15-E28</f>
        <v>60.596999999999674</v>
      </c>
      <c r="F29" s="154">
        <f t="shared" si="5"/>
        <v>50.709473299999672</v>
      </c>
      <c r="G29" s="153">
        <f t="shared" si="5"/>
        <v>131.3009999999995</v>
      </c>
      <c r="H29" s="154">
        <f t="shared" si="5"/>
        <v>98.843473299999971</v>
      </c>
      <c r="I29" s="153">
        <f t="shared" si="5"/>
        <v>181.13030729999966</v>
      </c>
      <c r="J29" s="154">
        <f t="shared" si="5"/>
        <v>137.13799999999907</v>
      </c>
      <c r="K29" s="154">
        <f t="shared" si="5"/>
        <v>120.92600000000027</v>
      </c>
      <c r="L29" s="154">
        <f t="shared" si="5"/>
        <v>97.322999999999851</v>
      </c>
      <c r="M29" s="154">
        <f t="shared" si="5"/>
        <v>97.322999999999851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3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870.27</v>
      </c>
      <c r="H35" s="19">
        <v>870.27</v>
      </c>
      <c r="I35" s="77">
        <v>870.27</v>
      </c>
      <c r="J35" s="19">
        <v>870.27</v>
      </c>
      <c r="K35" s="19">
        <v>870.27</v>
      </c>
      <c r="L35" s="19">
        <v>0</v>
      </c>
      <c r="M35" s="19">
        <v>486.22699999999998</v>
      </c>
    </row>
    <row r="36" spans="1:13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1.966</v>
      </c>
      <c r="H36" s="19">
        <v>2.3769999999999998</v>
      </c>
      <c r="I36" s="77">
        <v>2.2330000000000001</v>
      </c>
      <c r="J36" s="19">
        <v>2.5459999999999998</v>
      </c>
      <c r="K36" s="19">
        <v>2.7</v>
      </c>
      <c r="L36" s="19">
        <v>0</v>
      </c>
      <c r="M36" s="19">
        <v>1.214</v>
      </c>
    </row>
    <row r="37" spans="1:13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17.683</v>
      </c>
      <c r="H37" s="19">
        <v>11.36</v>
      </c>
      <c r="I37" s="77">
        <v>18.245999999999999</v>
      </c>
      <c r="J37" s="19">
        <v>10.266</v>
      </c>
      <c r="K37" s="19">
        <v>32.095999999999997</v>
      </c>
      <c r="L37" s="19">
        <v>0</v>
      </c>
      <c r="M37" s="19">
        <v>19.871000000000002</v>
      </c>
    </row>
    <row r="38" spans="1:13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4.9089999999999998</v>
      </c>
      <c r="H38" s="19">
        <v>12.209</v>
      </c>
      <c r="I38" s="77">
        <v>14.42</v>
      </c>
      <c r="J38" s="19">
        <v>27.187000000000001</v>
      </c>
      <c r="K38" s="19">
        <v>14.114000000000001</v>
      </c>
      <c r="L38" s="19">
        <v>0</v>
      </c>
      <c r="M38" s="19">
        <v>11.259</v>
      </c>
    </row>
    <row r="39" spans="1:13" ht="15" customHeight="1" x14ac:dyDescent="0.35">
      <c r="A39" s="107" t="s">
        <v>25</v>
      </c>
      <c r="B39" s="62"/>
      <c r="C39" s="62"/>
      <c r="D39" s="62"/>
      <c r="E39" s="78"/>
      <c r="F39" s="23"/>
      <c r="G39" s="78">
        <v>13.118</v>
      </c>
      <c r="H39" s="23">
        <v>41.389999999999993</v>
      </c>
      <c r="I39" s="78">
        <v>41.185000000000002</v>
      </c>
      <c r="J39" s="23">
        <v>28.055</v>
      </c>
      <c r="K39" s="23">
        <v>2.524</v>
      </c>
      <c r="L39" s="23">
        <v>0</v>
      </c>
      <c r="M39" s="23">
        <v>7.4379999999999997</v>
      </c>
    </row>
    <row r="40" spans="1:13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907.94600000000003</v>
      </c>
      <c r="H40" s="183">
        <f>SUM(H35:H39)</f>
        <v>937.60599999999988</v>
      </c>
      <c r="I40" s="82">
        <f>SUM(I35:I39)</f>
        <v>946.35399999999981</v>
      </c>
      <c r="J40" s="16">
        <f>SUM(J35:J39)</f>
        <v>938.32399999999996</v>
      </c>
      <c r="K40" s="16">
        <f>SUM(K35:K39)</f>
        <v>921.70400000000006</v>
      </c>
      <c r="L40" s="16" t="s">
        <v>7</v>
      </c>
      <c r="M40" s="16">
        <f>SUM(M35:M39)</f>
        <v>526.0089999999999</v>
      </c>
    </row>
    <row r="41" spans="1:13" ht="15" customHeight="1" x14ac:dyDescent="0.35">
      <c r="A41" s="105" t="s">
        <v>27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8.2000000000000003E-2</v>
      </c>
      <c r="K42" s="19">
        <v>20.408999999999999</v>
      </c>
      <c r="L42" s="19">
        <v>0</v>
      </c>
      <c r="M42" s="19">
        <v>119.012</v>
      </c>
    </row>
    <row r="43" spans="1:13" ht="15" customHeight="1" x14ac:dyDescent="0.35">
      <c r="A43" s="105" t="s">
        <v>29</v>
      </c>
      <c r="B43" s="58"/>
      <c r="C43" s="58"/>
      <c r="D43" s="58"/>
      <c r="E43" s="77"/>
      <c r="F43" s="19"/>
      <c r="G43" s="77">
        <v>871.35599999999999</v>
      </c>
      <c r="H43" s="19">
        <v>597.10699999999986</v>
      </c>
      <c r="I43" s="77">
        <v>823.31999999999994</v>
      </c>
      <c r="J43" s="19">
        <v>463.84999999999997</v>
      </c>
      <c r="K43" s="19">
        <v>340.52</v>
      </c>
      <c r="L43" s="19">
        <v>0</v>
      </c>
      <c r="M43" s="19">
        <v>432.70100000000002</v>
      </c>
    </row>
    <row r="44" spans="1:13" ht="15" customHeight="1" x14ac:dyDescent="0.35">
      <c r="A44" s="105" t="s">
        <v>30</v>
      </c>
      <c r="B44" s="58"/>
      <c r="C44" s="58"/>
      <c r="D44" s="58"/>
      <c r="E44" s="77"/>
      <c r="F44" s="19"/>
      <c r="G44" s="77">
        <v>1116.3530000000001</v>
      </c>
      <c r="H44" s="19">
        <v>649.66999999999996</v>
      </c>
      <c r="I44" s="77">
        <v>756.25599999999997</v>
      </c>
      <c r="J44" s="19">
        <v>689.4</v>
      </c>
      <c r="K44" s="19">
        <v>665.11199999999997</v>
      </c>
      <c r="L44" s="19">
        <v>0</v>
      </c>
      <c r="M44" s="19">
        <v>331.82400000000001</v>
      </c>
    </row>
    <row r="45" spans="1:13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1987.7090000000001</v>
      </c>
      <c r="H46" s="34">
        <f>SUM(H41:H45)</f>
        <v>1246.7769999999998</v>
      </c>
      <c r="I46" s="83">
        <f>SUM(I41:I45)</f>
        <v>1579.576</v>
      </c>
      <c r="J46" s="35">
        <f>SUM(J41:J45)</f>
        <v>1153.3319999999999</v>
      </c>
      <c r="K46" s="35">
        <f>SUM(K41:K45)</f>
        <v>1026.0409999999999</v>
      </c>
      <c r="L46" s="35" t="s">
        <v>7</v>
      </c>
      <c r="M46" s="35">
        <f>SUM(M41:M45)</f>
        <v>883.53700000000003</v>
      </c>
    </row>
    <row r="47" spans="1:13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2895.6550000000002</v>
      </c>
      <c r="H47" s="183">
        <f>H40+H46</f>
        <v>2184.3829999999998</v>
      </c>
      <c r="I47" s="82">
        <f>I40+I46</f>
        <v>2525.9299999999998</v>
      </c>
      <c r="J47" s="16">
        <f>J40+J46</f>
        <v>2091.6559999999999</v>
      </c>
      <c r="K47" s="16">
        <f>K40+K46</f>
        <v>1947.7449999999999</v>
      </c>
      <c r="L47" s="16" t="s">
        <v>7</v>
      </c>
      <c r="M47" s="16">
        <f>M40+M46</f>
        <v>1409.5459999999998</v>
      </c>
    </row>
    <row r="48" spans="1:13" ht="15" customHeight="1" x14ac:dyDescent="0.35">
      <c r="A48" s="105" t="s">
        <v>34</v>
      </c>
      <c r="B48" s="58"/>
      <c r="C48" s="58"/>
      <c r="D48" s="58"/>
      <c r="E48" s="77"/>
      <c r="F48" s="19"/>
      <c r="G48" s="77">
        <v>350.53300000000002</v>
      </c>
      <c r="H48" s="19">
        <v>548.59400000000005</v>
      </c>
      <c r="I48" s="77">
        <v>259.66000000000003</v>
      </c>
      <c r="J48" s="19">
        <v>524.57500000000005</v>
      </c>
      <c r="K48" s="19">
        <v>428.34100000000001</v>
      </c>
      <c r="L48" s="19">
        <v>0</v>
      </c>
      <c r="M48" s="18">
        <v>435.267</v>
      </c>
    </row>
    <row r="49" spans="1:13" ht="15" customHeight="1" x14ac:dyDescent="0.35">
      <c r="A49" s="105" t="s">
        <v>76</v>
      </c>
      <c r="B49" s="58"/>
      <c r="C49" s="58"/>
      <c r="D49" s="58"/>
      <c r="E49" s="77"/>
      <c r="F49" s="19"/>
      <c r="G49" s="77">
        <v>0.34100000000000003</v>
      </c>
      <c r="H49" s="19">
        <v>0.48699999999999999</v>
      </c>
      <c r="I49" s="77">
        <v>0.26400000000000001</v>
      </c>
      <c r="J49" s="19">
        <v>0.442</v>
      </c>
      <c r="K49" s="19">
        <v>0.374</v>
      </c>
      <c r="L49" s="54">
        <v>0</v>
      </c>
      <c r="M49" s="54">
        <v>0.62999999999999989</v>
      </c>
    </row>
    <row r="50" spans="1:13" ht="15" customHeight="1" x14ac:dyDescent="0.35">
      <c r="A50" s="105" t="s">
        <v>35</v>
      </c>
      <c r="B50" s="58"/>
      <c r="C50" s="58"/>
      <c r="D50" s="58"/>
      <c r="E50" s="77"/>
      <c r="F50" s="19"/>
      <c r="G50" s="77">
        <v>0.21</v>
      </c>
      <c r="H50" s="19">
        <v>6.0999999999999999E-2</v>
      </c>
      <c r="I50" s="77">
        <v>0</v>
      </c>
      <c r="J50" s="19">
        <v>0.72599999999999998</v>
      </c>
      <c r="K50" s="19">
        <v>0.49299999999999999</v>
      </c>
      <c r="L50" s="54">
        <v>0</v>
      </c>
      <c r="M50" s="54">
        <v>1.847</v>
      </c>
    </row>
    <row r="51" spans="1:13" ht="15" customHeight="1" x14ac:dyDescent="0.35">
      <c r="A51" s="105" t="s">
        <v>36</v>
      </c>
      <c r="B51" s="58"/>
      <c r="C51" s="58"/>
      <c r="D51" s="58"/>
      <c r="E51" s="77"/>
      <c r="F51" s="19"/>
      <c r="G51" s="77">
        <v>524.83100000000002</v>
      </c>
      <c r="H51" s="19">
        <v>371.65200000000004</v>
      </c>
      <c r="I51" s="77">
        <v>433.63</v>
      </c>
      <c r="J51" s="19">
        <v>311.40899999999993</v>
      </c>
      <c r="K51" s="19">
        <v>260.31200000000001</v>
      </c>
      <c r="L51" s="19">
        <v>0</v>
      </c>
      <c r="M51" s="19">
        <v>166.809</v>
      </c>
    </row>
    <row r="52" spans="1:13" ht="15" customHeight="1" x14ac:dyDescent="0.35">
      <c r="A52" s="105" t="s">
        <v>37</v>
      </c>
      <c r="B52" s="58"/>
      <c r="C52" s="58"/>
      <c r="D52" s="58"/>
      <c r="E52" s="77"/>
      <c r="F52" s="19"/>
      <c r="G52" s="77">
        <v>234.464</v>
      </c>
      <c r="H52" s="19">
        <v>120.53700000000001</v>
      </c>
      <c r="I52" s="77">
        <v>266.82</v>
      </c>
      <c r="J52" s="19">
        <v>252.435</v>
      </c>
      <c r="K52" s="19">
        <v>302.09500000000003</v>
      </c>
      <c r="L52" s="19">
        <v>0</v>
      </c>
      <c r="M52" s="19">
        <v>13.456</v>
      </c>
    </row>
    <row r="53" spans="1:13" ht="15" customHeight="1" x14ac:dyDescent="0.35">
      <c r="A53" s="105" t="s">
        <v>38</v>
      </c>
      <c r="B53" s="58"/>
      <c r="C53" s="58"/>
      <c r="D53" s="58"/>
      <c r="E53" s="77"/>
      <c r="F53" s="19"/>
      <c r="G53" s="77">
        <v>1744.684</v>
      </c>
      <c r="H53" s="19">
        <v>1143.0519999999999</v>
      </c>
      <c r="I53" s="77">
        <v>1565.556</v>
      </c>
      <c r="J53" s="19">
        <v>1002.0690000000001</v>
      </c>
      <c r="K53" s="19">
        <v>956.13</v>
      </c>
      <c r="L53" s="19">
        <v>0</v>
      </c>
      <c r="M53" s="19">
        <v>791.53699999999992</v>
      </c>
    </row>
    <row r="54" spans="1:13" ht="15" customHeight="1" x14ac:dyDescent="0.35">
      <c r="A54" s="105" t="s">
        <v>71</v>
      </c>
      <c r="B54" s="58"/>
      <c r="C54" s="58"/>
      <c r="D54" s="58"/>
      <c r="E54" s="77"/>
      <c r="F54" s="19"/>
      <c r="G54" s="77">
        <v>40.633000000000003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19">
        <v>0</v>
      </c>
    </row>
    <row r="55" spans="1:13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2895.6959999999999</v>
      </c>
      <c r="H56" s="14">
        <f>SUM(H48:H55)</f>
        <v>2184.3829999999998</v>
      </c>
      <c r="I56" s="82">
        <f>SUM(I48:I55)</f>
        <v>2525.9300000000003</v>
      </c>
      <c r="J56" s="16">
        <f>SUM(J48:J55)</f>
        <v>2091.6559999999999</v>
      </c>
      <c r="K56" s="16">
        <f>SUM(K48:K55)</f>
        <v>1947.7449999999999</v>
      </c>
      <c r="L56" s="16" t="s">
        <v>7</v>
      </c>
      <c r="M56" s="16">
        <f>SUM(M48:M55)</f>
        <v>1409.5459999999998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3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41</v>
      </c>
      <c r="B62" s="115"/>
      <c r="C62" s="115"/>
      <c r="D62" s="115"/>
      <c r="E62" s="77">
        <v>98.268999999999721</v>
      </c>
      <c r="F62" s="19">
        <v>69.393999999999608</v>
      </c>
      <c r="G62" s="77">
        <v>186.04299999999927</v>
      </c>
      <c r="H62" s="19">
        <v>132.2960000000005</v>
      </c>
      <c r="I62" s="77">
        <v>252.17500000000007</v>
      </c>
      <c r="J62" s="19">
        <v>163.40999999999866</v>
      </c>
      <c r="K62" s="19"/>
      <c r="L62" s="19"/>
      <c r="M62" s="19"/>
    </row>
    <row r="63" spans="1:13" ht="15" customHeight="1" x14ac:dyDescent="0.35">
      <c r="A63" s="116" t="s">
        <v>42</v>
      </c>
      <c r="B63" s="116"/>
      <c r="C63" s="117"/>
      <c r="D63" s="117"/>
      <c r="E63" s="78">
        <v>-29.72699999999999</v>
      </c>
      <c r="F63" s="23">
        <v>-124.01499999999999</v>
      </c>
      <c r="G63" s="78">
        <v>170.79900000000001</v>
      </c>
      <c r="H63" s="23">
        <v>10.736000000000018</v>
      </c>
      <c r="I63" s="78">
        <v>221.17199999999997</v>
      </c>
      <c r="J63" s="23">
        <v>-73.227000000000032</v>
      </c>
      <c r="K63" s="23">
        <v>0</v>
      </c>
      <c r="L63" s="23">
        <v>0</v>
      </c>
      <c r="M63" s="23">
        <v>0</v>
      </c>
    </row>
    <row r="64" spans="1:13" ht="15" customHeight="1" x14ac:dyDescent="0.35">
      <c r="A64" s="169" t="s">
        <v>43</v>
      </c>
      <c r="B64" s="118"/>
      <c r="C64" s="119"/>
      <c r="D64" s="119"/>
      <c r="E64" s="84">
        <f t="shared" ref="E64:J64" si="6">SUM(E62:E63)</f>
        <v>68.541999999999732</v>
      </c>
      <c r="F64" s="183">
        <f t="shared" si="6"/>
        <v>-54.621000000000379</v>
      </c>
      <c r="G64" s="76">
        <f t="shared" si="6"/>
        <v>356.8419999999993</v>
      </c>
      <c r="H64" s="15">
        <f t="shared" si="6"/>
        <v>143.03200000000052</v>
      </c>
      <c r="I64" s="76">
        <f t="shared" si="6"/>
        <v>473.34700000000004</v>
      </c>
      <c r="J64" s="15">
        <f t="shared" si="6"/>
        <v>90.182999999998628</v>
      </c>
      <c r="K64" s="16" t="s">
        <v>7</v>
      </c>
      <c r="L64" s="16" t="s">
        <v>7</v>
      </c>
      <c r="M64" s="16" t="s">
        <v>7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-1.278</v>
      </c>
      <c r="F65" s="19">
        <v>11.756</v>
      </c>
      <c r="G65" s="77">
        <v>-2.8820000000000001</v>
      </c>
      <c r="H65" s="19">
        <v>-3.2869999999999999</v>
      </c>
      <c r="I65" s="77">
        <v>-12.985000000000001</v>
      </c>
      <c r="J65" s="19">
        <v>-4.4189999999999996</v>
      </c>
      <c r="K65" s="19">
        <v>0</v>
      </c>
      <c r="L65" s="19">
        <v>0</v>
      </c>
      <c r="M65" s="19">
        <v>0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9.1999999999999998E-2</v>
      </c>
      <c r="F66" s="23">
        <v>-0.36400000000000005</v>
      </c>
      <c r="G66" s="78">
        <v>9.1999999999999998E-2</v>
      </c>
      <c r="H66" s="23">
        <v>0.44600000000000001</v>
      </c>
      <c r="I66" s="78">
        <v>0.48699999999999999</v>
      </c>
      <c r="J66" s="23">
        <v>1.0249999999999999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J67" si="7">SUM(E64:E66)</f>
        <v>67.355999999999725</v>
      </c>
      <c r="F67" s="183">
        <f t="shared" si="7"/>
        <v>-43.229000000000376</v>
      </c>
      <c r="G67" s="76">
        <f t="shared" si="7"/>
        <v>354.05199999999928</v>
      </c>
      <c r="H67" s="15">
        <f t="shared" si="7"/>
        <v>140.19100000000051</v>
      </c>
      <c r="I67" s="76">
        <f t="shared" si="7"/>
        <v>460.84900000000005</v>
      </c>
      <c r="J67" s="15">
        <f t="shared" si="7"/>
        <v>86.788999999998637</v>
      </c>
      <c r="K67" s="16" t="s">
        <v>7</v>
      </c>
      <c r="L67" s="16" t="s">
        <v>7</v>
      </c>
      <c r="M67" s="16" t="s">
        <v>7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-0.81399999999999995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9" t="s">
        <v>47</v>
      </c>
      <c r="B69" s="118"/>
      <c r="C69" s="74"/>
      <c r="D69" s="74"/>
      <c r="E69" s="84">
        <f t="shared" ref="E69:J69" si="8">SUM(E67:E68)</f>
        <v>67.355999999999725</v>
      </c>
      <c r="F69" s="183">
        <f t="shared" si="8"/>
        <v>-43.229000000000376</v>
      </c>
      <c r="G69" s="76">
        <f t="shared" si="8"/>
        <v>354.05199999999928</v>
      </c>
      <c r="H69" s="15">
        <f t="shared" si="8"/>
        <v>140.19100000000051</v>
      </c>
      <c r="I69" s="76">
        <f t="shared" si="8"/>
        <v>460.84900000000005</v>
      </c>
      <c r="J69" s="15">
        <f t="shared" si="8"/>
        <v>85.974999999998644</v>
      </c>
      <c r="K69" s="16" t="s">
        <v>7</v>
      </c>
      <c r="L69" s="16" t="s">
        <v>7</v>
      </c>
      <c r="M69" s="16" t="s">
        <v>7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-34.375</v>
      </c>
      <c r="F70" s="19">
        <v>-25</v>
      </c>
      <c r="G70" s="77">
        <v>-34.375</v>
      </c>
      <c r="H70" s="19">
        <v>-179.74700000000001</v>
      </c>
      <c r="I70" s="77">
        <v>-29.747000000000014</v>
      </c>
      <c r="J70" s="19">
        <v>-61.558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-4.1000000000000002E-2</v>
      </c>
      <c r="F72" s="19">
        <v>-0.11299999999999999</v>
      </c>
      <c r="G72" s="77">
        <v>-4.1000000000000002E-2</v>
      </c>
      <c r="H72" s="19">
        <v>-0.17399999999999999</v>
      </c>
      <c r="I72" s="77">
        <v>-365.755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40.633000000000003</v>
      </c>
      <c r="F73" s="23">
        <v>0</v>
      </c>
      <c r="G73" s="78">
        <v>40.633000000000003</v>
      </c>
      <c r="H73" s="23">
        <v>0</v>
      </c>
      <c r="I73" s="78">
        <v>0</v>
      </c>
      <c r="J73" s="23">
        <v>-0.129</v>
      </c>
      <c r="K73" s="23">
        <v>0</v>
      </c>
      <c r="L73" s="23">
        <v>0</v>
      </c>
      <c r="M73" s="23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J74" si="9">SUM(E70:E73)</f>
        <v>6.2170000000000059</v>
      </c>
      <c r="F74" s="191">
        <f t="shared" si="9"/>
        <v>-25.113</v>
      </c>
      <c r="G74" s="85">
        <f t="shared" si="9"/>
        <v>6.2170000000000059</v>
      </c>
      <c r="H74" s="34">
        <f t="shared" si="9"/>
        <v>-179.92100000000002</v>
      </c>
      <c r="I74" s="85">
        <f t="shared" si="9"/>
        <v>-395.50200000000001</v>
      </c>
      <c r="J74" s="137">
        <f t="shared" si="9"/>
        <v>-61.686999999999998</v>
      </c>
      <c r="K74" s="158" t="s">
        <v>7</v>
      </c>
      <c r="L74" s="158" t="s">
        <v>7</v>
      </c>
      <c r="M74" s="35" t="s">
        <v>7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J75" si="10">SUM(E74+E69)</f>
        <v>73.572999999999723</v>
      </c>
      <c r="F75" s="183">
        <f t="shared" si="10"/>
        <v>-68.342000000000382</v>
      </c>
      <c r="G75" s="76">
        <f t="shared" si="10"/>
        <v>360.26899999999927</v>
      </c>
      <c r="H75" s="15">
        <f t="shared" si="10"/>
        <v>-39.729999999999507</v>
      </c>
      <c r="I75" s="76">
        <f t="shared" si="10"/>
        <v>65.347000000000037</v>
      </c>
      <c r="J75" s="15">
        <f t="shared" si="10"/>
        <v>24.287999999998647</v>
      </c>
      <c r="K75" s="16" t="s">
        <v>7</v>
      </c>
      <c r="L75" s="16" t="s">
        <v>7</v>
      </c>
      <c r="M75" s="16" t="s">
        <v>7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23"/>
    </row>
    <row r="77" spans="1:13" ht="15" customHeight="1" x14ac:dyDescent="0.35">
      <c r="A77" s="169" t="s">
        <v>114</v>
      </c>
      <c r="B77" s="121"/>
      <c r="C77" s="74"/>
      <c r="D77" s="74"/>
      <c r="E77" s="84">
        <f t="shared" ref="E77:J77" si="11">SUM(E75:E76)</f>
        <v>73.572999999999723</v>
      </c>
      <c r="F77" s="183">
        <f t="shared" si="11"/>
        <v>-68.342000000000382</v>
      </c>
      <c r="G77" s="76">
        <f t="shared" si="11"/>
        <v>360.26899999999927</v>
      </c>
      <c r="H77" s="15">
        <f t="shared" si="11"/>
        <v>-39.729999999999507</v>
      </c>
      <c r="I77" s="76">
        <f t="shared" si="11"/>
        <v>65.347000000000037</v>
      </c>
      <c r="J77" s="15">
        <f t="shared" si="11"/>
        <v>24.287999999998647</v>
      </c>
      <c r="K77" s="16" t="s">
        <v>7</v>
      </c>
      <c r="L77" s="16" t="s">
        <v>7</v>
      </c>
      <c r="M77" s="16" t="s">
        <v>7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55</v>
      </c>
      <c r="B83" s="115"/>
      <c r="C83" s="106"/>
      <c r="D83" s="106"/>
      <c r="E83" s="80">
        <v>2.9711626650816987</v>
      </c>
      <c r="F83" s="54">
        <v>3.8178025455546472</v>
      </c>
      <c r="G83" s="80">
        <v>3.3523757072945757</v>
      </c>
      <c r="H83" s="54">
        <v>3.9164048078236822</v>
      </c>
      <c r="I83" s="80">
        <v>3.3033233719205315</v>
      </c>
      <c r="J83" s="54">
        <v>3.2750193624833508</v>
      </c>
      <c r="K83" s="54">
        <v>2.8409698421502041</v>
      </c>
      <c r="L83" s="54">
        <v>3.3721939097255573</v>
      </c>
      <c r="M83" s="54">
        <v>3.3721939097255551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2.9864405927638749</v>
      </c>
      <c r="F84" s="54">
        <v>3.8353855468525211</v>
      </c>
      <c r="G84" s="80">
        <v>3.3664773710601512</v>
      </c>
      <c r="H84" s="54">
        <v>3.9256376474643875</v>
      </c>
      <c r="I84" s="80">
        <v>3.3163468230465649</v>
      </c>
      <c r="J84" s="54">
        <v>3.0706357275938467</v>
      </c>
      <c r="K84" s="54">
        <v>3.1846482918522745</v>
      </c>
      <c r="L84" s="54">
        <v>3.3721939097255573</v>
      </c>
      <c r="M84" s="54">
        <v>3.3721939097255551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2.8228681992892133</v>
      </c>
      <c r="F85" s="54">
        <v>3.9102279018687507</v>
      </c>
      <c r="G85" s="80">
        <v>3.1542345116939776</v>
      </c>
      <c r="H85" s="54">
        <v>3.8568312591147667</v>
      </c>
      <c r="I85" s="80">
        <v>3.4069533126976652</v>
      </c>
      <c r="J85" s="54">
        <v>2.870528744135572</v>
      </c>
      <c r="K85" s="54">
        <v>2.5926522864229389</v>
      </c>
      <c r="L85" s="54">
        <v>2.7919879253399991</v>
      </c>
      <c r="M85" s="54">
        <v>3.2759722304995909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36.850688887897206</v>
      </c>
      <c r="J86" s="54">
        <v>20.243966939373557</v>
      </c>
      <c r="K86" s="54" t="s">
        <v>7</v>
      </c>
      <c r="L86" s="54" t="s">
        <v>7</v>
      </c>
      <c r="M86" s="54">
        <v>15.959561833231451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30.28502853044084</v>
      </c>
      <c r="J87" s="54">
        <v>21.163830482132472</v>
      </c>
      <c r="K87" s="54" t="s">
        <v>7</v>
      </c>
      <c r="L87" s="54" t="s">
        <v>7</v>
      </c>
      <c r="M87" s="54">
        <v>23.943384527223134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12.117086876522929</v>
      </c>
      <c r="H88" s="19">
        <v>25.136663304924095</v>
      </c>
      <c r="I88" s="77">
        <v>10.290229737166138</v>
      </c>
      <c r="J88" s="19">
        <v>25.100542345395247</v>
      </c>
      <c r="K88" s="19">
        <v>22.010838174401663</v>
      </c>
      <c r="L88" s="19" t="s">
        <v>7</v>
      </c>
      <c r="M88" s="19">
        <v>30.92463814589944</v>
      </c>
    </row>
    <row r="89" spans="1:13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-886.58800000000008</v>
      </c>
      <c r="H89" s="19">
        <v>-541.28099999999995</v>
      </c>
      <c r="I89" s="77">
        <v>-503.85599999999999</v>
      </c>
      <c r="J89" s="19">
        <v>-463.50800000000004</v>
      </c>
      <c r="K89" s="19">
        <v>-397.04699999999997</v>
      </c>
      <c r="L89" s="19" t="s">
        <v>7</v>
      </c>
      <c r="M89" s="19">
        <v>-446.79200000000003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0.6688269863255768</v>
      </c>
      <c r="H90" s="54">
        <v>0.21963608283659417</v>
      </c>
      <c r="I90" s="80">
        <v>1.0265308320893769</v>
      </c>
      <c r="J90" s="54">
        <v>0.48219581461171684</v>
      </c>
      <c r="K90" s="54">
        <v>0.70580222292198824</v>
      </c>
      <c r="L90" s="54" t="s">
        <v>7</v>
      </c>
      <c r="M90" s="54">
        <v>3.5106917459858666E-2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637</v>
      </c>
      <c r="J91" s="19">
        <v>528</v>
      </c>
      <c r="K91" s="19">
        <v>468</v>
      </c>
      <c r="L91" s="19">
        <v>397</v>
      </c>
      <c r="M91" s="19">
        <v>397</v>
      </c>
    </row>
    <row r="92" spans="1:13" ht="16.5" x14ac:dyDescent="0.35">
      <c r="A92" s="109" t="s">
        <v>129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126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  <rowBreaks count="1" manualBreakCount="1">
    <brk id="95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97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327.49841319999996</v>
      </c>
      <c r="F8" s="15">
        <v>374.47900000000004</v>
      </c>
      <c r="G8" s="76">
        <v>676.26632759999995</v>
      </c>
      <c r="H8" s="15">
        <v>711.80700000000002</v>
      </c>
      <c r="I8" s="76">
        <v>1488.364</v>
      </c>
      <c r="J8" s="15">
        <v>1509.173</v>
      </c>
      <c r="K8" s="15">
        <v>1595.847</v>
      </c>
      <c r="L8" s="15">
        <v>1656.875</v>
      </c>
    </row>
    <row r="9" spans="1:12" ht="15" customHeight="1" x14ac:dyDescent="0.35">
      <c r="A9" s="105" t="s">
        <v>10</v>
      </c>
      <c r="B9" s="58"/>
      <c r="C9" s="58"/>
      <c r="D9" s="58"/>
      <c r="E9" s="77">
        <v>-310.34418950000003</v>
      </c>
      <c r="F9" s="19">
        <v>-356.64</v>
      </c>
      <c r="G9" s="77">
        <v>-631.94134080000003</v>
      </c>
      <c r="H9" s="19">
        <v>-695.18099999999993</v>
      </c>
      <c r="I9" s="77">
        <v>-1433.9650000000001</v>
      </c>
      <c r="J9" s="19">
        <v>-1395.8420000000001</v>
      </c>
      <c r="K9" s="19">
        <v>-1421.742</v>
      </c>
      <c r="L9" s="19">
        <v>-1513.482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3.0039249999999997</v>
      </c>
      <c r="F10" s="19">
        <v>-2.1300000000000003</v>
      </c>
      <c r="G10" s="77">
        <v>2.0708016000000002</v>
      </c>
      <c r="H10" s="19">
        <v>-2.1579999999999999</v>
      </c>
      <c r="I10" s="77">
        <v>-7.5779999999999994</v>
      </c>
      <c r="J10" s="19">
        <v>-13.950000000000001</v>
      </c>
      <c r="K10" s="19">
        <v>-8.36</v>
      </c>
      <c r="L10" s="19">
        <v>-1.4670000000000007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0.18699199999999999</v>
      </c>
      <c r="H12" s="23">
        <v>0</v>
      </c>
      <c r="I12" s="78">
        <v>-0.02</v>
      </c>
      <c r="J12" s="23">
        <v>0</v>
      </c>
      <c r="K12" s="23">
        <v>0</v>
      </c>
      <c r="L12" s="23">
        <v>0.32400000000000001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20.158148699999931</v>
      </c>
      <c r="F13" s="183">
        <f t="shared" si="0"/>
        <v>15.709000000000055</v>
      </c>
      <c r="G13" s="76">
        <f t="shared" si="0"/>
        <v>46.582780399999919</v>
      </c>
      <c r="H13" s="15">
        <f t="shared" si="0"/>
        <v>14.468000000000091</v>
      </c>
      <c r="I13" s="76">
        <f t="shared" si="0"/>
        <v>46.800999999999881</v>
      </c>
      <c r="J13" s="16">
        <f t="shared" si="0"/>
        <v>99.380999999999901</v>
      </c>
      <c r="K13" s="16">
        <f t="shared" si="0"/>
        <v>165.745</v>
      </c>
      <c r="L13" s="16">
        <f t="shared" si="0"/>
        <v>142.25000000000003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-8.9500219000000012</v>
      </c>
      <c r="F14" s="184">
        <v>-9.7889999999999979</v>
      </c>
      <c r="G14" s="78">
        <v>-17.306280900000001</v>
      </c>
      <c r="H14" s="23">
        <v>-19.747</v>
      </c>
      <c r="I14" s="78">
        <v>-39.204000000000001</v>
      </c>
      <c r="J14" s="23">
        <v>-39.746000000000002</v>
      </c>
      <c r="K14" s="23">
        <v>-38.055999999999997</v>
      </c>
      <c r="L14" s="23">
        <v>-38.21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11.208126799999929</v>
      </c>
      <c r="F15" s="183">
        <f t="shared" si="1"/>
        <v>5.9200000000000568</v>
      </c>
      <c r="G15" s="76">
        <f t="shared" si="1"/>
        <v>29.276499499999918</v>
      </c>
      <c r="H15" s="15">
        <f t="shared" si="1"/>
        <v>-5.2789999999999093</v>
      </c>
      <c r="I15" s="76">
        <f t="shared" si="1"/>
        <v>7.5969999999998805</v>
      </c>
      <c r="J15" s="16">
        <f t="shared" si="1"/>
        <v>59.634999999999899</v>
      </c>
      <c r="K15" s="16">
        <f t="shared" si="1"/>
        <v>127.68900000000001</v>
      </c>
      <c r="L15" s="16">
        <f t="shared" si="1"/>
        <v>104.04000000000002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-7.980050000000001E-2</v>
      </c>
      <c r="F16" s="19">
        <v>-7.3999999999999996E-2</v>
      </c>
      <c r="G16" s="77">
        <v>-0.15093680000000001</v>
      </c>
      <c r="H16" s="19">
        <v>-0.14499999999999999</v>
      </c>
      <c r="I16" s="77">
        <v>-0.28699999999999998</v>
      </c>
      <c r="J16" s="19">
        <v>-0.377</v>
      </c>
      <c r="K16" s="19">
        <v>-1.3009999999999999</v>
      </c>
      <c r="L16" s="19">
        <v>-1.345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11.12832629999993</v>
      </c>
      <c r="F18" s="183">
        <f t="shared" si="2"/>
        <v>5.8460000000000569</v>
      </c>
      <c r="G18" s="76">
        <f t="shared" si="2"/>
        <v>29.125562699999918</v>
      </c>
      <c r="H18" s="15">
        <f t="shared" si="2"/>
        <v>-5.4239999999999089</v>
      </c>
      <c r="I18" s="76">
        <f t="shared" si="2"/>
        <v>7.3099999999998806</v>
      </c>
      <c r="J18" s="16">
        <f t="shared" si="2"/>
        <v>59.257999999999896</v>
      </c>
      <c r="K18" s="16">
        <f t="shared" si="2"/>
        <v>126.38800000000001</v>
      </c>
      <c r="L18" s="16">
        <f t="shared" si="2"/>
        <v>102.69500000000002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0.98574760000000017</v>
      </c>
      <c r="F19" s="19">
        <v>1.653</v>
      </c>
      <c r="G19" s="77">
        <v>6.2355695999999998</v>
      </c>
      <c r="H19" s="19">
        <v>2.9569999999999999</v>
      </c>
      <c r="I19" s="77">
        <v>6.2683999999999997</v>
      </c>
      <c r="J19" s="19">
        <v>0.67</v>
      </c>
      <c r="K19" s="19">
        <v>4.532</v>
      </c>
      <c r="L19" s="19">
        <v>1.9500000000000002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-7.2245509999999999</v>
      </c>
      <c r="F20" s="23">
        <v>-11.076000000000001</v>
      </c>
      <c r="G20" s="78">
        <v>-16.845451600000001</v>
      </c>
      <c r="H20" s="23">
        <v>-23.39</v>
      </c>
      <c r="I20" s="78">
        <v>-41.792000000000002</v>
      </c>
      <c r="J20" s="23">
        <v>-56.858000000000004</v>
      </c>
      <c r="K20" s="23">
        <v>-24.933999999999997</v>
      </c>
      <c r="L20" s="23">
        <v>-35.076999999999998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4.8895228999999301</v>
      </c>
      <c r="F21" s="183">
        <f t="shared" si="3"/>
        <v>-3.5769999999999431</v>
      </c>
      <c r="G21" s="76">
        <f t="shared" si="3"/>
        <v>18.515680699999916</v>
      </c>
      <c r="H21" s="15">
        <f t="shared" si="3"/>
        <v>-25.856999999999911</v>
      </c>
      <c r="I21" s="76">
        <f t="shared" si="3"/>
        <v>-28.21360000000012</v>
      </c>
      <c r="J21" s="16">
        <f t="shared" si="3"/>
        <v>3.0699999999998937</v>
      </c>
      <c r="K21" s="16">
        <f t="shared" si="3"/>
        <v>105.98600000000002</v>
      </c>
      <c r="L21" s="16">
        <f t="shared" si="3"/>
        <v>69.568000000000026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-3.3832787</v>
      </c>
      <c r="F22" s="19">
        <v>0.83499999999999952</v>
      </c>
      <c r="G22" s="77">
        <v>-3.5337937999999998</v>
      </c>
      <c r="H22" s="19">
        <v>5.9589999999999996</v>
      </c>
      <c r="I22" s="77">
        <v>-3.3820000000000014</v>
      </c>
      <c r="J22" s="19">
        <v>7.229000000000001</v>
      </c>
      <c r="K22" s="19">
        <v>-27.627000000000002</v>
      </c>
      <c r="L22" s="19">
        <v>-27.955000000000002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1.5062441999999301</v>
      </c>
      <c r="F24" s="183">
        <f t="shared" si="4"/>
        <v>-2.7419999999999436</v>
      </c>
      <c r="G24" s="76">
        <f t="shared" si="4"/>
        <v>14.981886899999916</v>
      </c>
      <c r="H24" s="15">
        <f t="shared" si="4"/>
        <v>-19.897999999999911</v>
      </c>
      <c r="I24" s="76">
        <f t="shared" si="4"/>
        <v>-31.595600000000122</v>
      </c>
      <c r="J24" s="16">
        <f t="shared" si="4"/>
        <v>10.298999999999895</v>
      </c>
      <c r="K24" s="16">
        <f t="shared" si="4"/>
        <v>78.359000000000009</v>
      </c>
      <c r="L24" s="16">
        <f t="shared" si="4"/>
        <v>41.613000000000028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1.5062441999999292</v>
      </c>
      <c r="F25" s="19">
        <v>-2.7420000000000471</v>
      </c>
      <c r="G25" s="77">
        <v>14.981886899999926</v>
      </c>
      <c r="H25" s="19">
        <v>-19.898000000000028</v>
      </c>
      <c r="I25" s="77">
        <v>-31.595600000000008</v>
      </c>
      <c r="J25" s="19">
        <v>10.298999999999808</v>
      </c>
      <c r="K25" s="19">
        <v>78.359000000000066</v>
      </c>
      <c r="L25" s="19">
        <v>41.612999999999985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-5.0529999999999999</v>
      </c>
      <c r="F28" s="19">
        <v>-16.700000000000003</v>
      </c>
      <c r="G28" s="77">
        <v>-5.0529999999999999</v>
      </c>
      <c r="H28" s="19">
        <v>-28.8</v>
      </c>
      <c r="I28" s="77">
        <v>-58.7</v>
      </c>
      <c r="J28" s="19">
        <v>-17.599999999999998</v>
      </c>
      <c r="K28" s="19">
        <v>-11.954000000000001</v>
      </c>
      <c r="L28" s="19">
        <v>-21.3</v>
      </c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16.261126799999928</v>
      </c>
      <c r="F29" s="154">
        <f t="shared" si="5"/>
        <v>22.620000000000061</v>
      </c>
      <c r="G29" s="153">
        <f t="shared" si="5"/>
        <v>34.329499499999919</v>
      </c>
      <c r="H29" s="154">
        <f t="shared" si="5"/>
        <v>23.521000000000093</v>
      </c>
      <c r="I29" s="153">
        <f t="shared" si="5"/>
        <v>66.296999999999883</v>
      </c>
      <c r="J29" s="154">
        <f t="shared" si="5"/>
        <v>77.2349999999999</v>
      </c>
      <c r="K29" s="154">
        <f t="shared" si="5"/>
        <v>139.643</v>
      </c>
      <c r="L29" s="154">
        <f t="shared" si="5"/>
        <v>125.34000000000002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1168.2012725</v>
      </c>
      <c r="H35" s="19">
        <v>1190.2159999999999</v>
      </c>
      <c r="I35" s="77">
        <v>1181.7829999999999</v>
      </c>
      <c r="J35" s="19">
        <v>1179.1559999999999</v>
      </c>
      <c r="K35" s="19">
        <v>1157.711</v>
      </c>
      <c r="L35" s="19">
        <v>1153.934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43.45064630000001</v>
      </c>
      <c r="H36" s="19">
        <v>48.857999999999997</v>
      </c>
      <c r="I36" s="77">
        <v>46.531999999999996</v>
      </c>
      <c r="J36" s="19">
        <v>51.113999999999997</v>
      </c>
      <c r="K36" s="19">
        <v>55.242000000000004</v>
      </c>
      <c r="L36" s="19">
        <v>48.853000000000002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176.15953709999999</v>
      </c>
      <c r="H37" s="19">
        <v>192.49599999999998</v>
      </c>
      <c r="I37" s="77">
        <v>184.82799999999997</v>
      </c>
      <c r="J37" s="19">
        <v>196.52500000000001</v>
      </c>
      <c r="K37" s="19">
        <v>187.76300000000001</v>
      </c>
      <c r="L37" s="19">
        <v>195.77600000000001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1.3277123999999998</v>
      </c>
      <c r="H38" s="19">
        <v>2.2640000000000002</v>
      </c>
      <c r="I38" s="77">
        <v>2.093</v>
      </c>
      <c r="J38" s="19">
        <v>2.3460000000000001</v>
      </c>
      <c r="K38" s="19">
        <v>2.1840000000000002</v>
      </c>
      <c r="L38" s="19">
        <v>2.218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33.853131000000005</v>
      </c>
      <c r="H39" s="23">
        <v>26.555999999999997</v>
      </c>
      <c r="I39" s="78">
        <v>33.194000000000003</v>
      </c>
      <c r="J39" s="23">
        <v>26.027000000000001</v>
      </c>
      <c r="K39" s="23">
        <v>12.608000000000001</v>
      </c>
      <c r="L39" s="23">
        <v>22.725000000000001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76">
        <f t="shared" ref="G40:L40" si="6">SUM(G35:G39)</f>
        <v>1422.9922993000002</v>
      </c>
      <c r="H40" s="183">
        <f t="shared" si="6"/>
        <v>1460.3899999999996</v>
      </c>
      <c r="I40" s="76">
        <f t="shared" si="6"/>
        <v>1448.4299999999998</v>
      </c>
      <c r="J40" s="16">
        <f t="shared" si="6"/>
        <v>1455.1680000000001</v>
      </c>
      <c r="K40" s="16">
        <f t="shared" si="6"/>
        <v>1415.5079999999998</v>
      </c>
      <c r="L40" s="16">
        <f t="shared" si="6"/>
        <v>1423.5060000000001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162.84673530000001</v>
      </c>
      <c r="H41" s="19">
        <v>164.32799999999997</v>
      </c>
      <c r="I41" s="77">
        <v>163.55900000000003</v>
      </c>
      <c r="J41" s="19">
        <v>164.26599999999999</v>
      </c>
      <c r="K41" s="19">
        <v>170.26599999999999</v>
      </c>
      <c r="L41" s="19">
        <v>155.22900000000001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278.00068970000001</v>
      </c>
      <c r="H43" s="19">
        <v>326.22700000000003</v>
      </c>
      <c r="I43" s="77">
        <v>283.935</v>
      </c>
      <c r="J43" s="19">
        <v>328.13900000000007</v>
      </c>
      <c r="K43" s="19">
        <v>333.18399999999997</v>
      </c>
      <c r="L43" s="19">
        <v>318.02900000000005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69.584358300000005</v>
      </c>
      <c r="H44" s="19">
        <v>80.986000000000004</v>
      </c>
      <c r="I44" s="77">
        <v>111.628</v>
      </c>
      <c r="J44" s="19">
        <v>147.06299999999999</v>
      </c>
      <c r="K44" s="19">
        <v>201.84899999999999</v>
      </c>
      <c r="L44" s="19">
        <v>175.21100000000001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5">
        <f t="shared" ref="G46:L46" si="7">SUM(G41:G45)</f>
        <v>510.43178330000006</v>
      </c>
      <c r="H46" s="34">
        <f t="shared" si="7"/>
        <v>571.54100000000005</v>
      </c>
      <c r="I46" s="85">
        <f t="shared" si="7"/>
        <v>559.12200000000007</v>
      </c>
      <c r="J46" s="35">
        <f t="shared" si="7"/>
        <v>639.46800000000007</v>
      </c>
      <c r="K46" s="35">
        <f t="shared" si="7"/>
        <v>705.29899999999998</v>
      </c>
      <c r="L46" s="35">
        <f t="shared" si="7"/>
        <v>648.46900000000005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76">
        <f t="shared" ref="G47:L47" si="8">G40+G46</f>
        <v>1933.4240826000002</v>
      </c>
      <c r="H47" s="183">
        <f t="shared" si="8"/>
        <v>2031.9309999999996</v>
      </c>
      <c r="I47" s="76">
        <f t="shared" si="8"/>
        <v>2007.5519999999999</v>
      </c>
      <c r="J47" s="16">
        <f t="shared" si="8"/>
        <v>2094.6360000000004</v>
      </c>
      <c r="K47" s="16">
        <f t="shared" si="8"/>
        <v>2120.8069999999998</v>
      </c>
      <c r="L47" s="16">
        <f t="shared" si="8"/>
        <v>2071.9750000000004</v>
      </c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77">
        <v>912.79100009999968</v>
      </c>
      <c r="H48" s="19">
        <v>927.88499999999988</v>
      </c>
      <c r="I48" s="77">
        <v>907.8643999999997</v>
      </c>
      <c r="J48" s="19">
        <v>939.5</v>
      </c>
      <c r="K48" s="19">
        <v>1246.444</v>
      </c>
      <c r="L48" s="19">
        <v>1156.308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4.7457191000000005</v>
      </c>
      <c r="H50" s="19">
        <v>5.3639999999999999</v>
      </c>
      <c r="I50" s="77">
        <v>4.5069999999999997</v>
      </c>
      <c r="J50" s="19">
        <v>4.327</v>
      </c>
      <c r="K50" s="19">
        <v>3.53</v>
      </c>
      <c r="L50" s="19">
        <v>3.47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7.0320899999999993</v>
      </c>
      <c r="H51" s="19">
        <v>8.31</v>
      </c>
      <c r="I51" s="77">
        <v>6.83</v>
      </c>
      <c r="J51" s="19">
        <v>8.9290000000000003</v>
      </c>
      <c r="K51" s="19">
        <v>8.5</v>
      </c>
      <c r="L51" s="19">
        <v>11.704000000000001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712.50900000000001</v>
      </c>
      <c r="H52" s="19">
        <v>792.07500000000005</v>
      </c>
      <c r="I52" s="77">
        <v>736.60500000000002</v>
      </c>
      <c r="J52" s="19">
        <v>779.88200000000006</v>
      </c>
      <c r="K52" s="19">
        <v>496.1</v>
      </c>
      <c r="L52" s="19">
        <v>569.995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293.27043139999995</v>
      </c>
      <c r="H53" s="19">
        <v>298.29700000000003</v>
      </c>
      <c r="I53" s="77">
        <v>351.74599999999998</v>
      </c>
      <c r="J53" s="19">
        <v>361.99799999999999</v>
      </c>
      <c r="K53" s="19">
        <v>366.233</v>
      </c>
      <c r="L53" s="19">
        <v>330.49800000000005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3.0760000000000001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76">
        <f t="shared" ref="G56:L56" si="9">SUM(G48:G55)</f>
        <v>1933.4242405999996</v>
      </c>
      <c r="H56" s="14">
        <f t="shared" si="9"/>
        <v>2031.931</v>
      </c>
      <c r="I56" s="76">
        <f t="shared" si="9"/>
        <v>2007.5523999999996</v>
      </c>
      <c r="J56" s="16">
        <f t="shared" si="9"/>
        <v>2094.636</v>
      </c>
      <c r="K56" s="16">
        <f t="shared" si="9"/>
        <v>2120.8070000000002</v>
      </c>
      <c r="L56" s="16">
        <f t="shared" si="9"/>
        <v>2071.9749999999999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6.8463452999998795</v>
      </c>
      <c r="F62" s="19">
        <v>12.838000000000006</v>
      </c>
      <c r="G62" s="77">
        <v>24.342898400000006</v>
      </c>
      <c r="H62" s="19">
        <v>10.421000000000152</v>
      </c>
      <c r="I62" s="77">
        <v>46.163399999999903</v>
      </c>
      <c r="J62" s="19">
        <v>65.821999999999719</v>
      </c>
      <c r="K62" s="19">
        <v>127.89900000000013</v>
      </c>
      <c r="L62" s="19">
        <v>94.890999999999678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-13.158000000000001</v>
      </c>
      <c r="F63" s="23">
        <v>-50.400999999999996</v>
      </c>
      <c r="G63" s="78">
        <v>-50.792000000000002</v>
      </c>
      <c r="H63" s="23">
        <v>-64.282999999999987</v>
      </c>
      <c r="I63" s="78">
        <v>-8.009999999999998</v>
      </c>
      <c r="J63" s="23">
        <v>16.353999999999999</v>
      </c>
      <c r="K63" s="23">
        <v>-0.57200000000000273</v>
      </c>
      <c r="L63" s="23">
        <v>25.286000000000001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-6.3116547000001217</v>
      </c>
      <c r="F64" s="183">
        <f t="shared" si="10"/>
        <v>-37.562999999999988</v>
      </c>
      <c r="G64" s="76">
        <f t="shared" si="10"/>
        <v>-26.449101599999995</v>
      </c>
      <c r="H64" s="15">
        <f t="shared" si="10"/>
        <v>-53.861999999999838</v>
      </c>
      <c r="I64" s="76">
        <f t="shared" si="10"/>
        <v>38.153399999999905</v>
      </c>
      <c r="J64" s="16">
        <f t="shared" si="10"/>
        <v>82.175999999999718</v>
      </c>
      <c r="K64" s="16">
        <f t="shared" si="10"/>
        <v>127.32700000000013</v>
      </c>
      <c r="L64" s="16">
        <f t="shared" si="10"/>
        <v>120.17699999999968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-6.5860000000000003</v>
      </c>
      <c r="F65" s="19">
        <v>-2.4979999999999998</v>
      </c>
      <c r="G65" s="77">
        <v>-11.665000000000001</v>
      </c>
      <c r="H65" s="19">
        <v>-7.8740000000000006</v>
      </c>
      <c r="I65" s="77">
        <v>-23.098999999999997</v>
      </c>
      <c r="J65" s="19">
        <v>-32.670999999999999</v>
      </c>
      <c r="K65" s="19">
        <v>-36.271999999999998</v>
      </c>
      <c r="L65" s="19">
        <v>-50.597000000000001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-4.4999999999999998E-2</v>
      </c>
      <c r="F66" s="23">
        <v>0</v>
      </c>
      <c r="G66" s="78">
        <v>0</v>
      </c>
      <c r="H66" s="23">
        <v>0</v>
      </c>
      <c r="I66" s="78">
        <v>0</v>
      </c>
      <c r="J66" s="23">
        <v>0</v>
      </c>
      <c r="K66" s="23">
        <v>0</v>
      </c>
      <c r="L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-12.942654700000121</v>
      </c>
      <c r="F67" s="183">
        <f t="shared" si="11"/>
        <v>-40.060999999999986</v>
      </c>
      <c r="G67" s="76">
        <f t="shared" si="11"/>
        <v>-38.114101599999998</v>
      </c>
      <c r="H67" s="15">
        <f t="shared" si="11"/>
        <v>-61.735999999999841</v>
      </c>
      <c r="I67" s="76">
        <f t="shared" si="11"/>
        <v>15.054399999999909</v>
      </c>
      <c r="J67" s="16">
        <f t="shared" si="11"/>
        <v>49.504999999999718</v>
      </c>
      <c r="K67" s="16">
        <f t="shared" si="11"/>
        <v>91.055000000000121</v>
      </c>
      <c r="L67" s="16">
        <f t="shared" si="11"/>
        <v>69.579999999999671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-1.699999999999996E-2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-12.942654700000121</v>
      </c>
      <c r="F69" s="183">
        <f t="shared" si="12"/>
        <v>-40.060999999999986</v>
      </c>
      <c r="G69" s="76">
        <f t="shared" si="12"/>
        <v>-38.114101599999998</v>
      </c>
      <c r="H69" s="15">
        <f t="shared" si="12"/>
        <v>-61.735999999999841</v>
      </c>
      <c r="I69" s="76">
        <f t="shared" si="12"/>
        <v>15.037399999999909</v>
      </c>
      <c r="J69" s="16">
        <f t="shared" si="12"/>
        <v>49.504999999999718</v>
      </c>
      <c r="K69" s="16">
        <f t="shared" si="12"/>
        <v>91.055000000000121</v>
      </c>
      <c r="L69" s="16">
        <f t="shared" si="12"/>
        <v>69.579999999999671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-8.652000000000001</v>
      </c>
      <c r="F70" s="19">
        <v>-6.4780000000000015</v>
      </c>
      <c r="G70" s="77">
        <v>-8.6490000000000009</v>
      </c>
      <c r="H70" s="19">
        <v>-6.4780000000000015</v>
      </c>
      <c r="I70" s="77">
        <v>-51.307999999999993</v>
      </c>
      <c r="J70" s="19">
        <v>233.45699999999999</v>
      </c>
      <c r="K70" s="19">
        <v>-72.472999999999999</v>
      </c>
      <c r="L70" s="19">
        <v>-58.753999999999998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-350.00700000000001</v>
      </c>
      <c r="K72" s="19">
        <v>0</v>
      </c>
      <c r="L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3.0760000000000001</v>
      </c>
      <c r="F73" s="23">
        <v>0</v>
      </c>
      <c r="G73" s="78">
        <v>3.0760000000000001</v>
      </c>
      <c r="H73" s="23">
        <v>0</v>
      </c>
      <c r="I73" s="78">
        <v>0</v>
      </c>
      <c r="J73" s="23">
        <v>0</v>
      </c>
      <c r="K73" s="23">
        <v>0</v>
      </c>
      <c r="L73" s="23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-5.5760000000000005</v>
      </c>
      <c r="F74" s="191">
        <f t="shared" si="13"/>
        <v>-6.4780000000000015</v>
      </c>
      <c r="G74" s="85">
        <f t="shared" si="13"/>
        <v>-5.5730000000000004</v>
      </c>
      <c r="H74" s="34">
        <f t="shared" si="13"/>
        <v>-6.4780000000000015</v>
      </c>
      <c r="I74" s="85">
        <f t="shared" si="13"/>
        <v>-51.307999999999993</v>
      </c>
      <c r="J74" s="158">
        <f t="shared" si="13"/>
        <v>-116.55000000000001</v>
      </c>
      <c r="K74" s="158">
        <f t="shared" si="13"/>
        <v>-72.472999999999999</v>
      </c>
      <c r="L74" s="158">
        <f t="shared" si="13"/>
        <v>-58.753999999999998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-18.51865470000012</v>
      </c>
      <c r="F75" s="183">
        <f t="shared" si="14"/>
        <v>-46.538999999999987</v>
      </c>
      <c r="G75" s="76">
        <f t="shared" si="14"/>
        <v>-43.687101599999998</v>
      </c>
      <c r="H75" s="15">
        <f t="shared" si="14"/>
        <v>-68.213999999999842</v>
      </c>
      <c r="I75" s="76">
        <f t="shared" si="14"/>
        <v>-36.270600000000087</v>
      </c>
      <c r="J75" s="16">
        <f t="shared" si="14"/>
        <v>-67.0450000000003</v>
      </c>
      <c r="K75" s="16">
        <f t="shared" si="14"/>
        <v>18.582000000000122</v>
      </c>
      <c r="L75" s="16">
        <f t="shared" si="14"/>
        <v>10.825999999999674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-18.51865470000012</v>
      </c>
      <c r="F77" s="183">
        <f t="shared" si="15"/>
        <v>-46.538999999999987</v>
      </c>
      <c r="G77" s="76">
        <f t="shared" si="15"/>
        <v>-43.687101599999998</v>
      </c>
      <c r="H77" s="15">
        <f t="shared" si="15"/>
        <v>-68.213999999999842</v>
      </c>
      <c r="I77" s="76">
        <f t="shared" si="15"/>
        <v>-36.270600000000087</v>
      </c>
      <c r="J77" s="16">
        <f t="shared" si="15"/>
        <v>-67.0450000000003</v>
      </c>
      <c r="K77" s="16">
        <f t="shared" si="15"/>
        <v>18.582000000000122</v>
      </c>
      <c r="L77" s="16">
        <f t="shared" si="15"/>
        <v>10.825999999999674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3.4223453758095794</v>
      </c>
      <c r="F83" s="54">
        <v>1.5808630123451577</v>
      </c>
      <c r="G83" s="80">
        <v>4.329137546135013</v>
      </c>
      <c r="H83" s="54">
        <v>-0.7416336169776282</v>
      </c>
      <c r="I83" s="80">
        <v>0.51042621294254775</v>
      </c>
      <c r="J83" s="54">
        <v>3.9515019152873823</v>
      </c>
      <c r="K83" s="54">
        <v>8.0013309546592026</v>
      </c>
      <c r="L83" s="54">
        <v>6.2792908336476803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4.965253614853224</v>
      </c>
      <c r="F84" s="54">
        <v>6.0403921181161051</v>
      </c>
      <c r="G84" s="80">
        <v>5.0763283781749058</v>
      </c>
      <c r="H84" s="54">
        <v>3.304406953008328</v>
      </c>
      <c r="I84" s="80">
        <v>4.4543539080493906</v>
      </c>
      <c r="J84" s="54">
        <v>5.1177035369702608</v>
      </c>
      <c r="K84" s="54">
        <v>8.750400257668824</v>
      </c>
      <c r="L84" s="54">
        <v>7.5648434552998838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1.4929913254309348</v>
      </c>
      <c r="F85" s="54">
        <v>-0.95519374918221178</v>
      </c>
      <c r="G85" s="80">
        <v>2.7379273437597007</v>
      </c>
      <c r="H85" s="54">
        <v>-3.6325857992405233</v>
      </c>
      <c r="I85" s="80">
        <v>-1.8956115573878329</v>
      </c>
      <c r="J85" s="54">
        <v>0.20342266923674227</v>
      </c>
      <c r="K85" s="54">
        <v>6.6413634891064124</v>
      </c>
      <c r="L85" s="54">
        <v>4.1987476423991001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-3.4206137132446579</v>
      </c>
      <c r="J86" s="54">
        <v>0.9422931237031017</v>
      </c>
      <c r="K86" s="54">
        <v>6.522437604879733</v>
      </c>
      <c r="L86" s="54">
        <v>3.6517270519848779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0.8051981367725487</v>
      </c>
      <c r="J87" s="54">
        <v>3.454279417473654</v>
      </c>
      <c r="K87" s="54">
        <v>7.5331278965961408</v>
      </c>
      <c r="L87" s="54">
        <v>6.0013930320297044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47.211107677885181</v>
      </c>
      <c r="H88" s="19">
        <v>45.66518252834372</v>
      </c>
      <c r="I88" s="77">
        <v>45.222450980607015</v>
      </c>
      <c r="J88" s="19">
        <v>44.852661751254146</v>
      </c>
      <c r="K88" s="19">
        <v>58.772156070778728</v>
      </c>
      <c r="L88" s="19">
        <v>55.807044003909326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646.34264840000003</v>
      </c>
      <c r="H89" s="19">
        <v>714.18899999999996</v>
      </c>
      <c r="I89" s="77">
        <v>627.39100000000008</v>
      </c>
      <c r="J89" s="19">
        <v>634.80000000000007</v>
      </c>
      <c r="K89" s="19">
        <v>295.59700000000004</v>
      </c>
      <c r="L89" s="19">
        <v>396.03599999999994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0.78578197968803565</v>
      </c>
      <c r="H90" s="54">
        <v>0.85941576811781639</v>
      </c>
      <c r="I90" s="80">
        <v>0.81632455243316082</v>
      </c>
      <c r="J90" s="54">
        <v>0.83470888770622698</v>
      </c>
      <c r="K90" s="54">
        <v>0.40084432192701797</v>
      </c>
      <c r="L90" s="54">
        <v>0.49594485206363703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993</v>
      </c>
      <c r="J91" s="19">
        <v>1134</v>
      </c>
      <c r="K91" s="19">
        <v>1143</v>
      </c>
      <c r="L91" s="19">
        <v>1162</v>
      </c>
    </row>
    <row r="92" spans="1:12" ht="16.5" x14ac:dyDescent="0.35">
      <c r="A92" s="109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98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88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65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 t="s">
        <v>6</v>
      </c>
      <c r="F6" s="68" t="s">
        <v>6</v>
      </c>
      <c r="G6" s="68" t="s">
        <v>6</v>
      </c>
      <c r="H6" s="68" t="s">
        <v>6</v>
      </c>
      <c r="I6" s="68" t="s">
        <v>6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173.77046300000001</v>
      </c>
      <c r="F8" s="15">
        <v>159.81000000000003</v>
      </c>
      <c r="G8" s="76">
        <v>377.08987999999999</v>
      </c>
      <c r="H8" s="15">
        <v>353.98700000000002</v>
      </c>
      <c r="I8" s="76">
        <v>888.20801700000004</v>
      </c>
      <c r="J8" s="15">
        <v>844.50199999999995</v>
      </c>
      <c r="K8" s="15">
        <v>837.87300000000005</v>
      </c>
      <c r="L8" s="15">
        <v>784.29499999999996</v>
      </c>
    </row>
    <row r="9" spans="1:12" ht="15" customHeight="1" x14ac:dyDescent="0.35">
      <c r="A9" s="105" t="s">
        <v>10</v>
      </c>
      <c r="B9" s="58"/>
      <c r="C9" s="58"/>
      <c r="D9" s="58"/>
      <c r="E9" s="77">
        <v>-175.26805299999998</v>
      </c>
      <c r="F9" s="19">
        <v>-174.56</v>
      </c>
      <c r="G9" s="77">
        <v>-379.74547700000011</v>
      </c>
      <c r="H9" s="19">
        <v>-372.214</v>
      </c>
      <c r="I9" s="77">
        <v>-849.46159299999999</v>
      </c>
      <c r="J9" s="19">
        <v>-819.9190000000001</v>
      </c>
      <c r="K9" s="19">
        <v>-804.13599999999997</v>
      </c>
      <c r="L9" s="19">
        <v>-785.62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2.1707470000000004</v>
      </c>
      <c r="F10" s="19">
        <v>1.0990000000000002</v>
      </c>
      <c r="G10" s="77">
        <v>4.9061880000000002</v>
      </c>
      <c r="H10" s="19">
        <v>3.149</v>
      </c>
      <c r="I10" s="77">
        <v>10.456063</v>
      </c>
      <c r="J10" s="19">
        <v>7.1820000000000004</v>
      </c>
      <c r="K10" s="19">
        <v>6.274</v>
      </c>
      <c r="L10" s="19">
        <v>7.1989999999999998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0.67315700000002643</v>
      </c>
      <c r="F13" s="183">
        <f t="shared" si="0"/>
        <v>-13.650999999999971</v>
      </c>
      <c r="G13" s="76">
        <f t="shared" si="0"/>
        <v>2.2505909999998863</v>
      </c>
      <c r="H13" s="15">
        <f t="shared" si="0"/>
        <v>-15.077999999999975</v>
      </c>
      <c r="I13" s="76">
        <f t="shared" si="0"/>
        <v>49.202487000000048</v>
      </c>
      <c r="J13" s="16">
        <f t="shared" si="0"/>
        <v>31.764999999999858</v>
      </c>
      <c r="K13" s="16">
        <f t="shared" si="0"/>
        <v>40.011000000000081</v>
      </c>
      <c r="L13" s="16">
        <f t="shared" si="0"/>
        <v>5.8739999999999544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-11.928391</v>
      </c>
      <c r="F14" s="184">
        <v>-12.117000000000001</v>
      </c>
      <c r="G14" s="78">
        <v>-24.048114999999999</v>
      </c>
      <c r="H14" s="23">
        <v>-24.310000000000002</v>
      </c>
      <c r="I14" s="78">
        <v>-49.659476999999995</v>
      </c>
      <c r="J14" s="23">
        <v>-51.984999999999999</v>
      </c>
      <c r="K14" s="23">
        <v>-53.456999999999994</v>
      </c>
      <c r="L14" s="23">
        <v>-50.316999999999993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-11.255233999999973</v>
      </c>
      <c r="F15" s="183">
        <f t="shared" si="1"/>
        <v>-25.767999999999972</v>
      </c>
      <c r="G15" s="76">
        <f t="shared" si="1"/>
        <v>-21.797524000000113</v>
      </c>
      <c r="H15" s="15">
        <f t="shared" si="1"/>
        <v>-39.387999999999977</v>
      </c>
      <c r="I15" s="76">
        <f t="shared" si="1"/>
        <v>-0.45698999999994783</v>
      </c>
      <c r="J15" s="16">
        <f t="shared" si="1"/>
        <v>-20.220000000000141</v>
      </c>
      <c r="K15" s="16">
        <f t="shared" si="1"/>
        <v>-13.445999999999913</v>
      </c>
      <c r="L15" s="16">
        <f t="shared" si="1"/>
        <v>-44.44300000000004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-75</v>
      </c>
      <c r="J17" s="23">
        <v>-100</v>
      </c>
      <c r="K17" s="23">
        <v>0</v>
      </c>
      <c r="L17" s="23">
        <v>-58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-11.255233999999973</v>
      </c>
      <c r="F18" s="183">
        <f t="shared" si="2"/>
        <v>-25.767999999999972</v>
      </c>
      <c r="G18" s="76">
        <f t="shared" si="2"/>
        <v>-21.797524000000113</v>
      </c>
      <c r="H18" s="15">
        <f t="shared" si="2"/>
        <v>-39.387999999999977</v>
      </c>
      <c r="I18" s="76">
        <f t="shared" si="2"/>
        <v>-75.456989999999948</v>
      </c>
      <c r="J18" s="16">
        <f t="shared" si="2"/>
        <v>-120.22000000000014</v>
      </c>
      <c r="K18" s="16">
        <f t="shared" si="2"/>
        <v>-13.445999999999913</v>
      </c>
      <c r="L18" s="16">
        <f t="shared" si="2"/>
        <v>-102.44300000000004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-0.96420099999999964</v>
      </c>
      <c r="F19" s="19">
        <v>6.9540000000000006</v>
      </c>
      <c r="G19" s="77">
        <v>8.7995959999999993</v>
      </c>
      <c r="H19" s="19">
        <v>0.29300000000000004</v>
      </c>
      <c r="I19" s="77">
        <v>3.8694419999999998</v>
      </c>
      <c r="J19" s="19">
        <v>0.80900000000000005</v>
      </c>
      <c r="K19" s="19">
        <v>0.94000000000000006</v>
      </c>
      <c r="L19" s="19">
        <v>8.354000000000001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-5.2818069999999997</v>
      </c>
      <c r="F20" s="23">
        <v>-0.80600000000000005</v>
      </c>
      <c r="G20" s="78">
        <v>-10.308247</v>
      </c>
      <c r="H20" s="23">
        <v>-9.9529999999999994</v>
      </c>
      <c r="I20" s="78">
        <v>-41.493809999999996</v>
      </c>
      <c r="J20" s="23">
        <v>-77.623999999999995</v>
      </c>
      <c r="K20" s="23">
        <v>-67.021000000000001</v>
      </c>
      <c r="L20" s="23">
        <v>-36.622999999999998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-17.501241999999973</v>
      </c>
      <c r="F21" s="183">
        <f t="shared" si="3"/>
        <v>-19.619999999999973</v>
      </c>
      <c r="G21" s="76">
        <f t="shared" si="3"/>
        <v>-23.306175000000113</v>
      </c>
      <c r="H21" s="15">
        <f t="shared" si="3"/>
        <v>-49.047999999999973</v>
      </c>
      <c r="I21" s="76">
        <f t="shared" si="3"/>
        <v>-113.08135799999994</v>
      </c>
      <c r="J21" s="16">
        <f t="shared" si="3"/>
        <v>-197.03500000000014</v>
      </c>
      <c r="K21" s="16">
        <f t="shared" si="3"/>
        <v>-79.526999999999916</v>
      </c>
      <c r="L21" s="16">
        <f t="shared" si="3"/>
        <v>-130.71200000000005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2.8983290000000004</v>
      </c>
      <c r="F22" s="19">
        <v>3.6359999999999997</v>
      </c>
      <c r="G22" s="77">
        <v>2.9579120000000003</v>
      </c>
      <c r="H22" s="19">
        <v>4.3309999999999995</v>
      </c>
      <c r="I22" s="77">
        <v>-0.27700000000000014</v>
      </c>
      <c r="J22" s="19">
        <v>-3.1099999999999994</v>
      </c>
      <c r="K22" s="19">
        <v>-3.8419999999999996</v>
      </c>
      <c r="L22" s="19">
        <v>-0.4709999999999992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-14.602912999999972</v>
      </c>
      <c r="F24" s="183">
        <f t="shared" si="4"/>
        <v>-15.983999999999973</v>
      </c>
      <c r="G24" s="76">
        <f t="shared" si="4"/>
        <v>-20.348263000000113</v>
      </c>
      <c r="H24" s="15">
        <f t="shared" si="4"/>
        <v>-44.71699999999997</v>
      </c>
      <c r="I24" s="76">
        <f t="shared" si="4"/>
        <v>-113.35835799999994</v>
      </c>
      <c r="J24" s="16">
        <f t="shared" si="4"/>
        <v>-200.14500000000015</v>
      </c>
      <c r="K24" s="16">
        <f t="shared" si="4"/>
        <v>-83.368999999999915</v>
      </c>
      <c r="L24" s="16">
        <f t="shared" si="4"/>
        <v>-131.18300000000005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-14.602912999999994</v>
      </c>
      <c r="F25" s="19">
        <v>-15.983999999999977</v>
      </c>
      <c r="G25" s="77">
        <v>-20.348263000000006</v>
      </c>
      <c r="H25" s="19">
        <v>-44.71699999999997</v>
      </c>
      <c r="I25" s="77">
        <v>-113.35835799999998</v>
      </c>
      <c r="J25" s="19">
        <v>-200.14500000000015</v>
      </c>
      <c r="K25" s="19">
        <v>-83.368999999999886</v>
      </c>
      <c r="L25" s="19">
        <v>-131.18299999999988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-2.2330000000000001</v>
      </c>
      <c r="F28" s="19">
        <v>-2.42</v>
      </c>
      <c r="G28" s="77">
        <v>-3.411</v>
      </c>
      <c r="H28" s="19">
        <v>-3.72</v>
      </c>
      <c r="I28" s="77">
        <v>-5.82</v>
      </c>
      <c r="J28" s="19">
        <v>-4.3</v>
      </c>
      <c r="K28" s="19">
        <v>-6.5</v>
      </c>
      <c r="L28" s="19">
        <v>0</v>
      </c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-9.0222339999999726</v>
      </c>
      <c r="F29" s="154">
        <f t="shared" si="5"/>
        <v>-23.347999999999971</v>
      </c>
      <c r="G29" s="153">
        <f t="shared" si="5"/>
        <v>-18.386524000000112</v>
      </c>
      <c r="H29" s="154">
        <f t="shared" si="5"/>
        <v>-35.667999999999978</v>
      </c>
      <c r="I29" s="153">
        <f t="shared" si="5"/>
        <v>5.3630100000000525</v>
      </c>
      <c r="J29" s="154">
        <f t="shared" si="5"/>
        <v>-15.92000000000014</v>
      </c>
      <c r="K29" s="154">
        <f t="shared" si="5"/>
        <v>-6.9459999999999127</v>
      </c>
      <c r="L29" s="154">
        <f t="shared" si="5"/>
        <v>-44.44300000000004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4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4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4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250.22459400000002</v>
      </c>
      <c r="H35" s="19">
        <v>321.524</v>
      </c>
      <c r="I35" s="77">
        <v>252.79</v>
      </c>
      <c r="J35" s="19">
        <v>323.16000000000003</v>
      </c>
      <c r="K35" s="19">
        <v>418.18799999999999</v>
      </c>
      <c r="L35" s="19">
        <v>410.19600000000003</v>
      </c>
    </row>
    <row r="36" spans="1:14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216.72302999999999</v>
      </c>
      <c r="H36" s="19">
        <v>218.99700000000001</v>
      </c>
      <c r="I36" s="77">
        <v>218.04361699999998</v>
      </c>
      <c r="J36" s="19">
        <v>218.399</v>
      </c>
      <c r="K36" s="19">
        <v>214.10300000000001</v>
      </c>
      <c r="L36" s="19">
        <v>205.761</v>
      </c>
    </row>
    <row r="37" spans="1:14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174.610072</v>
      </c>
      <c r="H37" s="19">
        <v>181.37100000000001</v>
      </c>
      <c r="I37" s="77">
        <v>184.48780299999999</v>
      </c>
      <c r="J37" s="19">
        <v>189.047</v>
      </c>
      <c r="K37" s="19">
        <v>209.71799999999999</v>
      </c>
      <c r="L37" s="19">
        <v>227.697</v>
      </c>
    </row>
    <row r="38" spans="1:14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17.099685000000001</v>
      </c>
      <c r="H38" s="19">
        <v>16.899999999999999</v>
      </c>
      <c r="I38" s="77">
        <v>0</v>
      </c>
      <c r="J38" s="19">
        <v>0</v>
      </c>
      <c r="K38" s="19">
        <v>0</v>
      </c>
      <c r="L38" s="19">
        <v>13.5</v>
      </c>
    </row>
    <row r="39" spans="1:14" ht="15" customHeight="1" x14ac:dyDescent="0.35">
      <c r="A39" s="107" t="s">
        <v>25</v>
      </c>
      <c r="B39" s="62"/>
      <c r="C39" s="62"/>
      <c r="D39" s="62"/>
      <c r="E39" s="78"/>
      <c r="F39" s="23"/>
      <c r="G39" s="78">
        <v>3.0489490000000004</v>
      </c>
      <c r="H39" s="23">
        <v>3.3680000000000003</v>
      </c>
      <c r="I39" s="78">
        <v>20.524624000000003</v>
      </c>
      <c r="J39" s="23">
        <v>20.291</v>
      </c>
      <c r="K39" s="23">
        <v>18.917000000000002</v>
      </c>
      <c r="L39" s="23">
        <v>3.7229999999999999</v>
      </c>
    </row>
    <row r="40" spans="1:14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 t="shared" ref="G40:L40" si="6">SUM(G35:G39)</f>
        <v>661.70633000000009</v>
      </c>
      <c r="H40" s="183">
        <f t="shared" si="6"/>
        <v>742.16</v>
      </c>
      <c r="I40" s="82">
        <f t="shared" si="6"/>
        <v>675.84604400000001</v>
      </c>
      <c r="J40" s="16">
        <f t="shared" si="6"/>
        <v>750.89700000000005</v>
      </c>
      <c r="K40" s="16">
        <f t="shared" si="6"/>
        <v>860.92599999999993</v>
      </c>
      <c r="L40" s="16">
        <f t="shared" si="6"/>
        <v>860.87699999999995</v>
      </c>
    </row>
    <row r="41" spans="1:14" ht="15" customHeight="1" x14ac:dyDescent="0.35">
      <c r="A41" s="105" t="s">
        <v>27</v>
      </c>
      <c r="B41" s="58"/>
      <c r="C41" s="58"/>
      <c r="D41" s="58"/>
      <c r="E41" s="77"/>
      <c r="F41" s="19"/>
      <c r="G41" s="77">
        <v>219.36913700000002</v>
      </c>
      <c r="H41" s="19">
        <v>211.79999999999998</v>
      </c>
      <c r="I41" s="77">
        <v>185.183198</v>
      </c>
      <c r="J41" s="19">
        <v>178.95099999999999</v>
      </c>
      <c r="K41" s="19">
        <v>173.815</v>
      </c>
      <c r="L41" s="19">
        <v>158.03299999999999</v>
      </c>
    </row>
    <row r="42" spans="1:14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4" ht="15" customHeight="1" x14ac:dyDescent="0.35">
      <c r="A43" s="105" t="s">
        <v>29</v>
      </c>
      <c r="B43" s="58"/>
      <c r="C43" s="58"/>
      <c r="D43" s="58"/>
      <c r="E43" s="77"/>
      <c r="F43" s="19"/>
      <c r="G43" s="77">
        <v>120.74740799999999</v>
      </c>
      <c r="H43" s="19">
        <v>106.83199999999999</v>
      </c>
      <c r="I43" s="77">
        <v>100.80694400000002</v>
      </c>
      <c r="J43" s="19">
        <v>105.64099999999999</v>
      </c>
      <c r="K43" s="19">
        <v>113.992</v>
      </c>
      <c r="L43" s="19">
        <v>108.55499999999999</v>
      </c>
    </row>
    <row r="44" spans="1:14" ht="15" customHeight="1" x14ac:dyDescent="0.35">
      <c r="A44" s="105" t="s">
        <v>30</v>
      </c>
      <c r="B44" s="58"/>
      <c r="C44" s="58"/>
      <c r="D44" s="58"/>
      <c r="E44" s="77"/>
      <c r="F44" s="19"/>
      <c r="G44" s="77">
        <v>7.7355939999999999</v>
      </c>
      <c r="H44" s="19">
        <v>9.3079999999999998</v>
      </c>
      <c r="I44" s="77">
        <v>6.1890000000000001</v>
      </c>
      <c r="J44" s="19">
        <v>7.8479999999999999</v>
      </c>
      <c r="K44" s="19">
        <v>7.5380000000000003</v>
      </c>
      <c r="L44" s="19">
        <v>0</v>
      </c>
    </row>
    <row r="45" spans="1:14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4" ht="15" customHeight="1" x14ac:dyDescent="0.35">
      <c r="A46" s="114" t="s">
        <v>32</v>
      </c>
      <c r="B46" s="73"/>
      <c r="C46" s="73"/>
      <c r="D46" s="73"/>
      <c r="E46" s="83"/>
      <c r="F46" s="191"/>
      <c r="G46" s="83">
        <f t="shared" ref="G46:L46" si="7">SUM(G41:G45)</f>
        <v>347.85213900000002</v>
      </c>
      <c r="H46" s="34">
        <f t="shared" si="7"/>
        <v>327.93999999999994</v>
      </c>
      <c r="I46" s="83">
        <f t="shared" si="7"/>
        <v>292.17914200000001</v>
      </c>
      <c r="J46" s="35">
        <f t="shared" si="7"/>
        <v>292.44</v>
      </c>
      <c r="K46" s="35">
        <f t="shared" si="7"/>
        <v>295.34500000000003</v>
      </c>
      <c r="L46" s="35">
        <f t="shared" si="7"/>
        <v>266.58799999999997</v>
      </c>
    </row>
    <row r="47" spans="1:14" ht="15" customHeight="1" x14ac:dyDescent="0.35">
      <c r="A47" s="102" t="s">
        <v>33</v>
      </c>
      <c r="B47" s="74"/>
      <c r="C47" s="74"/>
      <c r="D47" s="74"/>
      <c r="E47" s="82"/>
      <c r="F47" s="183"/>
      <c r="G47" s="82">
        <f t="shared" ref="G47:L47" si="8">G40+G46</f>
        <v>1009.5584690000001</v>
      </c>
      <c r="H47" s="183">
        <f t="shared" si="8"/>
        <v>1070.0999999999999</v>
      </c>
      <c r="I47" s="82">
        <f t="shared" si="8"/>
        <v>968.02518600000008</v>
      </c>
      <c r="J47" s="16">
        <f t="shared" si="8"/>
        <v>1043.337</v>
      </c>
      <c r="K47" s="16">
        <f t="shared" si="8"/>
        <v>1156.271</v>
      </c>
      <c r="L47" s="16">
        <f t="shared" si="8"/>
        <v>1127.4649999999999</v>
      </c>
    </row>
    <row r="48" spans="1:14" ht="15" customHeight="1" x14ac:dyDescent="0.35">
      <c r="A48" s="105" t="s">
        <v>34</v>
      </c>
      <c r="B48" s="58"/>
      <c r="C48" s="58"/>
      <c r="D48" s="58" t="s">
        <v>63</v>
      </c>
      <c r="E48" s="77"/>
      <c r="F48" s="19"/>
      <c r="G48" s="77">
        <v>241.03550299999995</v>
      </c>
      <c r="H48" s="19">
        <v>323.54300000000001</v>
      </c>
      <c r="I48" s="77">
        <v>269.00864200000001</v>
      </c>
      <c r="J48" s="19">
        <v>284.24900000000002</v>
      </c>
      <c r="K48" s="19">
        <v>394.28399999999999</v>
      </c>
      <c r="L48" s="19">
        <v>426.851</v>
      </c>
      <c r="N48" s="148"/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6.0860000000000003</v>
      </c>
      <c r="L50" s="19">
        <v>10.241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52.409975000000003</v>
      </c>
      <c r="H51" s="19">
        <v>58.23</v>
      </c>
      <c r="I51" s="77">
        <v>53.513306999999998</v>
      </c>
      <c r="J51" s="19">
        <v>60.058</v>
      </c>
      <c r="K51" s="19">
        <v>62.981999999999999</v>
      </c>
      <c r="L51" s="19">
        <v>65.626999999999995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583.99251800000002</v>
      </c>
      <c r="H52" s="19">
        <v>558.91499999999996</v>
      </c>
      <c r="I52" s="77">
        <v>504.45248600000002</v>
      </c>
      <c r="J52" s="19">
        <v>544.93499999999995</v>
      </c>
      <c r="K52" s="19">
        <v>528.26900000000001</v>
      </c>
      <c r="L52" s="19">
        <v>502.49299999999999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132.11967799999999</v>
      </c>
      <c r="H53" s="19">
        <v>128.77699999999999</v>
      </c>
      <c r="I53" s="77">
        <v>140.41673200000002</v>
      </c>
      <c r="J53" s="19">
        <v>153.46099999999998</v>
      </c>
      <c r="K53" s="19">
        <v>164.01600000000002</v>
      </c>
      <c r="L53" s="19">
        <v>121.61899999999999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0</v>
      </c>
      <c r="H54" s="19">
        <v>0.63400000000000001</v>
      </c>
      <c r="I54" s="77">
        <v>0.63370399999999993</v>
      </c>
      <c r="J54" s="19">
        <v>0.63400000000000001</v>
      </c>
      <c r="K54" s="19">
        <v>0.63400000000000001</v>
      </c>
      <c r="L54" s="19">
        <v>0.63400000000000001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 t="shared" ref="G56:L56" si="9">SUM(G48:G55)</f>
        <v>1009.557674</v>
      </c>
      <c r="H56" s="14">
        <f t="shared" si="9"/>
        <v>1070.0989999999999</v>
      </c>
      <c r="I56" s="82">
        <f t="shared" si="9"/>
        <v>968.02487100000008</v>
      </c>
      <c r="J56" s="16">
        <f t="shared" si="9"/>
        <v>1043.337</v>
      </c>
      <c r="K56" s="16">
        <f t="shared" si="9"/>
        <v>1156.271</v>
      </c>
      <c r="L56" s="16">
        <f t="shared" si="9"/>
        <v>1127.4649999999999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-6.511823000000005</v>
      </c>
      <c r="F62" s="19">
        <v>-9.5979999999999741</v>
      </c>
      <c r="G62" s="77">
        <v>-8.0950030000000837</v>
      </c>
      <c r="H62" s="19">
        <v>-21.280999999999935</v>
      </c>
      <c r="I62" s="77">
        <v>36.541118999999902</v>
      </c>
      <c r="J62" s="19">
        <v>-6.0510000000000446</v>
      </c>
      <c r="K62" s="19">
        <v>-7.9710000000000099</v>
      </c>
      <c r="L62" s="19">
        <v>-42.331000000000031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-42.293000000000006</v>
      </c>
      <c r="F63" s="23">
        <v>-43.116</v>
      </c>
      <c r="G63" s="78">
        <v>-56.147000000000006</v>
      </c>
      <c r="H63" s="23">
        <v>-49.171999999999997</v>
      </c>
      <c r="I63" s="78">
        <v>-7.4029999999999996</v>
      </c>
      <c r="J63" s="23">
        <v>-9.3979999999999979</v>
      </c>
      <c r="K63" s="23">
        <v>22.28</v>
      </c>
      <c r="L63" s="23">
        <v>30.973000000000003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-48.804823000000013</v>
      </c>
      <c r="F64" s="183">
        <f t="shared" si="10"/>
        <v>-52.71399999999997</v>
      </c>
      <c r="G64" s="76">
        <f t="shared" si="10"/>
        <v>-64.242003000000096</v>
      </c>
      <c r="H64" s="15">
        <f t="shared" si="10"/>
        <v>-70.452999999999932</v>
      </c>
      <c r="I64" s="76">
        <f t="shared" si="10"/>
        <v>29.138118999999904</v>
      </c>
      <c r="J64" s="16">
        <f t="shared" si="10"/>
        <v>-15.449000000000042</v>
      </c>
      <c r="K64" s="16">
        <f t="shared" si="10"/>
        <v>14.30899999999999</v>
      </c>
      <c r="L64" s="16">
        <f t="shared" si="10"/>
        <v>-11.358000000000029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-7.2150000000000007</v>
      </c>
      <c r="F65" s="19">
        <v>-8.2710000000000008</v>
      </c>
      <c r="G65" s="77">
        <v>-16.478999999999999</v>
      </c>
      <c r="H65" s="19">
        <v>-18.407</v>
      </c>
      <c r="I65" s="77">
        <v>-42.509</v>
      </c>
      <c r="J65" s="19">
        <v>-32.285000000000004</v>
      </c>
      <c r="K65" s="19">
        <v>-35.075000000000003</v>
      </c>
      <c r="L65" s="19">
        <v>-58.378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</v>
      </c>
      <c r="F66" s="23">
        <v>-1.548</v>
      </c>
      <c r="G66" s="78">
        <v>0</v>
      </c>
      <c r="H66" s="23">
        <v>-3.3660000000000001</v>
      </c>
      <c r="I66" s="78">
        <v>-5.3490000000000002</v>
      </c>
      <c r="J66" s="23">
        <v>0</v>
      </c>
      <c r="K66" s="23">
        <v>0</v>
      </c>
      <c r="L66" s="23">
        <v>7.0000000000000001E-3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-56.019823000000017</v>
      </c>
      <c r="F67" s="183">
        <f t="shared" si="11"/>
        <v>-62.532999999999973</v>
      </c>
      <c r="G67" s="76">
        <f t="shared" si="11"/>
        <v>-80.721003000000096</v>
      </c>
      <c r="H67" s="15">
        <f t="shared" si="11"/>
        <v>-92.225999999999928</v>
      </c>
      <c r="I67" s="76">
        <f t="shared" si="11"/>
        <v>-18.719881000000097</v>
      </c>
      <c r="J67" s="16">
        <f t="shared" si="11"/>
        <v>-47.734000000000044</v>
      </c>
      <c r="K67" s="16">
        <f t="shared" si="11"/>
        <v>-20.766000000000012</v>
      </c>
      <c r="L67" s="16">
        <f t="shared" si="11"/>
        <v>-69.729000000000028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-56.019823000000017</v>
      </c>
      <c r="F69" s="183">
        <f t="shared" si="12"/>
        <v>-62.532999999999973</v>
      </c>
      <c r="G69" s="76">
        <f t="shared" si="12"/>
        <v>-80.721003000000096</v>
      </c>
      <c r="H69" s="15">
        <f t="shared" si="12"/>
        <v>-92.225999999999928</v>
      </c>
      <c r="I69" s="76">
        <f t="shared" si="12"/>
        <v>-18.719881000000097</v>
      </c>
      <c r="J69" s="16">
        <f t="shared" si="12"/>
        <v>-47.734000000000044</v>
      </c>
      <c r="K69" s="16">
        <f t="shared" si="12"/>
        <v>-20.766000000000012</v>
      </c>
      <c r="L69" s="16">
        <f t="shared" si="12"/>
        <v>-69.729000000000028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59.263999999999996</v>
      </c>
      <c r="F70" s="19">
        <v>16.510000000000048</v>
      </c>
      <c r="G70" s="77">
        <v>82.268000000000001</v>
      </c>
      <c r="H70" s="19">
        <v>8.3230000000000359</v>
      </c>
      <c r="I70" s="77">
        <v>-68.298999999999978</v>
      </c>
      <c r="J70" s="19">
        <v>-67.62</v>
      </c>
      <c r="K70" s="19">
        <v>-6.6960000000000015</v>
      </c>
      <c r="L70" s="19">
        <v>-20.271000000000001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115.664</v>
      </c>
      <c r="K71" s="19">
        <v>0</v>
      </c>
      <c r="L71" s="19">
        <v>90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50.36</v>
      </c>
      <c r="G73" s="78">
        <v>0</v>
      </c>
      <c r="H73" s="23">
        <v>85.36</v>
      </c>
      <c r="I73" s="78">
        <v>85.36</v>
      </c>
      <c r="J73" s="23">
        <v>0</v>
      </c>
      <c r="K73" s="23">
        <v>35</v>
      </c>
      <c r="L73" s="23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59.263999999999996</v>
      </c>
      <c r="F74" s="191">
        <f t="shared" si="13"/>
        <v>66.870000000000047</v>
      </c>
      <c r="G74" s="85">
        <f t="shared" si="13"/>
        <v>82.268000000000001</v>
      </c>
      <c r="H74" s="34">
        <f t="shared" si="13"/>
        <v>93.683000000000035</v>
      </c>
      <c r="I74" s="85">
        <f t="shared" si="13"/>
        <v>17.061000000000021</v>
      </c>
      <c r="J74" s="158">
        <f t="shared" si="13"/>
        <v>48.043999999999997</v>
      </c>
      <c r="K74" s="158">
        <f t="shared" si="13"/>
        <v>28.303999999999998</v>
      </c>
      <c r="L74" s="158">
        <f t="shared" si="13"/>
        <v>69.728999999999999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3.2441769999999792</v>
      </c>
      <c r="F75" s="183">
        <f t="shared" si="14"/>
        <v>4.3370000000000744</v>
      </c>
      <c r="G75" s="76">
        <f t="shared" si="14"/>
        <v>1.5469969999999051</v>
      </c>
      <c r="H75" s="15">
        <f t="shared" si="14"/>
        <v>1.4570000000001073</v>
      </c>
      <c r="I75" s="76">
        <f t="shared" si="14"/>
        <v>-1.6588810000000755</v>
      </c>
      <c r="J75" s="16">
        <f t="shared" si="14"/>
        <v>0.30999999999995254</v>
      </c>
      <c r="K75" s="16">
        <f t="shared" si="14"/>
        <v>7.537999999999986</v>
      </c>
      <c r="L75" s="16">
        <f t="shared" si="14"/>
        <v>-2.8421709430404007E-14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3.2441769999999792</v>
      </c>
      <c r="F77" s="183">
        <f t="shared" si="15"/>
        <v>4.3370000000000744</v>
      </c>
      <c r="G77" s="76">
        <f t="shared" si="15"/>
        <v>1.5469969999999051</v>
      </c>
      <c r="H77" s="15">
        <f t="shared" si="15"/>
        <v>1.4570000000001073</v>
      </c>
      <c r="I77" s="76">
        <f t="shared" si="15"/>
        <v>-1.6588810000000755</v>
      </c>
      <c r="J77" s="16">
        <f t="shared" si="15"/>
        <v>0.30999999999995254</v>
      </c>
      <c r="K77" s="16">
        <f t="shared" si="15"/>
        <v>7.537999999999986</v>
      </c>
      <c r="L77" s="16">
        <f t="shared" si="15"/>
        <v>-2.8421709430404007E-14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-6.4770696962463488</v>
      </c>
      <c r="F83" s="54">
        <v>-16.124147425067235</v>
      </c>
      <c r="G83" s="80">
        <v>-5.780458494404594</v>
      </c>
      <c r="H83" s="54">
        <v>-11.126962289575594</v>
      </c>
      <c r="I83" s="80">
        <v>-5.1450785317560199E-2</v>
      </c>
      <c r="J83" s="54">
        <v>-2.3943104930479837</v>
      </c>
      <c r="K83" s="54">
        <v>-1.6047778123892318</v>
      </c>
      <c r="L83" s="54">
        <v>-5.6666177904997515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-5.1920411813600156</v>
      </c>
      <c r="F84" s="54">
        <v>-14.609849195920125</v>
      </c>
      <c r="G84" s="80">
        <v>-4.8758996131108141</v>
      </c>
      <c r="H84" s="54">
        <v>-10.076076240087895</v>
      </c>
      <c r="I84" s="80">
        <v>0.6038011251141433</v>
      </c>
      <c r="J84" s="54">
        <v>-1.8851346710842758</v>
      </c>
      <c r="K84" s="54">
        <v>-0.82900391825491793</v>
      </c>
      <c r="L84" s="54">
        <v>-5.6666177904997515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-10.071471122224027</v>
      </c>
      <c r="F85" s="54">
        <v>-12.277079031349695</v>
      </c>
      <c r="G85" s="80">
        <v>-6.180535791626129</v>
      </c>
      <c r="H85" s="54">
        <v>-13.855876063245242</v>
      </c>
      <c r="I85" s="80">
        <v>-12.731404787579159</v>
      </c>
      <c r="J85" s="54">
        <v>-23.331501879214027</v>
      </c>
      <c r="K85" s="54">
        <v>-9.4915339198183908</v>
      </c>
      <c r="L85" s="54">
        <v>-16.666177904997493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-40.978505995946129</v>
      </c>
      <c r="J86" s="54">
        <v>-58.993446155161266</v>
      </c>
      <c r="K86" s="54">
        <v>-20.305796245440742</v>
      </c>
      <c r="L86" s="54">
        <v>-29.10246526718619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-8.9336743049706495</v>
      </c>
      <c r="J87" s="54">
        <v>-13.586237067099487</v>
      </c>
      <c r="K87" s="54">
        <v>-1.3388116200198723</v>
      </c>
      <c r="L87" s="54">
        <v>-9.6299309910725999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23.875357417173166</v>
      </c>
      <c r="H88" s="19">
        <v>30.234866119863657</v>
      </c>
      <c r="I88" s="77">
        <v>27.789434967936909</v>
      </c>
      <c r="J88" s="19">
        <v>27.244217352590777</v>
      </c>
      <c r="K88" s="19">
        <v>34.099618515036667</v>
      </c>
      <c r="L88" s="19">
        <v>37.8593570532123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559.157239</v>
      </c>
      <c r="H89" s="19">
        <v>532.70699999999999</v>
      </c>
      <c r="I89" s="77">
        <v>498.263486</v>
      </c>
      <c r="J89" s="19">
        <v>537.08699999999999</v>
      </c>
      <c r="K89" s="19">
        <v>526.81700000000001</v>
      </c>
      <c r="L89" s="19">
        <v>499.23399999999998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2.4228485460915694</v>
      </c>
      <c r="H90" s="54">
        <v>1.7274829002636427</v>
      </c>
      <c r="I90" s="80">
        <v>1.8752278077371225</v>
      </c>
      <c r="J90" s="54">
        <v>1.9171043697603163</v>
      </c>
      <c r="K90" s="54">
        <v>1.3552540808148448</v>
      </c>
      <c r="L90" s="54">
        <v>1.2012013559766759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595</v>
      </c>
      <c r="J91" s="19">
        <v>627</v>
      </c>
      <c r="K91" s="19">
        <v>635</v>
      </c>
      <c r="L91" s="19">
        <v>683</v>
      </c>
    </row>
    <row r="92" spans="1:12" ht="16.5" x14ac:dyDescent="0.35">
      <c r="A92" s="109" t="s">
        <v>129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159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85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85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86.669000000000011</v>
      </c>
      <c r="F8" s="15">
        <v>85.554000000000002</v>
      </c>
      <c r="G8" s="76">
        <v>164.58</v>
      </c>
      <c r="H8" s="15">
        <v>161.41200000000001</v>
      </c>
      <c r="I8" s="76">
        <v>317.14299999999997</v>
      </c>
      <c r="J8" s="15">
        <v>315.41199999999998</v>
      </c>
      <c r="K8" s="15">
        <v>296.55700000000002</v>
      </c>
      <c r="L8" s="15">
        <v>287.35599999999999</v>
      </c>
    </row>
    <row r="9" spans="1:12" ht="15" customHeight="1" x14ac:dyDescent="0.35">
      <c r="A9" s="105" t="s">
        <v>10</v>
      </c>
      <c r="B9" s="58"/>
      <c r="C9" s="58"/>
      <c r="D9" s="58"/>
      <c r="E9" s="77">
        <v>-72.694000000000003</v>
      </c>
      <c r="F9" s="19">
        <v>-75.164000000000001</v>
      </c>
      <c r="G9" s="77">
        <v>-140.88</v>
      </c>
      <c r="H9" s="19">
        <v>-142.02500000000001</v>
      </c>
      <c r="I9" s="77">
        <v>-283.84900000000005</v>
      </c>
      <c r="J9" s="19">
        <v>-274.16699999999997</v>
      </c>
      <c r="K9" s="19">
        <v>-256.49199999999996</v>
      </c>
      <c r="L9" s="19">
        <v>-242.97499999999999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0.121</v>
      </c>
      <c r="F10" s="19">
        <v>0.48900000000000005</v>
      </c>
      <c r="G10" s="77">
        <v>-0.18400000000000002</v>
      </c>
      <c r="H10" s="19">
        <v>0.63</v>
      </c>
      <c r="I10" s="77">
        <v>0.752</v>
      </c>
      <c r="J10" s="19">
        <v>6.2869999999999999</v>
      </c>
      <c r="K10" s="19">
        <v>6.3710000000000004</v>
      </c>
      <c r="L10" s="19">
        <v>1.2809999999999999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-4.0000000000000036E-3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14.096000000000009</v>
      </c>
      <c r="F13" s="183">
        <f t="shared" si="0"/>
        <v>10.879000000000001</v>
      </c>
      <c r="G13" s="76">
        <f t="shared" si="0"/>
        <v>23.516000000000016</v>
      </c>
      <c r="H13" s="15">
        <f t="shared" si="0"/>
        <v>20.016999999999999</v>
      </c>
      <c r="I13" s="76">
        <f t="shared" si="0"/>
        <v>34.045999999999928</v>
      </c>
      <c r="J13" s="16">
        <f t="shared" si="0"/>
        <v>47.532000000000004</v>
      </c>
      <c r="K13" s="16">
        <f t="shared" si="0"/>
        <v>46.436000000000057</v>
      </c>
      <c r="L13" s="16">
        <f t="shared" si="0"/>
        <v>45.658000000000001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-1.423</v>
      </c>
      <c r="F14" s="184">
        <v>-1.0470000000000002</v>
      </c>
      <c r="G14" s="78">
        <v>-5.4079999999999995</v>
      </c>
      <c r="H14" s="23">
        <v>-2.0220000000000002</v>
      </c>
      <c r="I14" s="78">
        <v>-4.6909999999999998</v>
      </c>
      <c r="J14" s="23">
        <v>-3.327</v>
      </c>
      <c r="K14" s="23">
        <v>-2.4289999999999998</v>
      </c>
      <c r="L14" s="23">
        <v>-4.2439999999999998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12.673000000000009</v>
      </c>
      <c r="F15" s="183">
        <f t="shared" si="1"/>
        <v>9.8320000000000007</v>
      </c>
      <c r="G15" s="76">
        <f t="shared" si="1"/>
        <v>18.108000000000018</v>
      </c>
      <c r="H15" s="15">
        <f t="shared" si="1"/>
        <v>17.994999999999997</v>
      </c>
      <c r="I15" s="76">
        <f t="shared" si="1"/>
        <v>29.354999999999929</v>
      </c>
      <c r="J15" s="16">
        <f t="shared" si="1"/>
        <v>44.205000000000005</v>
      </c>
      <c r="K15" s="16">
        <f t="shared" si="1"/>
        <v>44.007000000000055</v>
      </c>
      <c r="L15" s="16">
        <f t="shared" si="1"/>
        <v>41.414000000000001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12.673000000000009</v>
      </c>
      <c r="F18" s="183">
        <f t="shared" si="2"/>
        <v>9.8320000000000007</v>
      </c>
      <c r="G18" s="76">
        <f t="shared" si="2"/>
        <v>18.108000000000018</v>
      </c>
      <c r="H18" s="15">
        <f t="shared" si="2"/>
        <v>17.994999999999997</v>
      </c>
      <c r="I18" s="76">
        <f t="shared" si="2"/>
        <v>29.354999999999929</v>
      </c>
      <c r="J18" s="16">
        <f t="shared" si="2"/>
        <v>44.205000000000005</v>
      </c>
      <c r="K18" s="16">
        <f t="shared" si="2"/>
        <v>44.007000000000055</v>
      </c>
      <c r="L18" s="16">
        <f t="shared" si="2"/>
        <v>41.414000000000001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2.4140000000000001</v>
      </c>
      <c r="F19" s="19">
        <v>0.01</v>
      </c>
      <c r="G19" s="77">
        <v>2.4359999999999999</v>
      </c>
      <c r="H19" s="19">
        <v>1.4E-2</v>
      </c>
      <c r="I19" s="77">
        <v>2.8000000000000001E-2</v>
      </c>
      <c r="J19" s="19">
        <v>0.20800000000000002</v>
      </c>
      <c r="K19" s="19">
        <v>0.46899999999999997</v>
      </c>
      <c r="L19" s="19">
        <v>1.014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-1.8690000000000002</v>
      </c>
      <c r="F20" s="23">
        <v>-1.883</v>
      </c>
      <c r="G20" s="78">
        <v>-3.5019999999999998</v>
      </c>
      <c r="H20" s="23">
        <v>-4.0289999999999999</v>
      </c>
      <c r="I20" s="78">
        <v>-8.0239999999999991</v>
      </c>
      <c r="J20" s="23">
        <v>-10.965999999999999</v>
      </c>
      <c r="K20" s="23">
        <v>-15.292000000000002</v>
      </c>
      <c r="L20" s="23">
        <v>-17.283000000000001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13.218000000000009</v>
      </c>
      <c r="F21" s="183">
        <f t="shared" si="3"/>
        <v>7.9590000000000005</v>
      </c>
      <c r="G21" s="76">
        <f t="shared" si="3"/>
        <v>17.042000000000019</v>
      </c>
      <c r="H21" s="15">
        <f t="shared" si="3"/>
        <v>13.979999999999997</v>
      </c>
      <c r="I21" s="76">
        <f t="shared" si="3"/>
        <v>21.358999999999931</v>
      </c>
      <c r="J21" s="16">
        <f t="shared" si="3"/>
        <v>33.447000000000003</v>
      </c>
      <c r="K21" s="16">
        <f t="shared" si="3"/>
        <v>29.184000000000054</v>
      </c>
      <c r="L21" s="16">
        <f t="shared" si="3"/>
        <v>25.145000000000003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-2.472</v>
      </c>
      <c r="F22" s="19">
        <v>-3.319</v>
      </c>
      <c r="G22" s="77">
        <v>-4.0429999999999993</v>
      </c>
      <c r="H22" s="19">
        <v>-5.3629999999999995</v>
      </c>
      <c r="I22" s="77">
        <v>-7.3819999999999997</v>
      </c>
      <c r="J22" s="19">
        <v>-8.3879999999999999</v>
      </c>
      <c r="K22" s="19">
        <v>-6.73</v>
      </c>
      <c r="L22" s="19">
        <v>-9.2379999999999995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10.746000000000009</v>
      </c>
      <c r="F24" s="183">
        <f t="shared" si="4"/>
        <v>4.6400000000000006</v>
      </c>
      <c r="G24" s="76">
        <f t="shared" si="4"/>
        <v>12.99900000000002</v>
      </c>
      <c r="H24" s="15">
        <f t="shared" si="4"/>
        <v>8.6169999999999973</v>
      </c>
      <c r="I24" s="76">
        <f t="shared" si="4"/>
        <v>13.976999999999931</v>
      </c>
      <c r="J24" s="16">
        <f t="shared" si="4"/>
        <v>25.059000000000005</v>
      </c>
      <c r="K24" s="16">
        <f t="shared" si="4"/>
        <v>22.454000000000054</v>
      </c>
      <c r="L24" s="16">
        <f t="shared" si="4"/>
        <v>15.907000000000004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10.746000000000004</v>
      </c>
      <c r="F25" s="19">
        <v>4.640000000000021</v>
      </c>
      <c r="G25" s="77">
        <v>12.999000000000009</v>
      </c>
      <c r="H25" s="19">
        <v>8.6170000000000098</v>
      </c>
      <c r="I25" s="77">
        <v>13.976999999999997</v>
      </c>
      <c r="J25" s="19">
        <v>25.059000000000083</v>
      </c>
      <c r="K25" s="19">
        <v>22.454000000000029</v>
      </c>
      <c r="L25" s="19">
        <v>15.907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-1.0840000000000003</v>
      </c>
      <c r="F28" s="19">
        <v>-2.0030000000000001</v>
      </c>
      <c r="G28" s="77">
        <v>-4.9420000000000002</v>
      </c>
      <c r="H28" s="19">
        <v>-3.3159999999999998</v>
      </c>
      <c r="I28" s="77">
        <v>-8.2579999999999991</v>
      </c>
      <c r="J28" s="19">
        <v>-6.2249999999999996</v>
      </c>
      <c r="K28" s="19">
        <v>0</v>
      </c>
      <c r="L28" s="19">
        <v>-2.4</v>
      </c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13.757000000000009</v>
      </c>
      <c r="F29" s="154">
        <f t="shared" si="5"/>
        <v>11.835000000000001</v>
      </c>
      <c r="G29" s="153">
        <f t="shared" si="5"/>
        <v>23.050000000000018</v>
      </c>
      <c r="H29" s="154">
        <f t="shared" si="5"/>
        <v>21.310999999999996</v>
      </c>
      <c r="I29" s="153">
        <f t="shared" si="5"/>
        <v>37.612999999999928</v>
      </c>
      <c r="J29" s="154">
        <f t="shared" si="5"/>
        <v>50.430000000000007</v>
      </c>
      <c r="K29" s="154">
        <f t="shared" si="5"/>
        <v>44.007000000000055</v>
      </c>
      <c r="L29" s="154">
        <f t="shared" si="5"/>
        <v>43.814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510.69299999999998</v>
      </c>
      <c r="H35" s="19">
        <v>510.69299999999998</v>
      </c>
      <c r="I35" s="77">
        <v>510.69299999999998</v>
      </c>
      <c r="J35" s="19">
        <v>510.69299999999998</v>
      </c>
      <c r="K35" s="19">
        <v>510.69299999999998</v>
      </c>
      <c r="L35" s="19">
        <v>510.69299999999998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13.883000000000001</v>
      </c>
      <c r="H36" s="19">
        <v>14.838000000000001</v>
      </c>
      <c r="I36" s="77">
        <v>15.205</v>
      </c>
      <c r="J36" s="19">
        <v>9.673</v>
      </c>
      <c r="K36" s="19">
        <v>4.234</v>
      </c>
      <c r="L36" s="19">
        <v>0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6.0110000000000001</v>
      </c>
      <c r="H37" s="19">
        <v>6.4169999999999998</v>
      </c>
      <c r="I37" s="77">
        <v>5.3069999999999995</v>
      </c>
      <c r="J37" s="19">
        <v>6.4779999999999998</v>
      </c>
      <c r="K37" s="19">
        <v>6.7740000000000009</v>
      </c>
      <c r="L37" s="19">
        <v>7.7410000000000005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5.9119999999999999</v>
      </c>
      <c r="H39" s="23">
        <v>6.1189999999999998</v>
      </c>
      <c r="I39" s="78">
        <v>5.6040000000000001</v>
      </c>
      <c r="J39" s="23">
        <v>6.1669999999999998</v>
      </c>
      <c r="K39" s="23">
        <v>5.0350000000000001</v>
      </c>
      <c r="L39" s="23">
        <v>0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 t="shared" ref="G40:L40" si="6">SUM(G35:G39)</f>
        <v>536.49900000000002</v>
      </c>
      <c r="H40" s="183">
        <f t="shared" si="6"/>
        <v>538.06700000000001</v>
      </c>
      <c r="I40" s="82">
        <f t="shared" si="6"/>
        <v>536.80900000000008</v>
      </c>
      <c r="J40" s="16">
        <f t="shared" si="6"/>
        <v>533.01099999999997</v>
      </c>
      <c r="K40" s="16">
        <f t="shared" si="6"/>
        <v>526.73599999999999</v>
      </c>
      <c r="L40" s="16">
        <f t="shared" si="6"/>
        <v>518.43399999999997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6.9480000000000004</v>
      </c>
      <c r="H41" s="19">
        <v>6.7809999999999997</v>
      </c>
      <c r="I41" s="77">
        <v>6.4719999999999995</v>
      </c>
      <c r="J41" s="19">
        <v>4.8839999999999995</v>
      </c>
      <c r="K41" s="19">
        <v>4.8099999999999996</v>
      </c>
      <c r="L41" s="19">
        <v>6.5069999999999997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55.668999999999997</v>
      </c>
      <c r="H43" s="19">
        <v>53.2</v>
      </c>
      <c r="I43" s="77">
        <v>79.867999999999995</v>
      </c>
      <c r="J43" s="19">
        <v>67.322999999999993</v>
      </c>
      <c r="K43" s="19">
        <v>78.552999999999997</v>
      </c>
      <c r="L43" s="19">
        <v>65.628999999999991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4.1449999999999996</v>
      </c>
      <c r="H44" s="19">
        <v>1.242</v>
      </c>
      <c r="I44" s="77">
        <v>5.1310000000000002</v>
      </c>
      <c r="J44" s="19">
        <v>8.8030000000000008</v>
      </c>
      <c r="K44" s="19">
        <v>5.3719999999999999</v>
      </c>
      <c r="L44" s="19">
        <v>14.103999999999999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3">
        <f t="shared" ref="G46:L46" si="7">SUM(G41:G45)</f>
        <v>66.762</v>
      </c>
      <c r="H46" s="34">
        <f t="shared" si="7"/>
        <v>61.222999999999999</v>
      </c>
      <c r="I46" s="83">
        <f t="shared" si="7"/>
        <v>91.470999999999989</v>
      </c>
      <c r="J46" s="35">
        <f t="shared" si="7"/>
        <v>81.009999999999991</v>
      </c>
      <c r="K46" s="35">
        <f t="shared" si="7"/>
        <v>88.734999999999999</v>
      </c>
      <c r="L46" s="35">
        <f t="shared" si="7"/>
        <v>86.24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82">
        <f t="shared" ref="G47:L47" si="8">G40+G46</f>
        <v>603.26099999999997</v>
      </c>
      <c r="H47" s="183">
        <f t="shared" si="8"/>
        <v>599.29</v>
      </c>
      <c r="I47" s="82">
        <f t="shared" si="8"/>
        <v>628.28000000000009</v>
      </c>
      <c r="J47" s="16">
        <f t="shared" si="8"/>
        <v>614.02099999999996</v>
      </c>
      <c r="K47" s="16">
        <f t="shared" si="8"/>
        <v>615.471</v>
      </c>
      <c r="L47" s="16">
        <f t="shared" si="8"/>
        <v>604.67399999999998</v>
      </c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77">
        <v>327.97500000000008</v>
      </c>
      <c r="H48" s="19">
        <v>309.78200000000004</v>
      </c>
      <c r="I48" s="77">
        <v>316.24700000000013</v>
      </c>
      <c r="J48" s="19">
        <v>302.50900000000001</v>
      </c>
      <c r="K48" s="19">
        <v>276.13799999999998</v>
      </c>
      <c r="L48" s="19">
        <v>254.59200000000001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7.3819999999999997</v>
      </c>
      <c r="H51" s="19">
        <v>8.0359999999999996</v>
      </c>
      <c r="I51" s="77">
        <v>8.2289999999999992</v>
      </c>
      <c r="J51" s="19">
        <v>7.3879999999999999</v>
      </c>
      <c r="K51" s="19">
        <v>3.585</v>
      </c>
      <c r="L51" s="19">
        <v>0.97899999999999998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157.25800000000001</v>
      </c>
      <c r="H52" s="19">
        <v>169.63400000000001</v>
      </c>
      <c r="I52" s="77">
        <v>164.25900000000001</v>
      </c>
      <c r="J52" s="19">
        <v>185.04300000000001</v>
      </c>
      <c r="K52" s="19">
        <v>208.79000000000002</v>
      </c>
      <c r="L52" s="19">
        <v>233.702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102.91500000000001</v>
      </c>
      <c r="H53" s="19">
        <v>95.954999999999984</v>
      </c>
      <c r="I53" s="77">
        <v>125.127</v>
      </c>
      <c r="J53" s="19">
        <v>103.19800000000001</v>
      </c>
      <c r="K53" s="19">
        <v>107.48599999999999</v>
      </c>
      <c r="L53" s="19">
        <v>98.552999999999997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7.7309999999999999</v>
      </c>
      <c r="H54" s="19">
        <v>15.882999999999999</v>
      </c>
      <c r="I54" s="77">
        <v>14.417999999999999</v>
      </c>
      <c r="J54" s="19">
        <v>15.882999999999999</v>
      </c>
      <c r="K54" s="19">
        <v>19.472000000000001</v>
      </c>
      <c r="L54" s="19">
        <v>16.847999999999999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 t="shared" ref="G56:L56" si="9">SUM(G48:G55)</f>
        <v>603.26100000000008</v>
      </c>
      <c r="H56" s="14">
        <f t="shared" si="9"/>
        <v>599.29000000000008</v>
      </c>
      <c r="I56" s="82">
        <f t="shared" si="9"/>
        <v>628.28000000000009</v>
      </c>
      <c r="J56" s="16">
        <f t="shared" si="9"/>
        <v>614.02100000000007</v>
      </c>
      <c r="K56" s="16">
        <f t="shared" si="9"/>
        <v>615.471</v>
      </c>
      <c r="L56" s="16">
        <f t="shared" si="9"/>
        <v>604.67399999999998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11.59400000000001</v>
      </c>
      <c r="F62" s="19">
        <v>7.6350000000000113</v>
      </c>
      <c r="G62" s="77">
        <v>23.159000000000006</v>
      </c>
      <c r="H62" s="19">
        <v>8.8149999999999906</v>
      </c>
      <c r="I62" s="77">
        <v>15.867999999999993</v>
      </c>
      <c r="J62" s="19">
        <v>29.297000000000082</v>
      </c>
      <c r="K62" s="19">
        <v>25.267000000000017</v>
      </c>
      <c r="L62" s="19">
        <v>25.663000000000029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0.6140000000000001</v>
      </c>
      <c r="F63" s="23">
        <v>5.9789999999999992</v>
      </c>
      <c r="G63" s="78">
        <v>-1.6500000000000001</v>
      </c>
      <c r="H63" s="23">
        <v>4.9429999999999996</v>
      </c>
      <c r="I63" s="78">
        <v>10.699000000000002</v>
      </c>
      <c r="J63" s="23">
        <v>10.039</v>
      </c>
      <c r="K63" s="23">
        <v>-3.0379999999999998</v>
      </c>
      <c r="L63" s="23">
        <v>0.4380000000000005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12.208000000000011</v>
      </c>
      <c r="F64" s="183">
        <f t="shared" si="10"/>
        <v>13.614000000000011</v>
      </c>
      <c r="G64" s="76">
        <f t="shared" si="10"/>
        <v>21.509000000000007</v>
      </c>
      <c r="H64" s="15">
        <f t="shared" si="10"/>
        <v>13.75799999999999</v>
      </c>
      <c r="I64" s="76">
        <f t="shared" si="10"/>
        <v>26.566999999999993</v>
      </c>
      <c r="J64" s="16">
        <f t="shared" si="10"/>
        <v>39.336000000000084</v>
      </c>
      <c r="K64" s="16">
        <f t="shared" si="10"/>
        <v>22.229000000000017</v>
      </c>
      <c r="L64" s="16">
        <f t="shared" si="10"/>
        <v>26.101000000000028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-3.3739999999999997</v>
      </c>
      <c r="F65" s="19">
        <v>-2.9020000000000001</v>
      </c>
      <c r="G65" s="77">
        <v>-4.5540000000000003</v>
      </c>
      <c r="H65" s="19">
        <v>-7.1820000000000004</v>
      </c>
      <c r="I65" s="77">
        <v>-9.2149999999999999</v>
      </c>
      <c r="J65" s="19">
        <v>-7.2979999999999992</v>
      </c>
      <c r="K65" s="19">
        <v>-7.2419999999999991</v>
      </c>
      <c r="L65" s="19">
        <v>-3.4769999999999999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2.0999999999999998E-2</v>
      </c>
      <c r="F66" s="23">
        <v>0.51300000000000001</v>
      </c>
      <c r="G66" s="78">
        <v>7.9000000000000001E-2</v>
      </c>
      <c r="H66" s="23">
        <v>0.60299999999999998</v>
      </c>
      <c r="I66" s="78">
        <v>0.90700000000000003</v>
      </c>
      <c r="J66" s="23">
        <v>0.20699999999999999</v>
      </c>
      <c r="K66" s="23">
        <v>3.379</v>
      </c>
      <c r="L66" s="23">
        <v>26.488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8.8550000000000111</v>
      </c>
      <c r="F67" s="183">
        <f t="shared" si="11"/>
        <v>11.22500000000001</v>
      </c>
      <c r="G67" s="76">
        <f t="shared" si="11"/>
        <v>17.034000000000006</v>
      </c>
      <c r="H67" s="15">
        <f t="shared" si="11"/>
        <v>7.1789999999999896</v>
      </c>
      <c r="I67" s="76">
        <f t="shared" si="11"/>
        <v>18.258999999999993</v>
      </c>
      <c r="J67" s="16">
        <f t="shared" si="11"/>
        <v>32.245000000000083</v>
      </c>
      <c r="K67" s="16">
        <f t="shared" si="11"/>
        <v>18.366000000000017</v>
      </c>
      <c r="L67" s="16">
        <f t="shared" si="11"/>
        <v>49.112000000000023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27.382000000000001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8.8550000000000111</v>
      </c>
      <c r="F69" s="183">
        <f t="shared" si="12"/>
        <v>11.22500000000001</v>
      </c>
      <c r="G69" s="76">
        <f t="shared" si="12"/>
        <v>17.034000000000006</v>
      </c>
      <c r="H69" s="15">
        <f t="shared" si="12"/>
        <v>7.1789999999999896</v>
      </c>
      <c r="I69" s="76">
        <f t="shared" si="12"/>
        <v>18.258999999999993</v>
      </c>
      <c r="J69" s="16">
        <f t="shared" si="12"/>
        <v>32.245000000000083</v>
      </c>
      <c r="K69" s="16">
        <f t="shared" si="12"/>
        <v>18.366000000000017</v>
      </c>
      <c r="L69" s="16">
        <f t="shared" si="12"/>
        <v>76.494000000000028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-5.4440000000000008</v>
      </c>
      <c r="F70" s="19">
        <v>-14.651</v>
      </c>
      <c r="G70" s="77">
        <v>-7.8550000000000004</v>
      </c>
      <c r="H70" s="19">
        <v>-15.338000000000001</v>
      </c>
      <c r="I70" s="77">
        <v>-21.356999999999999</v>
      </c>
      <c r="J70" s="19">
        <v>-25.227</v>
      </c>
      <c r="K70" s="19">
        <v>-27.291</v>
      </c>
      <c r="L70" s="19">
        <v>71.066000000000003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-1.395</v>
      </c>
      <c r="H72" s="19">
        <v>-1.3819999999999999</v>
      </c>
      <c r="I72" s="77">
        <v>-1.3819999999999999</v>
      </c>
      <c r="J72" s="19">
        <v>0</v>
      </c>
      <c r="K72" s="19">
        <v>0</v>
      </c>
      <c r="L72" s="19">
        <v>-153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-3.0369999999999999</v>
      </c>
      <c r="F73" s="23">
        <v>2.100000000000013E-2</v>
      </c>
      <c r="G73" s="78">
        <v>-8.6359999999999992</v>
      </c>
      <c r="H73" s="23">
        <v>1.9430000000000001</v>
      </c>
      <c r="I73" s="78">
        <v>0.47700000000000009</v>
      </c>
      <c r="J73" s="23">
        <v>-3.5889999999999995</v>
      </c>
      <c r="K73" s="23">
        <v>0.70900000000000007</v>
      </c>
      <c r="L73" s="23">
        <v>1.196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-8.4810000000000016</v>
      </c>
      <c r="F74" s="191">
        <f t="shared" si="13"/>
        <v>-14.629999999999999</v>
      </c>
      <c r="G74" s="85">
        <f t="shared" si="13"/>
        <v>-17.885999999999999</v>
      </c>
      <c r="H74" s="34">
        <f t="shared" si="13"/>
        <v>-14.777000000000003</v>
      </c>
      <c r="I74" s="85">
        <f t="shared" si="13"/>
        <v>-22.262</v>
      </c>
      <c r="J74" s="158">
        <f t="shared" si="13"/>
        <v>-28.815999999999999</v>
      </c>
      <c r="K74" s="158">
        <f t="shared" si="13"/>
        <v>-26.582000000000001</v>
      </c>
      <c r="L74" s="158">
        <f t="shared" si="13"/>
        <v>-80.738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0.37400000000000944</v>
      </c>
      <c r="F75" s="183">
        <f t="shared" si="14"/>
        <v>-3.4049999999999887</v>
      </c>
      <c r="G75" s="76">
        <f t="shared" si="14"/>
        <v>-0.85199999999999321</v>
      </c>
      <c r="H75" s="15">
        <f t="shared" si="14"/>
        <v>-7.5980000000000132</v>
      </c>
      <c r="I75" s="76">
        <f t="shared" si="14"/>
        <v>-4.0030000000000072</v>
      </c>
      <c r="J75" s="16">
        <f t="shared" si="14"/>
        <v>3.4290000000000838</v>
      </c>
      <c r="K75" s="16">
        <f t="shared" si="14"/>
        <v>-8.2159999999999833</v>
      </c>
      <c r="L75" s="16">
        <f t="shared" si="14"/>
        <v>-4.2439999999999714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0.37400000000000944</v>
      </c>
      <c r="F77" s="183">
        <f t="shared" si="15"/>
        <v>-3.4049999999999887</v>
      </c>
      <c r="G77" s="76">
        <f t="shared" si="15"/>
        <v>-0.85199999999999321</v>
      </c>
      <c r="H77" s="15">
        <f t="shared" si="15"/>
        <v>-7.5980000000000132</v>
      </c>
      <c r="I77" s="76">
        <f t="shared" si="15"/>
        <v>-4.0030000000000072</v>
      </c>
      <c r="J77" s="16">
        <f t="shared" si="15"/>
        <v>3.4290000000000838</v>
      </c>
      <c r="K77" s="16">
        <f t="shared" si="15"/>
        <v>-8.2159999999999833</v>
      </c>
      <c r="L77" s="16">
        <f t="shared" si="15"/>
        <v>-4.2439999999999714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14.622298630421524</v>
      </c>
      <c r="F83" s="54">
        <v>11.492157000257144</v>
      </c>
      <c r="G83" s="80">
        <v>11.002551950419267</v>
      </c>
      <c r="H83" s="54">
        <v>11.148489579461257</v>
      </c>
      <c r="I83" s="80">
        <v>9.2560769116770611</v>
      </c>
      <c r="J83" s="54">
        <v>14.015002599774256</v>
      </c>
      <c r="K83" s="54">
        <v>14.839305765839281</v>
      </c>
      <c r="L83" s="54">
        <v>14.412088141538728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15.873034187541126</v>
      </c>
      <c r="F84" s="54">
        <v>13.833368398905952</v>
      </c>
      <c r="G84" s="80">
        <v>14.005346943735574</v>
      </c>
      <c r="H84" s="54">
        <v>13.202859762595093</v>
      </c>
      <c r="I84" s="80">
        <v>11.859949612635317</v>
      </c>
      <c r="J84" s="54">
        <v>15.988611720543283</v>
      </c>
      <c r="K84" s="54">
        <v>14.839305765839281</v>
      </c>
      <c r="L84" s="54">
        <v>15.247289076963769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15.251127854250099</v>
      </c>
      <c r="F85" s="54">
        <v>9.3028964162984771</v>
      </c>
      <c r="G85" s="80">
        <v>10.354842629724152</v>
      </c>
      <c r="H85" s="54">
        <v>8.6610660917403841</v>
      </c>
      <c r="I85" s="80">
        <v>6.7348167861185599</v>
      </c>
      <c r="J85" s="54">
        <v>10.604225584315136</v>
      </c>
      <c r="K85" s="54">
        <v>9.8409412018600086</v>
      </c>
      <c r="L85" s="54">
        <v>8.7504698005261901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4.5177743730969802</v>
      </c>
      <c r="J86" s="54">
        <v>8.6612390628483436</v>
      </c>
      <c r="K86" s="54">
        <v>8.4615529553633593</v>
      </c>
      <c r="L86" s="54">
        <v>4.9228550516749818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6.0705040400471875</v>
      </c>
      <c r="J87" s="54">
        <v>9.1339667653833452</v>
      </c>
      <c r="K87" s="54">
        <v>9.139949569574064</v>
      </c>
      <c r="L87" s="54">
        <v>8.1389694309071032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54.367015271996721</v>
      </c>
      <c r="H88" s="19">
        <v>51.691501610238788</v>
      </c>
      <c r="I88" s="77">
        <v>50.33536003055962</v>
      </c>
      <c r="J88" s="19">
        <v>49.266881751601325</v>
      </c>
      <c r="K88" s="19">
        <v>44.866126917433959</v>
      </c>
      <c r="L88" s="19">
        <v>42.104009763938926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153.113</v>
      </c>
      <c r="H89" s="19">
        <v>168.392</v>
      </c>
      <c r="I89" s="77">
        <v>159.12800000000001</v>
      </c>
      <c r="J89" s="19">
        <v>176.24</v>
      </c>
      <c r="K89" s="19">
        <v>203.41800000000003</v>
      </c>
      <c r="L89" s="19">
        <v>219.59800000000001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0.47948166781004642</v>
      </c>
      <c r="H90" s="54">
        <v>0.54759153210967715</v>
      </c>
      <c r="I90" s="80">
        <v>0.51940097455469936</v>
      </c>
      <c r="J90" s="54">
        <v>0.61169419752800747</v>
      </c>
      <c r="K90" s="54">
        <v>0.75610745351961695</v>
      </c>
      <c r="L90" s="54">
        <v>0.91794714680744072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0</v>
      </c>
      <c r="J91" s="19">
        <v>176</v>
      </c>
      <c r="K91" s="19">
        <v>186</v>
      </c>
      <c r="L91" s="19">
        <v>184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108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66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157" t="s">
        <v>112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 t="s">
        <v>6</v>
      </c>
      <c r="K6" s="68" t="s">
        <v>6</v>
      </c>
      <c r="L6" s="68" t="s">
        <v>63</v>
      </c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9">
        <v>9.5190701000000004</v>
      </c>
      <c r="F8" s="53">
        <v>7.891</v>
      </c>
      <c r="G8" s="79">
        <v>18.835951099999999</v>
      </c>
      <c r="H8" s="53">
        <v>15.345000000000001</v>
      </c>
      <c r="I8" s="79">
        <v>31.747800000000002</v>
      </c>
      <c r="J8" s="53">
        <v>26.751000000000001</v>
      </c>
      <c r="K8" s="53">
        <v>19.719000000000001</v>
      </c>
      <c r="L8" s="53">
        <v>18.241999999999997</v>
      </c>
    </row>
    <row r="9" spans="1:12" ht="15" customHeight="1" x14ac:dyDescent="0.35">
      <c r="A9" s="105" t="s">
        <v>10</v>
      </c>
      <c r="B9" s="58"/>
      <c r="C9" s="58"/>
      <c r="D9" s="58"/>
      <c r="E9" s="80">
        <v>-6.3643147999999998</v>
      </c>
      <c r="F9" s="54">
        <v>-4.2389999999999999</v>
      </c>
      <c r="G9" s="80">
        <v>-12.620748900000001</v>
      </c>
      <c r="H9" s="54">
        <v>-8.6669999999999998</v>
      </c>
      <c r="I9" s="80">
        <v>-21.593077699999998</v>
      </c>
      <c r="J9" s="54">
        <v>-20.081</v>
      </c>
      <c r="K9" s="54">
        <v>-14.322000000000001</v>
      </c>
      <c r="L9" s="54">
        <v>-13.433999999999999</v>
      </c>
    </row>
    <row r="10" spans="1:12" ht="15" customHeight="1" x14ac:dyDescent="0.35">
      <c r="A10" s="105" t="s">
        <v>11</v>
      </c>
      <c r="B10" s="58"/>
      <c r="C10" s="58"/>
      <c r="D10" s="58"/>
      <c r="E10" s="80">
        <v>9.9458000000000019E-2</v>
      </c>
      <c r="F10" s="54">
        <v>-0.873</v>
      </c>
      <c r="G10" s="80">
        <v>3.5631100000000006E-2</v>
      </c>
      <c r="H10" s="54">
        <v>-1.462</v>
      </c>
      <c r="I10" s="80">
        <v>0.12866330000000001</v>
      </c>
      <c r="J10" s="54">
        <v>0.193</v>
      </c>
      <c r="K10" s="54">
        <v>-7.3000000000000009E-2</v>
      </c>
      <c r="L10" s="54">
        <v>-2.6999999999999996E-2</v>
      </c>
    </row>
    <row r="11" spans="1:12" ht="15" customHeight="1" x14ac:dyDescent="0.35">
      <c r="A11" s="105" t="s">
        <v>12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</row>
    <row r="12" spans="1:12" ht="15" customHeight="1" x14ac:dyDescent="0.35">
      <c r="A12" s="107" t="s">
        <v>13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9">
        <f t="shared" ref="E13:L13" si="0">SUM(E8:E12)</f>
        <v>3.2542133000000004</v>
      </c>
      <c r="F13" s="187">
        <f t="shared" si="0"/>
        <v>2.7789999999999999</v>
      </c>
      <c r="G13" s="79">
        <f t="shared" si="0"/>
        <v>6.2508332999999983</v>
      </c>
      <c r="H13" s="53">
        <f t="shared" si="0"/>
        <v>5.2160000000000011</v>
      </c>
      <c r="I13" s="79">
        <f t="shared" si="0"/>
        <v>10.283385600000003</v>
      </c>
      <c r="J13" s="57">
        <f t="shared" si="0"/>
        <v>6.8630000000000013</v>
      </c>
      <c r="K13" s="57">
        <f t="shared" si="0"/>
        <v>5.3239999999999998</v>
      </c>
      <c r="L13" s="57">
        <f t="shared" si="0"/>
        <v>4.7809999999999979</v>
      </c>
    </row>
    <row r="14" spans="1:12" ht="15" customHeight="1" x14ac:dyDescent="0.35">
      <c r="A14" s="107" t="s">
        <v>70</v>
      </c>
      <c r="B14" s="62"/>
      <c r="C14" s="62"/>
      <c r="D14" s="62"/>
      <c r="E14" s="81">
        <v>-2.2847099999999995E-2</v>
      </c>
      <c r="F14" s="186">
        <v>-2.4E-2</v>
      </c>
      <c r="G14" s="81">
        <v>-4.4570100000000001E-2</v>
      </c>
      <c r="H14" s="55">
        <v>-4.8000000000000001E-2</v>
      </c>
      <c r="I14" s="81">
        <v>-9.8344999999999988E-2</v>
      </c>
      <c r="J14" s="55">
        <v>-0.10300000000000001</v>
      </c>
      <c r="K14" s="55">
        <v>-0.104</v>
      </c>
      <c r="L14" s="55">
        <v>-9.9000000000000005E-2</v>
      </c>
    </row>
    <row r="15" spans="1:12" ht="15" customHeight="1" x14ac:dyDescent="0.25">
      <c r="A15" s="108" t="s">
        <v>1</v>
      </c>
      <c r="B15" s="108"/>
      <c r="C15" s="108"/>
      <c r="D15" s="108"/>
      <c r="E15" s="79">
        <f t="shared" ref="E15:L15" si="1">SUM(E13:E14)</f>
        <v>3.2313662000000005</v>
      </c>
      <c r="F15" s="187">
        <f t="shared" si="1"/>
        <v>2.7549999999999999</v>
      </c>
      <c r="G15" s="79">
        <f t="shared" si="1"/>
        <v>6.2062631999999986</v>
      </c>
      <c r="H15" s="53">
        <f t="shared" si="1"/>
        <v>5.168000000000001</v>
      </c>
      <c r="I15" s="79">
        <f t="shared" si="1"/>
        <v>10.185040600000002</v>
      </c>
      <c r="J15" s="57">
        <f t="shared" si="1"/>
        <v>6.7600000000000016</v>
      </c>
      <c r="K15" s="57">
        <f t="shared" si="1"/>
        <v>5.22</v>
      </c>
      <c r="L15" s="57">
        <f t="shared" si="1"/>
        <v>4.6819999999999977</v>
      </c>
    </row>
    <row r="16" spans="1:12" ht="15" customHeight="1" x14ac:dyDescent="0.35">
      <c r="A16" s="105" t="s">
        <v>15</v>
      </c>
      <c r="B16" s="109"/>
      <c r="C16" s="109"/>
      <c r="D16" s="109"/>
      <c r="E16" s="80">
        <v>0</v>
      </c>
      <c r="F16" s="54">
        <v>0</v>
      </c>
      <c r="G16" s="80">
        <v>0</v>
      </c>
      <c r="H16" s="54">
        <v>0</v>
      </c>
      <c r="I16" s="80">
        <v>0</v>
      </c>
      <c r="J16" s="54">
        <v>0</v>
      </c>
      <c r="K16" s="54">
        <v>0</v>
      </c>
      <c r="L16" s="54">
        <v>0</v>
      </c>
    </row>
    <row r="17" spans="1:12" ht="15" customHeight="1" x14ac:dyDescent="0.35">
      <c r="A17" s="107" t="s">
        <v>16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9">
        <f t="shared" ref="E18:L18" si="2">SUM(E15:E17)</f>
        <v>3.2313662000000005</v>
      </c>
      <c r="F18" s="187">
        <f t="shared" si="2"/>
        <v>2.7549999999999999</v>
      </c>
      <c r="G18" s="79">
        <f t="shared" si="2"/>
        <v>6.2062631999999986</v>
      </c>
      <c r="H18" s="53">
        <f t="shared" si="2"/>
        <v>5.168000000000001</v>
      </c>
      <c r="I18" s="79">
        <f t="shared" si="2"/>
        <v>10.185040600000002</v>
      </c>
      <c r="J18" s="57">
        <f t="shared" si="2"/>
        <v>6.7600000000000016</v>
      </c>
      <c r="K18" s="57">
        <f t="shared" si="2"/>
        <v>5.22</v>
      </c>
      <c r="L18" s="57">
        <f t="shared" si="2"/>
        <v>4.6819999999999977</v>
      </c>
    </row>
    <row r="19" spans="1:12" ht="15" customHeight="1" x14ac:dyDescent="0.35">
      <c r="A19" s="105" t="s">
        <v>17</v>
      </c>
      <c r="B19" s="58"/>
      <c r="C19" s="58"/>
      <c r="D19" s="58"/>
      <c r="E19" s="80">
        <v>-0.21119129999999994</v>
      </c>
      <c r="F19" s="54">
        <v>-5.8000000000000003E-2</v>
      </c>
      <c r="G19" s="80">
        <v>0.13464530000000002</v>
      </c>
      <c r="H19" s="54">
        <v>1E-3</v>
      </c>
      <c r="I19" s="80">
        <v>2.3121999999999999E-3</v>
      </c>
      <c r="J19" s="54">
        <v>0.107</v>
      </c>
      <c r="K19" s="54">
        <v>6.5000000000000002E-2</v>
      </c>
      <c r="L19" s="54">
        <v>6.6000000000000003E-2</v>
      </c>
    </row>
    <row r="20" spans="1:12" ht="15" customHeight="1" x14ac:dyDescent="0.35">
      <c r="A20" s="107" t="s">
        <v>18</v>
      </c>
      <c r="B20" s="62"/>
      <c r="C20" s="62"/>
      <c r="D20" s="62"/>
      <c r="E20" s="81">
        <v>-0.2765863999999999</v>
      </c>
      <c r="F20" s="55">
        <v>-9.4999999999999973E-2</v>
      </c>
      <c r="G20" s="81">
        <v>-0.55563039999999997</v>
      </c>
      <c r="H20" s="55">
        <v>-1.734</v>
      </c>
      <c r="I20" s="81">
        <v>-2.1934225999999999</v>
      </c>
      <c r="J20" s="55">
        <v>-1.2970000000000002</v>
      </c>
      <c r="K20" s="55">
        <v>-1.3850000000000002</v>
      </c>
      <c r="L20" s="55">
        <v>-6.2E-2</v>
      </c>
    </row>
    <row r="21" spans="1:12" ht="15" customHeight="1" x14ac:dyDescent="0.25">
      <c r="A21" s="108" t="s">
        <v>3</v>
      </c>
      <c r="B21" s="108"/>
      <c r="C21" s="108"/>
      <c r="D21" s="108"/>
      <c r="E21" s="79">
        <f t="shared" ref="E21:L21" si="3">SUM(E18:E20)</f>
        <v>2.7435885000000009</v>
      </c>
      <c r="F21" s="187">
        <f t="shared" si="3"/>
        <v>2.6020000000000003</v>
      </c>
      <c r="G21" s="79">
        <f t="shared" si="3"/>
        <v>5.7852780999999984</v>
      </c>
      <c r="H21" s="53">
        <f t="shared" si="3"/>
        <v>3.4350000000000014</v>
      </c>
      <c r="I21" s="79">
        <f t="shared" si="3"/>
        <v>7.993930200000003</v>
      </c>
      <c r="J21" s="57">
        <f t="shared" si="3"/>
        <v>5.5700000000000021</v>
      </c>
      <c r="K21" s="57">
        <f t="shared" si="3"/>
        <v>3.9</v>
      </c>
      <c r="L21" s="57">
        <f t="shared" si="3"/>
        <v>4.6859999999999973</v>
      </c>
    </row>
    <row r="22" spans="1:12" ht="15" customHeight="1" x14ac:dyDescent="0.35">
      <c r="A22" s="105" t="s">
        <v>19</v>
      </c>
      <c r="B22" s="58"/>
      <c r="C22" s="58"/>
      <c r="D22" s="58"/>
      <c r="E22" s="80">
        <v>-0.66219689999999987</v>
      </c>
      <c r="F22" s="54">
        <v>-0.5149999999999999</v>
      </c>
      <c r="G22" s="80">
        <v>-1.2335323999999999</v>
      </c>
      <c r="H22" s="54">
        <v>-1.0129999999999999</v>
      </c>
      <c r="I22" s="80">
        <v>-2.0396980999999998</v>
      </c>
      <c r="J22" s="54">
        <v>-1.583</v>
      </c>
      <c r="K22" s="54">
        <v>-1.2030000000000001</v>
      </c>
      <c r="L22" s="54">
        <v>-1.0449999999999999</v>
      </c>
    </row>
    <row r="23" spans="1:12" ht="15" customHeight="1" x14ac:dyDescent="0.35">
      <c r="A23" s="107" t="s">
        <v>75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9">
        <f t="shared" ref="E24:L24" si="4">SUM(E21:E23)</f>
        <v>2.0813916000000008</v>
      </c>
      <c r="F24" s="187">
        <f t="shared" si="4"/>
        <v>2.0870000000000006</v>
      </c>
      <c r="G24" s="79">
        <f t="shared" si="4"/>
        <v>4.5517456999999988</v>
      </c>
      <c r="H24" s="53">
        <f t="shared" si="4"/>
        <v>2.4220000000000015</v>
      </c>
      <c r="I24" s="79">
        <f t="shared" si="4"/>
        <v>5.9542321000000031</v>
      </c>
      <c r="J24" s="57">
        <f t="shared" si="4"/>
        <v>3.9870000000000019</v>
      </c>
      <c r="K24" s="57">
        <f t="shared" si="4"/>
        <v>2.6970000000000001</v>
      </c>
      <c r="L24" s="57">
        <f t="shared" si="4"/>
        <v>3.6409999999999973</v>
      </c>
    </row>
    <row r="25" spans="1:12" ht="15" customHeight="1" x14ac:dyDescent="0.35">
      <c r="A25" s="105" t="s">
        <v>21</v>
      </c>
      <c r="B25" s="58"/>
      <c r="C25" s="58"/>
      <c r="D25" s="58"/>
      <c r="E25" s="80">
        <v>2.0813915999999995</v>
      </c>
      <c r="F25" s="54">
        <v>2.0870000000000002</v>
      </c>
      <c r="G25" s="80">
        <v>4.5517457000000014</v>
      </c>
      <c r="H25" s="54">
        <v>2.4220000000000006</v>
      </c>
      <c r="I25" s="80">
        <v>5.9542321000000022</v>
      </c>
      <c r="J25" s="54">
        <v>3.9869999999999957</v>
      </c>
      <c r="K25" s="54">
        <v>2.6969999999999983</v>
      </c>
      <c r="L25" s="54">
        <v>3.641</v>
      </c>
    </row>
    <row r="26" spans="1:12" ht="15" customHeight="1" x14ac:dyDescent="0.35">
      <c r="A26" s="105" t="s">
        <v>77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</row>
    <row r="27" spans="1:12" ht="15" customHeight="1" x14ac:dyDescent="0.35">
      <c r="A27" s="140"/>
      <c r="B27" s="140"/>
      <c r="C27" s="140"/>
      <c r="D27" s="140"/>
      <c r="E27" s="174"/>
      <c r="F27" s="175"/>
      <c r="G27" s="174"/>
      <c r="H27" s="175"/>
      <c r="I27" s="174"/>
      <c r="J27" s="175"/>
      <c r="K27" s="175"/>
      <c r="L27" s="175"/>
    </row>
    <row r="28" spans="1:12" ht="15" customHeight="1" x14ac:dyDescent="0.35">
      <c r="A28" s="138" t="s">
        <v>79</v>
      </c>
      <c r="B28" s="58"/>
      <c r="C28" s="58"/>
      <c r="D28" s="58"/>
      <c r="E28" s="80">
        <v>0</v>
      </c>
      <c r="F28" s="54">
        <v>0</v>
      </c>
      <c r="G28" s="80">
        <v>0</v>
      </c>
      <c r="H28" s="54">
        <v>0</v>
      </c>
      <c r="I28" s="80">
        <v>0</v>
      </c>
      <c r="J28" s="54">
        <v>-1.405</v>
      </c>
      <c r="K28" s="54">
        <v>0</v>
      </c>
      <c r="L28" s="54">
        <v>0</v>
      </c>
    </row>
    <row r="29" spans="1:12" ht="15" customHeight="1" x14ac:dyDescent="0.35">
      <c r="A29" s="139" t="s">
        <v>80</v>
      </c>
      <c r="B29" s="140"/>
      <c r="C29" s="140"/>
      <c r="D29" s="140"/>
      <c r="E29" s="172">
        <f t="shared" ref="E29:L29" si="5">E15-E28</f>
        <v>3.2313662000000005</v>
      </c>
      <c r="F29" s="173">
        <f t="shared" si="5"/>
        <v>2.7549999999999999</v>
      </c>
      <c r="G29" s="172">
        <f t="shared" si="5"/>
        <v>6.2062631999999986</v>
      </c>
      <c r="H29" s="173">
        <f t="shared" si="5"/>
        <v>5.168000000000001</v>
      </c>
      <c r="I29" s="172">
        <f t="shared" si="5"/>
        <v>10.185040600000002</v>
      </c>
      <c r="J29" s="173">
        <f t="shared" si="5"/>
        <v>8.1650000000000009</v>
      </c>
      <c r="K29" s="173">
        <f t="shared" si="5"/>
        <v>5.22</v>
      </c>
      <c r="L29" s="173">
        <f t="shared" si="5"/>
        <v>4.6819999999999977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 t="str">
        <f>L4</f>
        <v>2012/2013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80">
        <v>95.34618309999999</v>
      </c>
      <c r="H35" s="54">
        <v>95.346000000000004</v>
      </c>
      <c r="I35" s="80">
        <v>95.346000000000004</v>
      </c>
      <c r="J35" s="54">
        <v>94.427000000000007</v>
      </c>
      <c r="K35" s="54">
        <v>0</v>
      </c>
      <c r="L35" s="54">
        <v>0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80">
        <v>1.1669200000000001E-2</v>
      </c>
      <c r="H36" s="54">
        <v>5.8740000000000001E-2</v>
      </c>
      <c r="I36" s="80">
        <v>2.9918299999999998E-2</v>
      </c>
      <c r="J36" s="54">
        <v>8.2000000000000003E-2</v>
      </c>
      <c r="K36" s="54">
        <v>0</v>
      </c>
      <c r="L36" s="54">
        <v>7.4999999999999997E-2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80">
        <v>0.1240521</v>
      </c>
      <c r="H37" s="54">
        <v>0.13320499999999999</v>
      </c>
      <c r="I37" s="80">
        <v>0.11894550000000001</v>
      </c>
      <c r="J37" s="54">
        <v>0.13500000000000001</v>
      </c>
      <c r="K37" s="54">
        <v>0</v>
      </c>
      <c r="L37" s="54">
        <v>0.129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81">
        <v>1.4999999999999999E-4</v>
      </c>
      <c r="H39" s="55">
        <v>1.4999999999999999E-4</v>
      </c>
      <c r="I39" s="81">
        <v>1.4999999999999999E-4</v>
      </c>
      <c r="J39" s="55">
        <v>0</v>
      </c>
      <c r="K39" s="55">
        <v>0</v>
      </c>
      <c r="L39" s="55">
        <v>0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7"/>
      <c r="G40" s="79">
        <f>SUM(G35:G39)</f>
        <v>95.482054399999996</v>
      </c>
      <c r="H40" s="53">
        <f>SUM(H35:H39)</f>
        <v>95.538095000000013</v>
      </c>
      <c r="I40" s="79">
        <f>SUM(I35:I39)</f>
        <v>95.495013800000009</v>
      </c>
      <c r="J40" s="53">
        <f>SUM(J35:J39)</f>
        <v>94.644000000000005</v>
      </c>
      <c r="K40" s="57" t="s">
        <v>7</v>
      </c>
      <c r="L40" s="57">
        <f>SUM(L35:L39)</f>
        <v>0.20400000000000001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80">
        <v>1.6577869000000001</v>
      </c>
      <c r="H41" s="54">
        <v>1.2689999999999999</v>
      </c>
      <c r="I41" s="80">
        <v>1.4217417000000001</v>
      </c>
      <c r="J41" s="54">
        <v>1.3480000000000001</v>
      </c>
      <c r="K41" s="54">
        <v>0</v>
      </c>
      <c r="L41" s="54">
        <v>0.94399999999999995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80">
        <v>0.12636990000000001</v>
      </c>
      <c r="H42" s="54">
        <v>6.3E-2</v>
      </c>
      <c r="I42" s="80">
        <v>3.3013100000000004E-2</v>
      </c>
      <c r="J42" s="54">
        <v>8.5000000000000006E-2</v>
      </c>
      <c r="K42" s="54">
        <v>0</v>
      </c>
      <c r="L42" s="54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80">
        <v>3.5276351000000004</v>
      </c>
      <c r="H43" s="54">
        <v>3.129</v>
      </c>
      <c r="I43" s="80">
        <v>3.1443063999999996</v>
      </c>
      <c r="J43" s="54">
        <v>2.855</v>
      </c>
      <c r="K43" s="54">
        <v>0</v>
      </c>
      <c r="L43" s="54">
        <v>2.415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80">
        <v>8.2516555999999994</v>
      </c>
      <c r="H44" s="54">
        <v>3.9729999999999999</v>
      </c>
      <c r="I44" s="80">
        <v>6.9232079999999998</v>
      </c>
      <c r="J44" s="54">
        <v>7.3639999999999999</v>
      </c>
      <c r="K44" s="54">
        <v>0</v>
      </c>
      <c r="L44" s="54">
        <v>2.7429999999999999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2"/>
      <c r="G46" s="86">
        <f>SUM(G41:G45)</f>
        <v>13.563447499999999</v>
      </c>
      <c r="H46" s="179">
        <f>SUM(H41:H45)</f>
        <v>8.4340000000000011</v>
      </c>
      <c r="I46" s="86">
        <f>SUM(I41:I45)</f>
        <v>11.5222692</v>
      </c>
      <c r="J46" s="179">
        <f>SUM(J41:J45)</f>
        <v>11.652000000000001</v>
      </c>
      <c r="K46" s="130" t="s">
        <v>7</v>
      </c>
      <c r="L46" s="130">
        <f>SUM(L41:L45)</f>
        <v>6.1020000000000003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7"/>
      <c r="G47" s="79">
        <f>G40+G46</f>
        <v>109.04550189999999</v>
      </c>
      <c r="H47" s="53">
        <f>H40+H46</f>
        <v>103.97209500000001</v>
      </c>
      <c r="I47" s="79">
        <f>I40+I46</f>
        <v>107.01728300000001</v>
      </c>
      <c r="J47" s="53">
        <f>J40+J46</f>
        <v>106.29600000000001</v>
      </c>
      <c r="K47" s="57" t="s">
        <v>7</v>
      </c>
      <c r="L47" s="57">
        <f>L40+L46</f>
        <v>6.306</v>
      </c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80">
        <v>80.5308651</v>
      </c>
      <c r="H48" s="54">
        <v>72.447000000000003</v>
      </c>
      <c r="I48" s="80">
        <v>75.979232100000004</v>
      </c>
      <c r="J48" s="54">
        <v>72.706999999999994</v>
      </c>
      <c r="K48" s="54">
        <v>0</v>
      </c>
      <c r="L48" s="54">
        <v>3.8650000000000002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80">
        <v>0</v>
      </c>
      <c r="H50" s="54">
        <v>0</v>
      </c>
      <c r="I50" s="80">
        <v>0</v>
      </c>
      <c r="J50" s="54">
        <v>0</v>
      </c>
      <c r="K50" s="54">
        <v>0</v>
      </c>
      <c r="L50" s="54">
        <v>0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80">
        <v>8.5941799999999999E-2</v>
      </c>
      <c r="H51" s="54">
        <v>0.113</v>
      </c>
      <c r="I51" s="80">
        <v>9.9511799999999997E-2</v>
      </c>
      <c r="J51" s="54">
        <v>0.127</v>
      </c>
      <c r="K51" s="54">
        <v>0</v>
      </c>
      <c r="L51" s="54">
        <v>0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80">
        <v>24.456874499999998</v>
      </c>
      <c r="H52" s="54">
        <v>28</v>
      </c>
      <c r="I52" s="80">
        <v>26.824909399999999</v>
      </c>
      <c r="J52" s="54">
        <v>27.367000000000001</v>
      </c>
      <c r="K52" s="54">
        <v>0</v>
      </c>
      <c r="L52" s="54">
        <v>0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80">
        <v>3.9718204000000004</v>
      </c>
      <c r="H53" s="54">
        <v>3.4130000000000003</v>
      </c>
      <c r="I53" s="80">
        <v>4.1141224000000003</v>
      </c>
      <c r="J53" s="54">
        <v>6.0949999999999998</v>
      </c>
      <c r="K53" s="54">
        <v>0</v>
      </c>
      <c r="L53" s="54">
        <v>2.4409999999999998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80">
        <v>0</v>
      </c>
      <c r="H54" s="54">
        <v>0</v>
      </c>
      <c r="I54" s="80">
        <v>0</v>
      </c>
      <c r="J54" s="54">
        <v>0</v>
      </c>
      <c r="K54" s="54">
        <v>0</v>
      </c>
      <c r="L54" s="54">
        <v>0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79">
        <f>SUM(G48:G55)</f>
        <v>109.0455018</v>
      </c>
      <c r="H56" s="53">
        <f>SUM(H48:H55)</f>
        <v>103.973</v>
      </c>
      <c r="I56" s="79">
        <f>SUM(I48:I55)</f>
        <v>107.0177757</v>
      </c>
      <c r="J56" s="53">
        <f>SUM(J48:J55)</f>
        <v>106.29599999999999</v>
      </c>
      <c r="K56" s="57" t="s">
        <v>7</v>
      </c>
      <c r="L56" s="57">
        <f>SUM(L48:L55)</f>
        <v>6.306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 t="str">
        <f>L31</f>
        <v>2012/2013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80">
        <v>2.7475466000000002</v>
      </c>
      <c r="F62" s="54">
        <v>2.2307093999999998</v>
      </c>
      <c r="G62" s="80">
        <v>5.0131761000000008</v>
      </c>
      <c r="H62" s="54">
        <v>4.2027094000000025</v>
      </c>
      <c r="I62" s="80">
        <v>7.9681846000000016</v>
      </c>
      <c r="J62" s="54"/>
      <c r="K62" s="54"/>
      <c r="L62" s="54">
        <v>3.8670000000000004</v>
      </c>
    </row>
    <row r="63" spans="1:12" ht="15" customHeight="1" x14ac:dyDescent="0.35">
      <c r="A63" s="116" t="s">
        <v>42</v>
      </c>
      <c r="B63" s="116"/>
      <c r="C63" s="117"/>
      <c r="D63" s="117"/>
      <c r="E63" s="81">
        <v>-0.7472960999999998</v>
      </c>
      <c r="F63" s="55">
        <v>-0.57182099999999969</v>
      </c>
      <c r="G63" s="81">
        <v>-1.4296351999999999</v>
      </c>
      <c r="H63" s="55">
        <v>-3.4648209999999997</v>
      </c>
      <c r="I63" s="81">
        <v>-3.0229036000000002</v>
      </c>
      <c r="J63" s="55">
        <v>0</v>
      </c>
      <c r="K63" s="55">
        <v>0</v>
      </c>
      <c r="L63" s="55">
        <v>-1.119</v>
      </c>
    </row>
    <row r="64" spans="1:12" ht="15" customHeight="1" x14ac:dyDescent="0.35">
      <c r="A64" s="168" t="s">
        <v>43</v>
      </c>
      <c r="B64" s="118"/>
      <c r="C64" s="119"/>
      <c r="D64" s="119"/>
      <c r="E64" s="131">
        <f>SUM(E62:E63)</f>
        <v>2.0002505000000004</v>
      </c>
      <c r="F64" s="57">
        <f>SUM(F62:F63)</f>
        <v>1.6588884000000002</v>
      </c>
      <c r="G64" s="131">
        <f>SUM(G62:G63)</f>
        <v>3.5835409000000009</v>
      </c>
      <c r="H64" s="57">
        <f>SUM(H62:H63)</f>
        <v>0.73788840000000278</v>
      </c>
      <c r="I64" s="131">
        <f>SUM(I62:I63)</f>
        <v>4.9452810000000014</v>
      </c>
      <c r="J64" s="57" t="s">
        <v>7</v>
      </c>
      <c r="K64" s="57" t="s">
        <v>7</v>
      </c>
      <c r="L64" s="57">
        <f>SUM(L62:L63)</f>
        <v>2.7480000000000002</v>
      </c>
    </row>
    <row r="65" spans="1:13" ht="15" customHeight="1" x14ac:dyDescent="0.35">
      <c r="A65" s="115" t="s">
        <v>44</v>
      </c>
      <c r="B65" s="115"/>
      <c r="C65" s="58"/>
      <c r="D65" s="58"/>
      <c r="E65" s="80">
        <v>-1.847E-2</v>
      </c>
      <c r="F65" s="54">
        <v>-2.6001E-2</v>
      </c>
      <c r="G65" s="80">
        <v>-3.1E-2</v>
      </c>
      <c r="H65" s="54">
        <v>-3.4001000000000003E-2</v>
      </c>
      <c r="I65" s="80">
        <v>-4.1500999999999996E-2</v>
      </c>
      <c r="J65" s="54">
        <v>0</v>
      </c>
      <c r="K65" s="54">
        <v>0</v>
      </c>
      <c r="L65" s="54">
        <v>-5.7999999999999996E-2</v>
      </c>
    </row>
    <row r="66" spans="1:13" ht="15" customHeight="1" x14ac:dyDescent="0.35">
      <c r="A66" s="116" t="s">
        <v>72</v>
      </c>
      <c r="B66" s="116"/>
      <c r="C66" s="62"/>
      <c r="D66" s="62"/>
      <c r="E66" s="81">
        <v>0</v>
      </c>
      <c r="F66" s="55">
        <v>-4.2239999999999986E-4</v>
      </c>
      <c r="G66" s="81">
        <v>0</v>
      </c>
      <c r="H66" s="55">
        <v>1.9577600000000001E-2</v>
      </c>
      <c r="I66" s="81">
        <v>1.9577600000000001E-2</v>
      </c>
      <c r="J66" s="55">
        <v>0</v>
      </c>
      <c r="K66" s="55">
        <v>0</v>
      </c>
      <c r="L66" s="55">
        <v>0.25</v>
      </c>
    </row>
    <row r="67" spans="1:13" ht="15" customHeight="1" x14ac:dyDescent="0.35">
      <c r="A67" s="120" t="s">
        <v>45</v>
      </c>
      <c r="B67" s="120"/>
      <c r="C67" s="121"/>
      <c r="D67" s="121"/>
      <c r="E67" s="131">
        <f>SUM(E64:E66)</f>
        <v>1.9817805000000004</v>
      </c>
      <c r="F67" s="57">
        <f>SUM(F64:F66)</f>
        <v>1.6324650000000003</v>
      </c>
      <c r="G67" s="131">
        <f>SUM(G64:G66)</f>
        <v>3.5525409000000008</v>
      </c>
      <c r="H67" s="57">
        <f>SUM(H64:H66)</f>
        <v>0.7234650000000028</v>
      </c>
      <c r="I67" s="131">
        <f>SUM(I64:I66)</f>
        <v>4.923357600000001</v>
      </c>
      <c r="J67" s="57" t="s">
        <v>7</v>
      </c>
      <c r="K67" s="57" t="s">
        <v>7</v>
      </c>
      <c r="L67" s="57">
        <f>SUM(L64:L66)</f>
        <v>2.9400000000000004</v>
      </c>
    </row>
    <row r="68" spans="1:13" ht="15" customHeight="1" x14ac:dyDescent="0.35">
      <c r="A68" s="116" t="s">
        <v>46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-0.91900000000000004</v>
      </c>
      <c r="I68" s="81">
        <v>-0.91900000000000004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131">
        <f>SUM(E67:E68)</f>
        <v>1.9817805000000004</v>
      </c>
      <c r="F69" s="57">
        <f>SUM(F67:F68)</f>
        <v>1.6324650000000003</v>
      </c>
      <c r="G69" s="131">
        <f>SUM(G67:G68)</f>
        <v>3.5525409000000008</v>
      </c>
      <c r="H69" s="57">
        <f>SUM(H67:H68)</f>
        <v>-0.19553499999999724</v>
      </c>
      <c r="I69" s="131">
        <f>SUM(I67:I68)</f>
        <v>4.0043576000000005</v>
      </c>
      <c r="J69" s="57" t="s">
        <v>7</v>
      </c>
      <c r="K69" s="57" t="s">
        <v>7</v>
      </c>
      <c r="L69" s="57">
        <f>SUM(L67:L68)</f>
        <v>2.9400000000000004</v>
      </c>
    </row>
    <row r="70" spans="1:13" ht="15" customHeight="1" x14ac:dyDescent="0.35">
      <c r="A70" s="115" t="s">
        <v>48</v>
      </c>
      <c r="B70" s="115"/>
      <c r="C70" s="58"/>
      <c r="D70" s="58"/>
      <c r="E70" s="80">
        <v>-2.2238628999999999</v>
      </c>
      <c r="F70" s="54">
        <v>-0.51428129999999994</v>
      </c>
      <c r="G70" s="80">
        <v>-2.2238628999999999</v>
      </c>
      <c r="H70" s="54">
        <v>-0.51428129999999994</v>
      </c>
      <c r="I70" s="80">
        <v>-1.7629980000000001</v>
      </c>
      <c r="J70" s="54">
        <v>0</v>
      </c>
      <c r="K70" s="54">
        <v>0</v>
      </c>
      <c r="L70" s="54">
        <v>0</v>
      </c>
    </row>
    <row r="71" spans="1:13" ht="15" customHeight="1" x14ac:dyDescent="0.35">
      <c r="A71" s="115" t="s">
        <v>49</v>
      </c>
      <c r="B71" s="115"/>
      <c r="C71" s="58"/>
      <c r="D71" s="58"/>
      <c r="E71" s="80">
        <v>0</v>
      </c>
      <c r="F71" s="54">
        <v>0.17998210000000001</v>
      </c>
      <c r="G71" s="80">
        <v>0</v>
      </c>
      <c r="H71" s="54">
        <v>0.17998210000000001</v>
      </c>
      <c r="I71" s="80">
        <v>0.17998210000000001</v>
      </c>
      <c r="J71" s="54">
        <v>0</v>
      </c>
      <c r="K71" s="54">
        <v>0</v>
      </c>
      <c r="L71" s="54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0</v>
      </c>
      <c r="K72" s="54">
        <v>0</v>
      </c>
      <c r="L72" s="54">
        <v>-2.8039999999999998</v>
      </c>
    </row>
    <row r="73" spans="1:13" ht="15" customHeight="1" x14ac:dyDescent="0.35">
      <c r="A73" s="116" t="s">
        <v>51</v>
      </c>
      <c r="B73" s="116"/>
      <c r="C73" s="62"/>
      <c r="D73" s="62"/>
      <c r="E73" s="81">
        <v>0</v>
      </c>
      <c r="F73" s="55">
        <v>-2.8620000000000001</v>
      </c>
      <c r="G73" s="81">
        <v>0</v>
      </c>
      <c r="H73" s="55">
        <v>-2.8620000000000001</v>
      </c>
      <c r="I73" s="81">
        <v>-2.8620000000000001</v>
      </c>
      <c r="J73" s="55">
        <v>0</v>
      </c>
      <c r="K73" s="55">
        <v>0</v>
      </c>
      <c r="L73" s="55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194">
        <f>SUM(E70:E73)</f>
        <v>-2.2238628999999999</v>
      </c>
      <c r="F74" s="159">
        <f>SUM(F70:F73)</f>
        <v>-3.1962991999999999</v>
      </c>
      <c r="G74" s="194">
        <f>SUM(G70:G73)</f>
        <v>-2.2238628999999999</v>
      </c>
      <c r="H74" s="159">
        <f>SUM(H70:H73)</f>
        <v>-3.1962991999999999</v>
      </c>
      <c r="I74" s="194">
        <f>SUM(I70:I73)</f>
        <v>-4.4450159000000005</v>
      </c>
      <c r="J74" s="159" t="s">
        <v>7</v>
      </c>
      <c r="K74" s="159" t="s">
        <v>7</v>
      </c>
      <c r="L74" s="159">
        <f>SUM(L70:L73)</f>
        <v>-2.8039999999999998</v>
      </c>
    </row>
    <row r="75" spans="1:13" ht="15" customHeight="1" x14ac:dyDescent="0.35">
      <c r="A75" s="118" t="s">
        <v>53</v>
      </c>
      <c r="B75" s="118"/>
      <c r="C75" s="74"/>
      <c r="D75" s="74"/>
      <c r="E75" s="195">
        <f>SUM(E74+E69)</f>
        <v>-0.24208239999999948</v>
      </c>
      <c r="F75" s="57">
        <f>SUM(F74+F69)</f>
        <v>-1.5638341999999996</v>
      </c>
      <c r="G75" s="131">
        <f>SUM(G74+G69)</f>
        <v>1.3286780000000009</v>
      </c>
      <c r="H75" s="57">
        <f>SUM(H74+H69)</f>
        <v>-3.3918341999999972</v>
      </c>
      <c r="I75" s="131">
        <f>SUM(I74+I69)</f>
        <v>-0.44065829999999995</v>
      </c>
      <c r="J75" s="57" t="s">
        <v>7</v>
      </c>
      <c r="K75" s="57" t="s">
        <v>7</v>
      </c>
      <c r="L75" s="57">
        <f>SUM(L74+L69)</f>
        <v>0.13600000000000056</v>
      </c>
    </row>
    <row r="76" spans="1:13" ht="15" customHeight="1" x14ac:dyDescent="0.35">
      <c r="A76" s="116" t="s">
        <v>113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131">
        <f>SUM(E75:E76)</f>
        <v>-0.24208239999999948</v>
      </c>
      <c r="F77" s="57">
        <f>SUM(F75:F76)</f>
        <v>-1.5638341999999996</v>
      </c>
      <c r="G77" s="131">
        <f>SUM(G75:G76)</f>
        <v>1.3286780000000009</v>
      </c>
      <c r="H77" s="57">
        <f>SUM(H75:H76)</f>
        <v>-3.3918341999999972</v>
      </c>
      <c r="I77" s="131">
        <f>SUM(I75:I76)</f>
        <v>-0.44065829999999995</v>
      </c>
      <c r="J77" s="57" t="s">
        <v>7</v>
      </c>
      <c r="K77" s="57" t="s">
        <v>7</v>
      </c>
      <c r="L77" s="57">
        <f>SUM(L75:L76)</f>
        <v>0.13600000000000056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 t="str">
        <f>L58</f>
        <v>2012/2013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33.946238088949471</v>
      </c>
      <c r="F83" s="54">
        <v>34.913192244328968</v>
      </c>
      <c r="G83" s="80">
        <v>32.949030112952457</v>
      </c>
      <c r="H83" s="54">
        <v>33.678722710980772</v>
      </c>
      <c r="I83" s="80">
        <v>32.081090973232783</v>
      </c>
      <c r="J83" s="54">
        <v>25.270083361369664</v>
      </c>
      <c r="K83" s="54">
        <v>26.47193062528525</v>
      </c>
      <c r="L83" s="54">
        <v>25.666045389759901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33.946238088949471</v>
      </c>
      <c r="F84" s="54">
        <v>34.913192244328968</v>
      </c>
      <c r="G84" s="80">
        <v>32.949030112952464</v>
      </c>
      <c r="H84" s="54">
        <v>33.678722710980772</v>
      </c>
      <c r="I84" s="80">
        <v>32.081090973232783</v>
      </c>
      <c r="J84" s="54">
        <v>30.522223468281563</v>
      </c>
      <c r="K84" s="54">
        <v>26.47193062528525</v>
      </c>
      <c r="L84" s="54">
        <v>25.666045389759901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28.822022226729899</v>
      </c>
      <c r="F85" s="54">
        <v>32.974274489925229</v>
      </c>
      <c r="G85" s="80">
        <v>30.714021656172175</v>
      </c>
      <c r="H85" s="54">
        <v>22.385141739980448</v>
      </c>
      <c r="I85" s="80">
        <v>25.179477633095843</v>
      </c>
      <c r="J85" s="54">
        <v>20.821651527045727</v>
      </c>
      <c r="K85" s="54">
        <v>19.777879202799323</v>
      </c>
      <c r="L85" s="54">
        <v>25.687972809998904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8.0091236638446031</v>
      </c>
      <c r="J86" s="54">
        <v>10.967307136864404</v>
      </c>
      <c r="K86" s="54" t="s">
        <v>7</v>
      </c>
      <c r="L86" s="54">
        <v>105.64340635427246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10.042829379921146</v>
      </c>
      <c r="J87" s="54">
        <v>13.723844355177164</v>
      </c>
      <c r="K87" s="54" t="s">
        <v>7</v>
      </c>
      <c r="L87" s="54">
        <v>137.7629479181779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73.850698809843067</v>
      </c>
      <c r="H88" s="19">
        <v>69.678666576899786</v>
      </c>
      <c r="I88" s="77">
        <v>70.996833566220346</v>
      </c>
      <c r="J88" s="19">
        <v>68.400504252276647</v>
      </c>
      <c r="K88" s="19" t="s">
        <v>7</v>
      </c>
      <c r="L88" s="19">
        <v>61.290834126228965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54" t="s">
        <v>7</v>
      </c>
      <c r="G89" s="80">
        <v>16.078848999999998</v>
      </c>
      <c r="H89" s="54">
        <v>23.963999999999999</v>
      </c>
      <c r="I89" s="80">
        <v>19.868688299999999</v>
      </c>
      <c r="J89" s="54">
        <v>19.917999999999999</v>
      </c>
      <c r="K89" s="54" t="s">
        <v>7</v>
      </c>
      <c r="L89" s="54">
        <v>-2.7429999999999999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0.30369566339105425</v>
      </c>
      <c r="H90" s="54">
        <v>0.38648943365494765</v>
      </c>
      <c r="I90" s="80">
        <v>0.35305581089177657</v>
      </c>
      <c r="J90" s="54">
        <v>0.37640117182664667</v>
      </c>
      <c r="K90" s="170" t="s">
        <v>7</v>
      </c>
      <c r="L90" s="170" t="s">
        <v>118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74</v>
      </c>
      <c r="J91" s="19">
        <v>70</v>
      </c>
      <c r="K91" s="19" t="s">
        <v>7</v>
      </c>
      <c r="L91" s="19">
        <v>52</v>
      </c>
    </row>
    <row r="92" spans="1:12" ht="16.5" x14ac:dyDescent="0.35">
      <c r="A92" s="109" t="s">
        <v>119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142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99"/>
      <c r="H95" s="99"/>
      <c r="I95" s="99"/>
      <c r="J95" s="99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99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78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322.88000000000005</v>
      </c>
      <c r="F8" s="15">
        <v>354.78899999999999</v>
      </c>
      <c r="G8" s="76">
        <v>643.52200000000005</v>
      </c>
      <c r="H8" s="15">
        <v>644.89400000000001</v>
      </c>
      <c r="I8" s="76">
        <v>1263.605</v>
      </c>
      <c r="J8" s="15">
        <v>1020.987</v>
      </c>
      <c r="K8" s="15">
        <v>978.399</v>
      </c>
      <c r="L8" s="15">
        <v>1250.3530000000001</v>
      </c>
    </row>
    <row r="9" spans="1:12" ht="15" customHeight="1" x14ac:dyDescent="0.35">
      <c r="A9" s="105" t="s">
        <v>10</v>
      </c>
      <c r="B9" s="58"/>
      <c r="C9" s="58"/>
      <c r="D9" s="58"/>
      <c r="E9" s="77">
        <v>-279.77199999999999</v>
      </c>
      <c r="F9" s="19">
        <v>-310.017</v>
      </c>
      <c r="G9" s="77">
        <v>-562.40200000000004</v>
      </c>
      <c r="H9" s="19">
        <v>-567.82400000000007</v>
      </c>
      <c r="I9" s="77">
        <v>-1099.3509999999999</v>
      </c>
      <c r="J9" s="19">
        <v>-902.46899999999994</v>
      </c>
      <c r="K9" s="19">
        <v>-868.24099999999999</v>
      </c>
      <c r="L9" s="19">
        <v>-1125.319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3.2999999999999974E-2</v>
      </c>
      <c r="F10" s="19">
        <v>-0.25600000000000001</v>
      </c>
      <c r="G10" s="77">
        <v>0.30599999999999999</v>
      </c>
      <c r="H10" s="19">
        <v>0</v>
      </c>
      <c r="I10" s="77">
        <v>6.5000000000000002E-2</v>
      </c>
      <c r="J10" s="19">
        <v>1.1819999999999999</v>
      </c>
      <c r="K10" s="19">
        <v>1.9910000000000001</v>
      </c>
      <c r="L10" s="19">
        <v>-1.1220000000000001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43.141000000000062</v>
      </c>
      <c r="F13" s="183">
        <f t="shared" si="0"/>
        <v>44.515999999999991</v>
      </c>
      <c r="G13" s="76">
        <f t="shared" si="0"/>
        <v>81.426000000000002</v>
      </c>
      <c r="H13" s="15">
        <f t="shared" si="0"/>
        <v>77.069999999999936</v>
      </c>
      <c r="I13" s="76">
        <f t="shared" si="0"/>
        <v>164.31900000000013</v>
      </c>
      <c r="J13" s="16">
        <f t="shared" si="0"/>
        <v>119.70000000000003</v>
      </c>
      <c r="K13" s="16">
        <f t="shared" si="0"/>
        <v>112.14900000000002</v>
      </c>
      <c r="L13" s="16">
        <f t="shared" si="0"/>
        <v>123.91200000000011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-3.2020000000000004</v>
      </c>
      <c r="F14" s="184">
        <v>-3.0459999999999998</v>
      </c>
      <c r="G14" s="78">
        <v>-6.5780000000000003</v>
      </c>
      <c r="H14" s="23">
        <v>-6.3469999999999995</v>
      </c>
      <c r="I14" s="78">
        <v>-12.597</v>
      </c>
      <c r="J14" s="23">
        <v>-13.466000000000001</v>
      </c>
      <c r="K14" s="23">
        <v>-15.276</v>
      </c>
      <c r="L14" s="23">
        <v>-16.257999999999999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39.939000000000064</v>
      </c>
      <c r="F15" s="183">
        <f t="shared" si="1"/>
        <v>41.469999999999992</v>
      </c>
      <c r="G15" s="76">
        <f t="shared" si="1"/>
        <v>74.847999999999999</v>
      </c>
      <c r="H15" s="15">
        <f t="shared" si="1"/>
        <v>70.722999999999942</v>
      </c>
      <c r="I15" s="76">
        <f t="shared" si="1"/>
        <v>151.72200000000012</v>
      </c>
      <c r="J15" s="16">
        <f t="shared" si="1"/>
        <v>106.23400000000004</v>
      </c>
      <c r="K15" s="16">
        <f t="shared" si="1"/>
        <v>96.873000000000019</v>
      </c>
      <c r="L15" s="16">
        <f t="shared" si="1"/>
        <v>107.65400000000011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-0.48499999999999999</v>
      </c>
      <c r="F16" s="19">
        <v>-0.47500000000000003</v>
      </c>
      <c r="G16" s="77">
        <v>-0.96599999999999997</v>
      </c>
      <c r="H16" s="19">
        <v>-0.91700000000000004</v>
      </c>
      <c r="I16" s="77">
        <v>-1.919</v>
      </c>
      <c r="J16" s="19">
        <v>-1.661</v>
      </c>
      <c r="K16" s="19">
        <v>-4.907</v>
      </c>
      <c r="L16" s="19">
        <v>-7.6920000000000002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39.454000000000065</v>
      </c>
      <c r="F18" s="183">
        <f t="shared" si="2"/>
        <v>40.99499999999999</v>
      </c>
      <c r="G18" s="76">
        <f t="shared" si="2"/>
        <v>73.882000000000005</v>
      </c>
      <c r="H18" s="15">
        <f t="shared" si="2"/>
        <v>69.805999999999941</v>
      </c>
      <c r="I18" s="76">
        <f t="shared" si="2"/>
        <v>149.80300000000011</v>
      </c>
      <c r="J18" s="16">
        <f t="shared" si="2"/>
        <v>104.57300000000004</v>
      </c>
      <c r="K18" s="16">
        <f t="shared" si="2"/>
        <v>91.966000000000022</v>
      </c>
      <c r="L18" s="16">
        <f t="shared" si="2"/>
        <v>99.962000000000103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5.4999999999999993E-2</v>
      </c>
      <c r="F19" s="19">
        <v>8.6999999999999994E-2</v>
      </c>
      <c r="G19" s="77">
        <v>8.8999999999999996E-2</v>
      </c>
      <c r="H19" s="19">
        <v>8.8999999999999996E-2</v>
      </c>
      <c r="I19" s="77">
        <v>0.20100000000000001</v>
      </c>
      <c r="J19" s="19">
        <v>0.61399999999999999</v>
      </c>
      <c r="K19" s="19">
        <v>8.125</v>
      </c>
      <c r="L19" s="19">
        <v>1.762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-13.821</v>
      </c>
      <c r="F20" s="23">
        <v>-1.387999999999999</v>
      </c>
      <c r="G20" s="78">
        <v>-15.901</v>
      </c>
      <c r="H20" s="23">
        <v>-25.055</v>
      </c>
      <c r="I20" s="78">
        <v>-41.520999999999994</v>
      </c>
      <c r="J20" s="23">
        <v>-58.402000000000001</v>
      </c>
      <c r="K20" s="23">
        <v>-31.757999999999999</v>
      </c>
      <c r="L20" s="23">
        <v>-34.792000000000002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25.688000000000066</v>
      </c>
      <c r="F21" s="183">
        <f t="shared" si="3"/>
        <v>39.693999999999996</v>
      </c>
      <c r="G21" s="76">
        <f t="shared" si="3"/>
        <v>58.070000000000007</v>
      </c>
      <c r="H21" s="15">
        <f t="shared" si="3"/>
        <v>44.839999999999939</v>
      </c>
      <c r="I21" s="76">
        <f t="shared" si="3"/>
        <v>108.48300000000012</v>
      </c>
      <c r="J21" s="16">
        <f t="shared" si="3"/>
        <v>46.785000000000039</v>
      </c>
      <c r="K21" s="16">
        <f t="shared" si="3"/>
        <v>68.333000000000027</v>
      </c>
      <c r="L21" s="16">
        <f t="shared" si="3"/>
        <v>66.932000000000102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-5.6499999999999986</v>
      </c>
      <c r="F22" s="19">
        <v>-8.727999999999998</v>
      </c>
      <c r="G22" s="77">
        <v>-12.774999999999999</v>
      </c>
      <c r="H22" s="19">
        <v>-9.8649999999999984</v>
      </c>
      <c r="I22" s="77">
        <v>-33.439</v>
      </c>
      <c r="J22" s="19">
        <v>-7.0069999999999997</v>
      </c>
      <c r="K22" s="19">
        <v>-15.055999999999999</v>
      </c>
      <c r="L22" s="19">
        <v>-14.268999999999998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20.038000000000068</v>
      </c>
      <c r="F24" s="183">
        <f t="shared" si="4"/>
        <v>30.965999999999998</v>
      </c>
      <c r="G24" s="76">
        <f t="shared" si="4"/>
        <v>45.295000000000009</v>
      </c>
      <c r="H24" s="15">
        <f t="shared" si="4"/>
        <v>34.974999999999937</v>
      </c>
      <c r="I24" s="76">
        <f t="shared" si="4"/>
        <v>75.044000000000125</v>
      </c>
      <c r="J24" s="16">
        <f t="shared" si="4"/>
        <v>39.778000000000041</v>
      </c>
      <c r="K24" s="16">
        <f t="shared" si="4"/>
        <v>53.277000000000029</v>
      </c>
      <c r="L24" s="16">
        <f t="shared" si="4"/>
        <v>52.663000000000103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20.038000000000068</v>
      </c>
      <c r="F25" s="19">
        <v>30.965999999999948</v>
      </c>
      <c r="G25" s="77">
        <v>45.29500000000003</v>
      </c>
      <c r="H25" s="19">
        <v>34.975000000000037</v>
      </c>
      <c r="I25" s="77">
        <v>75.044000000000054</v>
      </c>
      <c r="J25" s="19">
        <v>39.778000000000176</v>
      </c>
      <c r="K25" s="19">
        <v>53.276999999999973</v>
      </c>
      <c r="L25" s="19">
        <v>52.663000000000352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0</v>
      </c>
      <c r="F28" s="19">
        <v>-1.2639999999999998</v>
      </c>
      <c r="G28" s="77">
        <v>0</v>
      </c>
      <c r="H28" s="19">
        <v>-2.0859999999999999</v>
      </c>
      <c r="I28" s="77">
        <v>-2.67</v>
      </c>
      <c r="J28" s="19">
        <v>-1.149</v>
      </c>
      <c r="K28" s="19">
        <v>-5.8159999999999998</v>
      </c>
      <c r="L28" s="19">
        <v>-3.3929999999999998</v>
      </c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39.939000000000064</v>
      </c>
      <c r="F29" s="154">
        <f t="shared" si="5"/>
        <v>42.733999999999995</v>
      </c>
      <c r="G29" s="153">
        <f t="shared" si="5"/>
        <v>74.847999999999999</v>
      </c>
      <c r="H29" s="154">
        <f t="shared" si="5"/>
        <v>72.808999999999941</v>
      </c>
      <c r="I29" s="153">
        <f t="shared" si="5"/>
        <v>154.39200000000011</v>
      </c>
      <c r="J29" s="154">
        <f t="shared" si="5"/>
        <v>107.38300000000004</v>
      </c>
      <c r="K29" s="154">
        <f t="shared" si="5"/>
        <v>102.68900000000002</v>
      </c>
      <c r="L29" s="154">
        <f t="shared" si="5"/>
        <v>111.04700000000011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1179.038</v>
      </c>
      <c r="H35" s="19">
        <v>1169.4639999999999</v>
      </c>
      <c r="I35" s="77">
        <v>1173.9469999999999</v>
      </c>
      <c r="J35" s="19">
        <v>1152.5889999999999</v>
      </c>
      <c r="K35" s="19">
        <v>1101.1089999999999</v>
      </c>
      <c r="L35" s="19">
        <v>1101.393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3.0289999999999999</v>
      </c>
      <c r="H36" s="19">
        <v>4.4559999999999995</v>
      </c>
      <c r="I36" s="77">
        <v>3.496</v>
      </c>
      <c r="J36" s="19">
        <v>4.6530000000000005</v>
      </c>
      <c r="K36" s="19">
        <v>1.2040000000000002</v>
      </c>
      <c r="L36" s="19">
        <v>6.5789999999999997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100.01499999999999</v>
      </c>
      <c r="H37" s="19">
        <v>91.704999999999998</v>
      </c>
      <c r="I37" s="77">
        <v>99.746000000000009</v>
      </c>
      <c r="J37" s="19">
        <v>86.088999999999999</v>
      </c>
      <c r="K37" s="19">
        <v>88.843000000000004</v>
      </c>
      <c r="L37" s="19">
        <v>97.036000000000001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41.176000000000002</v>
      </c>
      <c r="H39" s="23">
        <v>52.64</v>
      </c>
      <c r="I39" s="78">
        <v>41.175000000000004</v>
      </c>
      <c r="J39" s="23">
        <v>51.226999999999997</v>
      </c>
      <c r="K39" s="23">
        <v>24.583000000000002</v>
      </c>
      <c r="L39" s="23">
        <v>20.7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 t="shared" ref="G40:L40" si="6">SUM(G35:G39)</f>
        <v>1323.2579999999998</v>
      </c>
      <c r="H40" s="183">
        <f t="shared" si="6"/>
        <v>1318.2649999999999</v>
      </c>
      <c r="I40" s="82">
        <f t="shared" si="6"/>
        <v>1318.364</v>
      </c>
      <c r="J40" s="16">
        <f t="shared" si="6"/>
        <v>1294.558</v>
      </c>
      <c r="K40" s="16">
        <f t="shared" si="6"/>
        <v>1215.739</v>
      </c>
      <c r="L40" s="16">
        <f t="shared" si="6"/>
        <v>1225.7080000000001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220.553</v>
      </c>
      <c r="H41" s="19">
        <v>204.09</v>
      </c>
      <c r="I41" s="77">
        <v>188.994</v>
      </c>
      <c r="J41" s="19">
        <v>180.822</v>
      </c>
      <c r="K41" s="19">
        <v>155.697</v>
      </c>
      <c r="L41" s="19">
        <v>165.07399999999998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210.79499999999999</v>
      </c>
      <c r="H43" s="19">
        <v>227.38800000000001</v>
      </c>
      <c r="I43" s="77">
        <v>218.27200000000002</v>
      </c>
      <c r="J43" s="19">
        <v>212.774</v>
      </c>
      <c r="K43" s="19">
        <v>148.03100000000001</v>
      </c>
      <c r="L43" s="19">
        <v>197.33199999999999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122.818</v>
      </c>
      <c r="H44" s="19">
        <v>82.289000000000001</v>
      </c>
      <c r="I44" s="77">
        <v>117.208</v>
      </c>
      <c r="J44" s="19">
        <v>87.173000000000002</v>
      </c>
      <c r="K44" s="19">
        <v>63.081000000000003</v>
      </c>
      <c r="L44" s="19">
        <v>29.135000000000002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3">
        <f t="shared" ref="G46:L46" si="7">SUM(G41:G45)</f>
        <v>554.16599999999994</v>
      </c>
      <c r="H46" s="34">
        <f t="shared" si="7"/>
        <v>513.76700000000005</v>
      </c>
      <c r="I46" s="83">
        <f t="shared" si="7"/>
        <v>524.47400000000005</v>
      </c>
      <c r="J46" s="35">
        <f t="shared" si="7"/>
        <v>480.76900000000001</v>
      </c>
      <c r="K46" s="35">
        <f t="shared" si="7"/>
        <v>366.80900000000003</v>
      </c>
      <c r="L46" s="35">
        <f t="shared" si="7"/>
        <v>391.54099999999994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82">
        <f t="shared" ref="G47:L47" si="8">G40+G46</f>
        <v>1877.4239999999998</v>
      </c>
      <c r="H47" s="183">
        <f t="shared" si="8"/>
        <v>1832.0319999999999</v>
      </c>
      <c r="I47" s="82">
        <f t="shared" si="8"/>
        <v>1842.8380000000002</v>
      </c>
      <c r="J47" s="16">
        <f t="shared" si="8"/>
        <v>1775.327</v>
      </c>
      <c r="K47" s="16">
        <f t="shared" si="8"/>
        <v>1582.548</v>
      </c>
      <c r="L47" s="16">
        <f t="shared" si="8"/>
        <v>1617.249</v>
      </c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77">
        <v>1105.5760000000002</v>
      </c>
      <c r="H48" s="19">
        <v>1014.6179999999999</v>
      </c>
      <c r="I48" s="77">
        <v>1058.8690000000001</v>
      </c>
      <c r="J48" s="19">
        <v>1005.8080000000004</v>
      </c>
      <c r="K48" s="19">
        <v>890.04899999999998</v>
      </c>
      <c r="L48" s="19">
        <v>845.2600000000001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77.905000000000001</v>
      </c>
      <c r="H51" s="19">
        <v>79.162000000000006</v>
      </c>
      <c r="I51" s="77">
        <v>85.874000000000009</v>
      </c>
      <c r="J51" s="19">
        <v>65.344999999999999</v>
      </c>
      <c r="K51" s="19">
        <v>26.001000000000001</v>
      </c>
      <c r="L51" s="19">
        <v>25.626999999999999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505.49100000000004</v>
      </c>
      <c r="H52" s="19">
        <v>549.18299999999999</v>
      </c>
      <c r="I52" s="77">
        <v>537.71399999999994</v>
      </c>
      <c r="J52" s="19">
        <v>552.101</v>
      </c>
      <c r="K52" s="19">
        <v>526.98300000000006</v>
      </c>
      <c r="L52" s="19">
        <v>591.56299999999999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181.87400000000002</v>
      </c>
      <c r="H53" s="19">
        <v>188.68200000000002</v>
      </c>
      <c r="I53" s="77">
        <v>153.803</v>
      </c>
      <c r="J53" s="19">
        <v>151.68600000000001</v>
      </c>
      <c r="K53" s="19">
        <v>138.63300000000001</v>
      </c>
      <c r="L53" s="19">
        <v>153.19899999999998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6.5780000000000003</v>
      </c>
      <c r="H54" s="19">
        <v>0.38700000000000001</v>
      </c>
      <c r="I54" s="77">
        <v>6.5780000000000003</v>
      </c>
      <c r="J54" s="19">
        <v>0.38700000000000001</v>
      </c>
      <c r="K54" s="19">
        <v>0.88200000000000001</v>
      </c>
      <c r="L54" s="19">
        <v>1.6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 t="shared" ref="G56:L56" si="9">SUM(G48:G55)</f>
        <v>1877.4240000000002</v>
      </c>
      <c r="H56" s="14">
        <f t="shared" si="9"/>
        <v>1832.0319999999999</v>
      </c>
      <c r="I56" s="82">
        <f t="shared" si="9"/>
        <v>1842.8380000000002</v>
      </c>
      <c r="J56" s="16">
        <f t="shared" si="9"/>
        <v>1775.3270000000002</v>
      </c>
      <c r="K56" s="16">
        <f t="shared" si="9"/>
        <v>1582.548</v>
      </c>
      <c r="L56" s="16">
        <f t="shared" si="9"/>
        <v>1617.249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30.18200000000013</v>
      </c>
      <c r="F62" s="19">
        <v>32.437999999999946</v>
      </c>
      <c r="G62" s="77">
        <v>54.49500000000014</v>
      </c>
      <c r="H62" s="19">
        <v>52.442000000000114</v>
      </c>
      <c r="I62" s="77">
        <v>120.25900000000013</v>
      </c>
      <c r="J62" s="19">
        <v>65.382000000000019</v>
      </c>
      <c r="K62" s="19">
        <v>67.376000000000019</v>
      </c>
      <c r="L62" s="19">
        <v>56.81200000000058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31.387499999999999</v>
      </c>
      <c r="F63" s="23">
        <v>7.7950000000000053</v>
      </c>
      <c r="G63" s="78">
        <v>-14.0945</v>
      </c>
      <c r="H63" s="23">
        <v>-31.494999999999997</v>
      </c>
      <c r="I63" s="78">
        <v>-24.927999999999997</v>
      </c>
      <c r="J63" s="23">
        <v>5.1940000000000035</v>
      </c>
      <c r="K63" s="23">
        <v>32.470999999999997</v>
      </c>
      <c r="L63" s="23">
        <v>-47.384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61.569500000000133</v>
      </c>
      <c r="F64" s="183">
        <f t="shared" si="10"/>
        <v>40.232999999999947</v>
      </c>
      <c r="G64" s="76">
        <f t="shared" si="10"/>
        <v>40.400500000000136</v>
      </c>
      <c r="H64" s="15">
        <f t="shared" si="10"/>
        <v>20.947000000000116</v>
      </c>
      <c r="I64" s="76">
        <f t="shared" si="10"/>
        <v>95.331000000000131</v>
      </c>
      <c r="J64" s="16">
        <f t="shared" si="10"/>
        <v>70.576000000000022</v>
      </c>
      <c r="K64" s="16">
        <f t="shared" si="10"/>
        <v>99.847000000000008</v>
      </c>
      <c r="L64" s="16">
        <f t="shared" si="10"/>
        <v>9.4280000000005799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-1.4970000000000003</v>
      </c>
      <c r="F65" s="19">
        <v>-7.8469999999999995</v>
      </c>
      <c r="G65" s="77">
        <v>-4.5860000000000003</v>
      </c>
      <c r="H65" s="19">
        <v>-11.946999999999999</v>
      </c>
      <c r="I65" s="77">
        <v>-30.175000000000001</v>
      </c>
      <c r="J65" s="19">
        <v>-9.2140000000000004</v>
      </c>
      <c r="K65" s="19">
        <v>-7.5709999999999997</v>
      </c>
      <c r="L65" s="19">
        <v>-7.306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-0.09</v>
      </c>
      <c r="F66" s="23">
        <v>7.9000000000000001E-2</v>
      </c>
      <c r="G66" s="78">
        <v>-0.09</v>
      </c>
      <c r="H66" s="23">
        <v>7.9000000000000001E-2</v>
      </c>
      <c r="I66" s="78">
        <v>8.0999999999999989E-2</v>
      </c>
      <c r="J66" s="23">
        <v>0.86899999999999999</v>
      </c>
      <c r="K66" s="23">
        <v>0</v>
      </c>
      <c r="L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59.98250000000013</v>
      </c>
      <c r="F67" s="183">
        <f t="shared" si="11"/>
        <v>32.464999999999947</v>
      </c>
      <c r="G67" s="76">
        <f t="shared" si="11"/>
        <v>35.724500000000134</v>
      </c>
      <c r="H67" s="15">
        <f t="shared" si="11"/>
        <v>9.0790000000001179</v>
      </c>
      <c r="I67" s="76">
        <f t="shared" si="11"/>
        <v>65.237000000000137</v>
      </c>
      <c r="J67" s="16">
        <f t="shared" si="11"/>
        <v>62.231000000000023</v>
      </c>
      <c r="K67" s="16">
        <f t="shared" si="11"/>
        <v>92.27600000000001</v>
      </c>
      <c r="L67" s="16">
        <f t="shared" si="11"/>
        <v>2.1220000000005799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59.98250000000013</v>
      </c>
      <c r="F69" s="183">
        <f t="shared" si="12"/>
        <v>32.464999999999947</v>
      </c>
      <c r="G69" s="76">
        <f t="shared" si="12"/>
        <v>35.724500000000134</v>
      </c>
      <c r="H69" s="15">
        <f t="shared" si="12"/>
        <v>9.0790000000001179</v>
      </c>
      <c r="I69" s="76">
        <f t="shared" si="12"/>
        <v>65.237000000000137</v>
      </c>
      <c r="J69" s="16">
        <f t="shared" si="12"/>
        <v>62.231000000000023</v>
      </c>
      <c r="K69" s="16">
        <f t="shared" si="12"/>
        <v>92.27600000000001</v>
      </c>
      <c r="L69" s="16">
        <f t="shared" si="12"/>
        <v>2.1220000000005799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-39.953000000000003</v>
      </c>
      <c r="F70" s="19">
        <v>-28.511999999999997</v>
      </c>
      <c r="G70" s="77">
        <v>-40.347000000000001</v>
      </c>
      <c r="H70" s="19">
        <v>-28.222999999999999</v>
      </c>
      <c r="I70" s="77">
        <v>-47.045000000000002</v>
      </c>
      <c r="J70" s="19">
        <v>-47.844999999999999</v>
      </c>
      <c r="K70" s="19">
        <v>-66.438000000000002</v>
      </c>
      <c r="L70" s="19">
        <v>-34.521000000000001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-9.9999999999766942E-4</v>
      </c>
      <c r="F72" s="19">
        <v>-35.411999999999999</v>
      </c>
      <c r="G72" s="77">
        <v>-18.821999999999999</v>
      </c>
      <c r="H72" s="19">
        <v>-35.411999999999999</v>
      </c>
      <c r="I72" s="77">
        <v>-35.411999999999999</v>
      </c>
      <c r="J72" s="19">
        <v>-2.5369999999999999</v>
      </c>
      <c r="K72" s="19">
        <v>-7.3129999999999997</v>
      </c>
      <c r="L72" s="19">
        <v>-22.863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0</v>
      </c>
      <c r="G73" s="78">
        <v>24.131</v>
      </c>
      <c r="H73" s="23">
        <v>45.4</v>
      </c>
      <c r="I73" s="78">
        <v>47.882999999999996</v>
      </c>
      <c r="J73" s="23">
        <v>-1.748</v>
      </c>
      <c r="K73" s="23">
        <v>14.922000000000001</v>
      </c>
      <c r="L73" s="23">
        <v>6.5660000000000007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-39.954000000000001</v>
      </c>
      <c r="F74" s="191">
        <f t="shared" si="13"/>
        <v>-63.923999999999992</v>
      </c>
      <c r="G74" s="85">
        <f t="shared" si="13"/>
        <v>-35.037999999999997</v>
      </c>
      <c r="H74" s="34">
        <f t="shared" si="13"/>
        <v>-18.234999999999999</v>
      </c>
      <c r="I74" s="85">
        <f t="shared" si="13"/>
        <v>-34.573999999999998</v>
      </c>
      <c r="J74" s="158">
        <f t="shared" si="13"/>
        <v>-52.129999999999995</v>
      </c>
      <c r="K74" s="158">
        <f t="shared" si="13"/>
        <v>-58.829000000000008</v>
      </c>
      <c r="L74" s="158">
        <f t="shared" si="13"/>
        <v>-50.817999999999998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20.028500000000129</v>
      </c>
      <c r="F75" s="183">
        <f t="shared" si="14"/>
        <v>-31.459000000000046</v>
      </c>
      <c r="G75" s="76">
        <f t="shared" si="14"/>
        <v>0.68650000000013733</v>
      </c>
      <c r="H75" s="15">
        <f t="shared" si="14"/>
        <v>-9.1559999999998816</v>
      </c>
      <c r="I75" s="76">
        <f t="shared" si="14"/>
        <v>30.663000000000139</v>
      </c>
      <c r="J75" s="16">
        <f t="shared" si="14"/>
        <v>10.101000000000028</v>
      </c>
      <c r="K75" s="16">
        <f t="shared" si="14"/>
        <v>33.447000000000003</v>
      </c>
      <c r="L75" s="16">
        <f t="shared" si="14"/>
        <v>-48.695999999999415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20.028500000000129</v>
      </c>
      <c r="F77" s="183">
        <f t="shared" si="15"/>
        <v>-31.459000000000046</v>
      </c>
      <c r="G77" s="76">
        <f t="shared" si="15"/>
        <v>0.68650000000013733</v>
      </c>
      <c r="H77" s="15">
        <f t="shared" si="15"/>
        <v>-9.1559999999998816</v>
      </c>
      <c r="I77" s="76">
        <f t="shared" si="15"/>
        <v>30.663000000000139</v>
      </c>
      <c r="J77" s="16">
        <f t="shared" si="15"/>
        <v>10.101000000000028</v>
      </c>
      <c r="K77" s="16">
        <f t="shared" si="15"/>
        <v>33.447000000000003</v>
      </c>
      <c r="L77" s="16">
        <f t="shared" si="15"/>
        <v>-48.695999999999415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12.3696110009911</v>
      </c>
      <c r="F83" s="54">
        <v>11.688637471849468</v>
      </c>
      <c r="G83" s="80">
        <v>11.630993190598</v>
      </c>
      <c r="H83" s="54">
        <v>10.966608465887418</v>
      </c>
      <c r="I83" s="80">
        <v>12.007074995746308</v>
      </c>
      <c r="J83" s="54">
        <v>10.405029642884781</v>
      </c>
      <c r="K83" s="54">
        <v>9.9011752873827721</v>
      </c>
      <c r="L83" s="54">
        <v>8.6098885674685519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12.3696110009911</v>
      </c>
      <c r="F84" s="54">
        <v>12.044905563588504</v>
      </c>
      <c r="G84" s="80">
        <v>11.630993190598</v>
      </c>
      <c r="H84" s="54">
        <v>11.290072477027225</v>
      </c>
      <c r="I84" s="80">
        <v>12.21837520427667</v>
      </c>
      <c r="J84" s="54">
        <v>10.51756780448722</v>
      </c>
      <c r="K84" s="54">
        <v>10.495615796827288</v>
      </c>
      <c r="L84" s="54">
        <v>8.8812519344537169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7.9558969276511657</v>
      </c>
      <c r="F85" s="54">
        <v>11.188058254342716</v>
      </c>
      <c r="G85" s="80">
        <v>9.0237785188385189</v>
      </c>
      <c r="H85" s="54">
        <v>6.9530806613179781</v>
      </c>
      <c r="I85" s="80">
        <v>8.5851986973777237</v>
      </c>
      <c r="J85" s="54">
        <v>4.5823306271284583</v>
      </c>
      <c r="K85" s="54">
        <v>6.9841649470206004</v>
      </c>
      <c r="L85" s="54">
        <v>5.3530482991603421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7.2693210608729535</v>
      </c>
      <c r="J86" s="54">
        <v>4.1963080548796743</v>
      </c>
      <c r="K86" s="54">
        <v>6.1403473387160492</v>
      </c>
      <c r="L86" s="54">
        <v>6.3728382019358474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9.5105012154096542</v>
      </c>
      <c r="J87" s="54">
        <v>7.0715352001938845</v>
      </c>
      <c r="K87" s="54">
        <v>7.0144418689807377</v>
      </c>
      <c r="L87" s="54">
        <v>7.0279944576922482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58.887923026444753</v>
      </c>
      <c r="H88" s="19">
        <v>55.382111229498179</v>
      </c>
      <c r="I88" s="77">
        <v>57.458604608761064</v>
      </c>
      <c r="J88" s="19">
        <v>56.654802185738198</v>
      </c>
      <c r="K88" s="19">
        <v>56.241516844986684</v>
      </c>
      <c r="L88" s="19">
        <v>52.265297427916167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382.673</v>
      </c>
      <c r="H89" s="19">
        <v>466.89400000000001</v>
      </c>
      <c r="I89" s="77">
        <v>420.50600000000003</v>
      </c>
      <c r="J89" s="19">
        <v>464.928</v>
      </c>
      <c r="K89" s="19">
        <v>463.90199999999999</v>
      </c>
      <c r="L89" s="19">
        <v>562.428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0.45721958508505961</v>
      </c>
      <c r="H90" s="54">
        <v>0.54127070483669715</v>
      </c>
      <c r="I90" s="80">
        <v>0.50781919198692205</v>
      </c>
      <c r="J90" s="54">
        <v>0.54891291379666896</v>
      </c>
      <c r="K90" s="54">
        <v>0.59208313250169387</v>
      </c>
      <c r="L90" s="54">
        <v>0.69985921491612035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640</v>
      </c>
      <c r="J91" s="19">
        <v>618</v>
      </c>
      <c r="K91" s="19">
        <v>658</v>
      </c>
      <c r="L91" s="19">
        <v>628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1:12" x14ac:dyDescent="0.25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</row>
    <row r="97" spans="1:12" x14ac:dyDescent="0.25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</row>
    <row r="98" spans="1:12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</row>
    <row r="99" spans="1:12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</row>
    <row r="100" spans="1:12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100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104</v>
      </c>
    </row>
    <row r="2" spans="1:15" ht="21.75" collapsed="1" x14ac:dyDescent="0.25">
      <c r="A2" s="198" t="s">
        <v>82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66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>
        <v>0</v>
      </c>
      <c r="I6" s="68">
        <v>0</v>
      </c>
      <c r="J6" s="68"/>
      <c r="K6" s="68" t="s">
        <v>6</v>
      </c>
      <c r="L6" s="68" t="s">
        <v>6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/>
    </row>
    <row r="8" spans="1:15" ht="15" customHeight="1" x14ac:dyDescent="0.35">
      <c r="A8" s="105" t="s">
        <v>9</v>
      </c>
      <c r="B8" s="106"/>
      <c r="C8" s="106"/>
      <c r="D8" s="106"/>
      <c r="E8" s="79">
        <v>8.657866999999996</v>
      </c>
      <c r="F8" s="53">
        <v>7.933929</v>
      </c>
      <c r="G8" s="79">
        <v>17.522406999999998</v>
      </c>
      <c r="H8" s="53">
        <v>15.014481</v>
      </c>
      <c r="I8" s="79">
        <v>31.933782000000001</v>
      </c>
      <c r="J8" s="53">
        <v>28.645</v>
      </c>
      <c r="K8" s="53">
        <v>26.402000000000001</v>
      </c>
      <c r="L8" s="53">
        <v>24.245000000000001</v>
      </c>
      <c r="M8" s="53">
        <v>24.245000000000001</v>
      </c>
      <c r="O8" s="94"/>
    </row>
    <row r="9" spans="1:15" ht="15" customHeight="1" x14ac:dyDescent="0.35">
      <c r="A9" s="105" t="s">
        <v>10</v>
      </c>
      <c r="B9" s="58"/>
      <c r="C9" s="58"/>
      <c r="D9" s="58"/>
      <c r="E9" s="80">
        <v>-5.8477160000000001</v>
      </c>
      <c r="F9" s="54">
        <v>-5.118587999999999</v>
      </c>
      <c r="G9" s="80">
        <v>-11.188826000000001</v>
      </c>
      <c r="H9" s="54">
        <v>-9.8301919999999985</v>
      </c>
      <c r="I9" s="80">
        <v>-20.574676999999998</v>
      </c>
      <c r="J9" s="54">
        <v>-17.255999999999997</v>
      </c>
      <c r="K9" s="54">
        <v>-15.535</v>
      </c>
      <c r="L9" s="54">
        <v>-14.519</v>
      </c>
      <c r="M9" s="54">
        <v>-14.518999999999998</v>
      </c>
    </row>
    <row r="10" spans="1:15" ht="15" customHeight="1" x14ac:dyDescent="0.35">
      <c r="A10" s="105" t="s">
        <v>11</v>
      </c>
      <c r="B10" s="58"/>
      <c r="C10" s="58"/>
      <c r="D10" s="58"/>
      <c r="E10" s="80">
        <v>2.6495000000000005E-2</v>
      </c>
      <c r="F10" s="54">
        <v>1.2981000000000006E-2</v>
      </c>
      <c r="G10" s="80">
        <v>6.1075000000000004E-2</v>
      </c>
      <c r="H10" s="54">
        <v>6.4810000000000006E-2</v>
      </c>
      <c r="I10" s="80">
        <v>9.7613000000000005E-2</v>
      </c>
      <c r="J10" s="54">
        <v>4.3999999999999997E-2</v>
      </c>
      <c r="K10" s="54">
        <v>1.2440000000000002</v>
      </c>
      <c r="L10" s="54">
        <v>3.5999999999999997E-2</v>
      </c>
      <c r="M10" s="54">
        <v>3.5999999999999997E-2</v>
      </c>
    </row>
    <row r="11" spans="1:15" ht="15" customHeight="1" x14ac:dyDescent="0.35">
      <c r="A11" s="105" t="s">
        <v>12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5" ht="15" customHeight="1" x14ac:dyDescent="0.35">
      <c r="A12" s="107" t="s">
        <v>13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  <c r="M12" s="55">
        <v>0</v>
      </c>
    </row>
    <row r="13" spans="1:15" ht="15" customHeight="1" x14ac:dyDescent="0.25">
      <c r="A13" s="108" t="s">
        <v>0</v>
      </c>
      <c r="B13" s="108"/>
      <c r="C13" s="108"/>
      <c r="D13" s="108"/>
      <c r="E13" s="79">
        <f t="shared" ref="E13:M13" si="0">SUM(E8:E12)</f>
        <v>2.836645999999996</v>
      </c>
      <c r="F13" s="187">
        <f t="shared" si="0"/>
        <v>2.8283220000000009</v>
      </c>
      <c r="G13" s="79">
        <f t="shared" si="0"/>
        <v>6.3946559999999968</v>
      </c>
      <c r="H13" s="53">
        <f t="shared" si="0"/>
        <v>5.2490990000000011</v>
      </c>
      <c r="I13" s="79">
        <f t="shared" si="0"/>
        <v>11.456718000000004</v>
      </c>
      <c r="J13" s="57">
        <f t="shared" si="0"/>
        <v>11.433000000000003</v>
      </c>
      <c r="K13" s="57">
        <f t="shared" si="0"/>
        <v>12.111000000000001</v>
      </c>
      <c r="L13" s="57">
        <f t="shared" si="0"/>
        <v>9.7620000000000005</v>
      </c>
      <c r="M13" s="57">
        <f t="shared" si="0"/>
        <v>9.7620000000000022</v>
      </c>
    </row>
    <row r="14" spans="1:15" ht="15" customHeight="1" x14ac:dyDescent="0.35">
      <c r="A14" s="107" t="s">
        <v>70</v>
      </c>
      <c r="B14" s="62"/>
      <c r="C14" s="62"/>
      <c r="D14" s="62"/>
      <c r="E14" s="81">
        <v>-0.54085099999999997</v>
      </c>
      <c r="F14" s="186">
        <v>-0.50130600000000003</v>
      </c>
      <c r="G14" s="81">
        <v>-1.0827709999999999</v>
      </c>
      <c r="H14" s="55">
        <v>-0.996</v>
      </c>
      <c r="I14" s="81">
        <v>-2.1272730000000002</v>
      </c>
      <c r="J14" s="55">
        <v>-2.0369999999999999</v>
      </c>
      <c r="K14" s="55">
        <v>-2.0619999999999998</v>
      </c>
      <c r="L14" s="55">
        <v>-1.7629999999999999</v>
      </c>
      <c r="M14" s="55">
        <v>-1.7629999999999999</v>
      </c>
    </row>
    <row r="15" spans="1:15" ht="15" customHeight="1" x14ac:dyDescent="0.25">
      <c r="A15" s="108" t="s">
        <v>1</v>
      </c>
      <c r="B15" s="108"/>
      <c r="C15" s="108"/>
      <c r="D15" s="108"/>
      <c r="E15" s="79">
        <f t="shared" ref="E15:M15" si="1">SUM(E13:E14)</f>
        <v>2.295794999999996</v>
      </c>
      <c r="F15" s="187">
        <f t="shared" si="1"/>
        <v>2.3270160000000009</v>
      </c>
      <c r="G15" s="79">
        <f t="shared" si="1"/>
        <v>5.3118849999999966</v>
      </c>
      <c r="H15" s="53">
        <f t="shared" si="1"/>
        <v>4.2530990000000006</v>
      </c>
      <c r="I15" s="79">
        <f t="shared" si="1"/>
        <v>9.3294450000000033</v>
      </c>
      <c r="J15" s="57">
        <f t="shared" si="1"/>
        <v>9.3960000000000043</v>
      </c>
      <c r="K15" s="57">
        <f t="shared" si="1"/>
        <v>10.049000000000001</v>
      </c>
      <c r="L15" s="57">
        <f t="shared" si="1"/>
        <v>7.9990000000000006</v>
      </c>
      <c r="M15" s="57">
        <f t="shared" si="1"/>
        <v>7.9990000000000023</v>
      </c>
    </row>
    <row r="16" spans="1:15" ht="15" customHeight="1" x14ac:dyDescent="0.35">
      <c r="A16" s="105" t="s">
        <v>15</v>
      </c>
      <c r="B16" s="109"/>
      <c r="C16" s="109"/>
      <c r="D16" s="109"/>
      <c r="E16" s="80">
        <v>-0.15731999999999999</v>
      </c>
      <c r="F16" s="54">
        <v>-1.5600000000000002E-3</v>
      </c>
      <c r="G16" s="80">
        <v>-0.31560199999999999</v>
      </c>
      <c r="H16" s="54">
        <v>-3.0000000000000001E-3</v>
      </c>
      <c r="I16" s="80">
        <v>-0.267231</v>
      </c>
      <c r="J16" s="54">
        <v>-0.17299999999999999</v>
      </c>
      <c r="K16" s="54">
        <v>-0.54100000000000004</v>
      </c>
      <c r="L16" s="54">
        <v>-0.55400000000000005</v>
      </c>
      <c r="M16" s="54">
        <v>-1.873</v>
      </c>
    </row>
    <row r="17" spans="1:13" ht="15" customHeight="1" x14ac:dyDescent="0.35">
      <c r="A17" s="107" t="s">
        <v>16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  <c r="M17" s="55">
        <v>0</v>
      </c>
    </row>
    <row r="18" spans="1:13" ht="15" customHeight="1" x14ac:dyDescent="0.25">
      <c r="A18" s="108" t="s">
        <v>2</v>
      </c>
      <c r="B18" s="108"/>
      <c r="C18" s="108"/>
      <c r="D18" s="108"/>
      <c r="E18" s="79">
        <f t="shared" ref="E18:M18" si="2">SUM(E15:E17)</f>
        <v>2.1384749999999961</v>
      </c>
      <c r="F18" s="187">
        <f t="shared" si="2"/>
        <v>2.3254560000000009</v>
      </c>
      <c r="G18" s="79">
        <f t="shared" si="2"/>
        <v>4.9962829999999965</v>
      </c>
      <c r="H18" s="53">
        <f t="shared" si="2"/>
        <v>4.2500990000000005</v>
      </c>
      <c r="I18" s="79">
        <f t="shared" si="2"/>
        <v>9.0622140000000027</v>
      </c>
      <c r="J18" s="57">
        <f t="shared" si="2"/>
        <v>9.2230000000000043</v>
      </c>
      <c r="K18" s="57">
        <f t="shared" si="2"/>
        <v>9.5080000000000009</v>
      </c>
      <c r="L18" s="57">
        <f t="shared" si="2"/>
        <v>7.4450000000000003</v>
      </c>
      <c r="M18" s="57">
        <f t="shared" si="2"/>
        <v>6.1260000000000021</v>
      </c>
    </row>
    <row r="19" spans="1:13" ht="15" customHeight="1" x14ac:dyDescent="0.35">
      <c r="A19" s="105" t="s">
        <v>17</v>
      </c>
      <c r="B19" s="58"/>
      <c r="C19" s="58"/>
      <c r="D19" s="58"/>
      <c r="E19" s="80">
        <v>0</v>
      </c>
      <c r="F19" s="54">
        <v>3.1419999999999998E-3</v>
      </c>
      <c r="G19" s="80">
        <v>0</v>
      </c>
      <c r="H19" s="54">
        <v>8.0330000000000002E-3</v>
      </c>
      <c r="I19" s="80">
        <v>1.3667E-2</v>
      </c>
      <c r="J19" s="54">
        <v>1.0999999999999999E-2</v>
      </c>
      <c r="K19" s="54">
        <v>0.01</v>
      </c>
      <c r="L19" s="54">
        <v>0</v>
      </c>
      <c r="M19" s="54">
        <v>2.5000000000000001E-2</v>
      </c>
    </row>
    <row r="20" spans="1:13" ht="15" customHeight="1" x14ac:dyDescent="0.35">
      <c r="A20" s="107" t="s">
        <v>18</v>
      </c>
      <c r="B20" s="62"/>
      <c r="C20" s="62"/>
      <c r="D20" s="62"/>
      <c r="E20" s="81">
        <v>-0.64028999999999991</v>
      </c>
      <c r="F20" s="55">
        <v>-0.41794799999999999</v>
      </c>
      <c r="G20" s="81">
        <v>-1.3203399999999998</v>
      </c>
      <c r="H20" s="55">
        <v>-0.89630699999999996</v>
      </c>
      <c r="I20" s="81">
        <v>-1.4395290000000001</v>
      </c>
      <c r="J20" s="55">
        <v>-1.8220000000000001</v>
      </c>
      <c r="K20" s="55">
        <v>-2.859</v>
      </c>
      <c r="L20" s="55">
        <v>-2</v>
      </c>
      <c r="M20" s="55">
        <v>-1.3380000000000001</v>
      </c>
    </row>
    <row r="21" spans="1:13" ht="15" customHeight="1" x14ac:dyDescent="0.25">
      <c r="A21" s="108" t="s">
        <v>3</v>
      </c>
      <c r="B21" s="108"/>
      <c r="C21" s="108"/>
      <c r="D21" s="108"/>
      <c r="E21" s="79">
        <f t="shared" ref="E21:M21" si="3">SUM(E18:E20)</f>
        <v>1.4981849999999963</v>
      </c>
      <c r="F21" s="187">
        <f t="shared" si="3"/>
        <v>1.9106500000000008</v>
      </c>
      <c r="G21" s="79">
        <f t="shared" si="3"/>
        <v>3.6759429999999966</v>
      </c>
      <c r="H21" s="53">
        <f t="shared" si="3"/>
        <v>3.3618250000000005</v>
      </c>
      <c r="I21" s="79">
        <f t="shared" si="3"/>
        <v>7.6363520000000022</v>
      </c>
      <c r="J21" s="57">
        <f t="shared" si="3"/>
        <v>7.4120000000000035</v>
      </c>
      <c r="K21" s="57">
        <f t="shared" si="3"/>
        <v>6.6590000000000007</v>
      </c>
      <c r="L21" s="57">
        <f t="shared" si="3"/>
        <v>5.4450000000000003</v>
      </c>
      <c r="M21" s="57">
        <f t="shared" si="3"/>
        <v>4.8130000000000024</v>
      </c>
    </row>
    <row r="22" spans="1:13" ht="15" customHeight="1" x14ac:dyDescent="0.35">
      <c r="A22" s="105" t="s">
        <v>19</v>
      </c>
      <c r="B22" s="58"/>
      <c r="C22" s="58"/>
      <c r="D22" s="58"/>
      <c r="E22" s="80">
        <v>-0.37991199999999992</v>
      </c>
      <c r="F22" s="54">
        <v>-0.46329299999999995</v>
      </c>
      <c r="G22" s="80">
        <v>-0.89512199999999997</v>
      </c>
      <c r="H22" s="54">
        <v>-0.82099999999999995</v>
      </c>
      <c r="I22" s="80">
        <v>-1.368879</v>
      </c>
      <c r="J22" s="54">
        <v>-1.206</v>
      </c>
      <c r="K22" s="54">
        <v>-1.6520000000000001</v>
      </c>
      <c r="L22" s="54">
        <v>0</v>
      </c>
      <c r="M22" s="54">
        <v>-1.294</v>
      </c>
    </row>
    <row r="23" spans="1:13" ht="15" customHeight="1" x14ac:dyDescent="0.35">
      <c r="A23" s="107" t="s">
        <v>75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  <c r="M23" s="55">
        <v>0</v>
      </c>
    </row>
    <row r="24" spans="1:13" ht="15" customHeight="1" x14ac:dyDescent="0.35">
      <c r="A24" s="111" t="s">
        <v>20</v>
      </c>
      <c r="B24" s="112"/>
      <c r="C24" s="112"/>
      <c r="D24" s="112"/>
      <c r="E24" s="79">
        <f t="shared" ref="E24:M24" si="4">SUM(E21:E23)</f>
        <v>1.1182729999999963</v>
      </c>
      <c r="F24" s="187">
        <f t="shared" si="4"/>
        <v>1.4473570000000009</v>
      </c>
      <c r="G24" s="79">
        <f t="shared" si="4"/>
        <v>2.7808209999999969</v>
      </c>
      <c r="H24" s="53">
        <f t="shared" si="4"/>
        <v>2.5408250000000008</v>
      </c>
      <c r="I24" s="79">
        <f t="shared" si="4"/>
        <v>6.2674730000000025</v>
      </c>
      <c r="J24" s="57">
        <f t="shared" si="4"/>
        <v>6.2060000000000031</v>
      </c>
      <c r="K24" s="57">
        <f t="shared" si="4"/>
        <v>5.0070000000000006</v>
      </c>
      <c r="L24" s="57">
        <f t="shared" si="4"/>
        <v>5.4450000000000003</v>
      </c>
      <c r="M24" s="57">
        <f t="shared" si="4"/>
        <v>3.5190000000000023</v>
      </c>
    </row>
    <row r="25" spans="1:13" ht="15" customHeight="1" x14ac:dyDescent="0.35">
      <c r="A25" s="105" t="s">
        <v>21</v>
      </c>
      <c r="B25" s="58"/>
      <c r="C25" s="58"/>
      <c r="D25" s="58"/>
      <c r="E25" s="80">
        <v>1.1182729999999952</v>
      </c>
      <c r="F25" s="54">
        <v>1.4473570000000031</v>
      </c>
      <c r="G25" s="80">
        <v>2.7808209999999973</v>
      </c>
      <c r="H25" s="54">
        <v>2.5408250000000034</v>
      </c>
      <c r="I25" s="80">
        <v>6.2674730000000007</v>
      </c>
      <c r="J25" s="54">
        <v>6.2060000000000031</v>
      </c>
      <c r="K25" s="54">
        <v>5.0069999999999997</v>
      </c>
      <c r="L25" s="54">
        <v>5.4450000000000021</v>
      </c>
      <c r="M25" s="54">
        <v>3.5189999999999984</v>
      </c>
    </row>
    <row r="26" spans="1:13" ht="15" customHeight="1" x14ac:dyDescent="0.35">
      <c r="A26" s="105" t="s">
        <v>77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80">
        <v>-0.47916099999999995</v>
      </c>
      <c r="F28" s="54">
        <v>-0.1221</v>
      </c>
      <c r="G28" s="80">
        <v>-0.49429399999999996</v>
      </c>
      <c r="H28" s="54">
        <v>-0.1331</v>
      </c>
      <c r="I28" s="80">
        <v>-0.33550000000000002</v>
      </c>
      <c r="J28" s="54">
        <v>-0.20399999999999999</v>
      </c>
      <c r="K28" s="54">
        <v>1.3740000000000001</v>
      </c>
      <c r="L28" s="54">
        <v>0</v>
      </c>
      <c r="M28" s="54">
        <v>0</v>
      </c>
    </row>
    <row r="29" spans="1:13" ht="15" customHeight="1" x14ac:dyDescent="0.35">
      <c r="A29" s="139" t="s">
        <v>80</v>
      </c>
      <c r="B29" s="140"/>
      <c r="C29" s="140"/>
      <c r="D29" s="140"/>
      <c r="E29" s="172">
        <f t="shared" ref="E29:M29" si="5">E15-E28</f>
        <v>2.774955999999996</v>
      </c>
      <c r="F29" s="173">
        <f t="shared" si="5"/>
        <v>2.449116000000001</v>
      </c>
      <c r="G29" s="172">
        <f t="shared" si="5"/>
        <v>5.8061789999999966</v>
      </c>
      <c r="H29" s="173">
        <f t="shared" si="5"/>
        <v>4.3861990000000004</v>
      </c>
      <c r="I29" s="172">
        <f t="shared" si="5"/>
        <v>9.664945000000003</v>
      </c>
      <c r="J29" s="173">
        <f t="shared" si="5"/>
        <v>9.600000000000005</v>
      </c>
      <c r="K29" s="173">
        <f t="shared" si="5"/>
        <v>8.6750000000000007</v>
      </c>
      <c r="L29" s="173">
        <f t="shared" si="5"/>
        <v>7.9990000000000006</v>
      </c>
      <c r="M29" s="173">
        <f t="shared" si="5"/>
        <v>7.9990000000000023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3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4</v>
      </c>
      <c r="B35" s="113"/>
      <c r="C35" s="113"/>
      <c r="D35" s="113"/>
      <c r="E35" s="80"/>
      <c r="F35" s="54"/>
      <c r="G35" s="80">
        <v>83.834999999999994</v>
      </c>
      <c r="H35" s="54">
        <v>82.926691999999989</v>
      </c>
      <c r="I35" s="80">
        <v>83.834999999999994</v>
      </c>
      <c r="J35" s="54">
        <v>82.881</v>
      </c>
      <c r="K35" s="54">
        <v>82.881</v>
      </c>
      <c r="L35" s="54">
        <v>0</v>
      </c>
      <c r="M35" s="54">
        <v>23.390999999999998</v>
      </c>
    </row>
    <row r="36" spans="1:13" ht="15" customHeight="1" x14ac:dyDescent="0.35">
      <c r="A36" s="105" t="s">
        <v>22</v>
      </c>
      <c r="B36" s="106"/>
      <c r="C36" s="106"/>
      <c r="D36" s="106"/>
      <c r="E36" s="80"/>
      <c r="F36" s="54"/>
      <c r="G36" s="80">
        <v>1.5769039999999999</v>
      </c>
      <c r="H36" s="54">
        <v>0.12148400000000001</v>
      </c>
      <c r="I36" s="80">
        <v>1.875589</v>
      </c>
      <c r="J36" s="54">
        <v>0.14000000000000001</v>
      </c>
      <c r="K36" s="54">
        <v>0.40400000000000003</v>
      </c>
      <c r="L36" s="54">
        <v>0</v>
      </c>
      <c r="M36" s="54">
        <v>11.701000000000001</v>
      </c>
    </row>
    <row r="37" spans="1:13" ht="15" customHeight="1" x14ac:dyDescent="0.35">
      <c r="A37" s="105" t="s">
        <v>23</v>
      </c>
      <c r="B37" s="106"/>
      <c r="C37" s="106"/>
      <c r="D37" s="106"/>
      <c r="E37" s="80"/>
      <c r="F37" s="54"/>
      <c r="G37" s="80">
        <v>5.971620999999999</v>
      </c>
      <c r="H37" s="54">
        <v>5.7690320000000002</v>
      </c>
      <c r="I37" s="80">
        <v>5.9779799999999996</v>
      </c>
      <c r="J37" s="54">
        <v>5.6180000000000003</v>
      </c>
      <c r="K37" s="54">
        <v>5.476</v>
      </c>
      <c r="L37" s="54">
        <v>0</v>
      </c>
      <c r="M37" s="54">
        <v>6.0949999999999998</v>
      </c>
    </row>
    <row r="38" spans="1:13" ht="15" customHeight="1" x14ac:dyDescent="0.35">
      <c r="A38" s="105" t="s">
        <v>24</v>
      </c>
      <c r="B38" s="106"/>
      <c r="C38" s="106"/>
      <c r="D38" s="106"/>
      <c r="E38" s="80"/>
      <c r="F38" s="54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  <c r="M38" s="54">
        <v>0</v>
      </c>
    </row>
    <row r="39" spans="1:13" ht="15" customHeight="1" x14ac:dyDescent="0.35">
      <c r="A39" s="107" t="s">
        <v>25</v>
      </c>
      <c r="B39" s="62"/>
      <c r="C39" s="62"/>
      <c r="D39" s="62"/>
      <c r="E39" s="81"/>
      <c r="F39" s="55"/>
      <c r="G39" s="81">
        <v>1.276</v>
      </c>
      <c r="H39" s="55">
        <v>1.006478</v>
      </c>
      <c r="I39" s="81">
        <v>1.5265</v>
      </c>
      <c r="J39" s="55">
        <v>0</v>
      </c>
      <c r="K39" s="55">
        <v>5.0000000000000001E-3</v>
      </c>
      <c r="L39" s="55">
        <v>0</v>
      </c>
      <c r="M39" s="55">
        <v>5.0000000000000001E-3</v>
      </c>
    </row>
    <row r="40" spans="1:13" ht="15" customHeight="1" x14ac:dyDescent="0.35">
      <c r="A40" s="102" t="s">
        <v>26</v>
      </c>
      <c r="B40" s="108"/>
      <c r="C40" s="108"/>
      <c r="D40" s="108"/>
      <c r="E40" s="79"/>
      <c r="F40" s="187"/>
      <c r="G40" s="79">
        <f>SUM(G35:G39)</f>
        <v>92.659524999999988</v>
      </c>
      <c r="H40" s="187">
        <f>SUM(H35:H39)</f>
        <v>89.823685999999981</v>
      </c>
      <c r="I40" s="79">
        <f>SUM(I35:I39)</f>
        <v>93.215069</v>
      </c>
      <c r="J40" s="57">
        <f>SUM(J35:J39)</f>
        <v>88.638999999999996</v>
      </c>
      <c r="K40" s="57">
        <f>SUM(K35:K39)</f>
        <v>88.765999999999991</v>
      </c>
      <c r="L40" s="57" t="s">
        <v>7</v>
      </c>
      <c r="M40" s="57">
        <f>SUM(M35:M39)</f>
        <v>41.192</v>
      </c>
    </row>
    <row r="41" spans="1:13" ht="15" customHeight="1" x14ac:dyDescent="0.35">
      <c r="A41" s="105" t="s">
        <v>27</v>
      </c>
      <c r="B41" s="58"/>
      <c r="C41" s="58"/>
      <c r="D41" s="58"/>
      <c r="E41" s="80"/>
      <c r="F41" s="54"/>
      <c r="G41" s="80">
        <v>0</v>
      </c>
      <c r="H41" s="54">
        <v>2.0778999999999999E-2</v>
      </c>
      <c r="I41" s="80">
        <v>0</v>
      </c>
      <c r="J41" s="54">
        <v>2.1000000000000001E-2</v>
      </c>
      <c r="K41" s="54">
        <v>2.4E-2</v>
      </c>
      <c r="L41" s="54">
        <v>0</v>
      </c>
      <c r="M41" s="54">
        <v>3.5000000000000003E-2</v>
      </c>
    </row>
    <row r="42" spans="1:13" ht="15" customHeight="1" x14ac:dyDescent="0.35">
      <c r="A42" s="105" t="s">
        <v>28</v>
      </c>
      <c r="B42" s="58"/>
      <c r="C42" s="58"/>
      <c r="D42" s="58"/>
      <c r="E42" s="80"/>
      <c r="F42" s="54"/>
      <c r="G42" s="80">
        <v>0</v>
      </c>
      <c r="H42" s="54">
        <v>0</v>
      </c>
      <c r="I42" s="80">
        <v>0</v>
      </c>
      <c r="J42" s="54">
        <v>0</v>
      </c>
      <c r="K42" s="54">
        <v>0</v>
      </c>
      <c r="L42" s="54">
        <v>0</v>
      </c>
      <c r="M42" s="54">
        <v>0</v>
      </c>
    </row>
    <row r="43" spans="1:13" ht="15" customHeight="1" x14ac:dyDescent="0.35">
      <c r="A43" s="105" t="s">
        <v>29</v>
      </c>
      <c r="B43" s="58"/>
      <c r="C43" s="58"/>
      <c r="D43" s="58"/>
      <c r="E43" s="80"/>
      <c r="F43" s="54"/>
      <c r="G43" s="80">
        <v>2.8818000000000001</v>
      </c>
      <c r="H43" s="54">
        <v>2.8310420000000001</v>
      </c>
      <c r="I43" s="80">
        <v>1.8818169999999999</v>
      </c>
      <c r="J43" s="54">
        <v>3.6220000000000003</v>
      </c>
      <c r="K43" s="54">
        <v>2.8929999999999998</v>
      </c>
      <c r="L43" s="54">
        <v>0</v>
      </c>
      <c r="M43" s="54">
        <v>2.3639999999999999</v>
      </c>
    </row>
    <row r="44" spans="1:13" ht="15" customHeight="1" x14ac:dyDescent="0.35">
      <c r="A44" s="105" t="s">
        <v>30</v>
      </c>
      <c r="B44" s="58"/>
      <c r="C44" s="58"/>
      <c r="D44" s="58"/>
      <c r="E44" s="80"/>
      <c r="F44" s="54"/>
      <c r="G44" s="80">
        <v>3.640924</v>
      </c>
      <c r="H44" s="54">
        <v>9.3225319999999989</v>
      </c>
      <c r="I44" s="80">
        <v>2.6605449999999999</v>
      </c>
      <c r="J44" s="54">
        <v>5.8940000000000001</v>
      </c>
      <c r="K44" s="54">
        <v>3.7269999999999999</v>
      </c>
      <c r="L44" s="54">
        <v>0</v>
      </c>
      <c r="M44" s="54">
        <v>3.3410000000000002</v>
      </c>
    </row>
    <row r="45" spans="1:13" ht="15" customHeight="1" x14ac:dyDescent="0.35">
      <c r="A45" s="107" t="s">
        <v>31</v>
      </c>
      <c r="B45" s="62"/>
      <c r="C45" s="62"/>
      <c r="D45" s="62"/>
      <c r="E45" s="81"/>
      <c r="F45" s="55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  <c r="M45" s="55">
        <v>0</v>
      </c>
    </row>
    <row r="46" spans="1:13" ht="15" customHeight="1" x14ac:dyDescent="0.35">
      <c r="A46" s="114" t="s">
        <v>32</v>
      </c>
      <c r="B46" s="73"/>
      <c r="C46" s="73"/>
      <c r="D46" s="73"/>
      <c r="E46" s="86"/>
      <c r="F46" s="192"/>
      <c r="G46" s="86">
        <f>SUM(G41:G45)</f>
        <v>6.5227240000000002</v>
      </c>
      <c r="H46" s="56">
        <f>SUM(H41:H45)</f>
        <v>12.174353</v>
      </c>
      <c r="I46" s="86">
        <f>SUM(I41:I45)</f>
        <v>4.5423619999999998</v>
      </c>
      <c r="J46" s="130">
        <f>SUM(J41:J45)</f>
        <v>9.5370000000000008</v>
      </c>
      <c r="K46" s="130">
        <f>SUM(K41:K45)</f>
        <v>6.6440000000000001</v>
      </c>
      <c r="L46" s="130" t="s">
        <v>7</v>
      </c>
      <c r="M46" s="130">
        <f>SUM(M41:M45)</f>
        <v>5.74</v>
      </c>
    </row>
    <row r="47" spans="1:13" ht="15" customHeight="1" x14ac:dyDescent="0.35">
      <c r="A47" s="102" t="s">
        <v>33</v>
      </c>
      <c r="B47" s="74"/>
      <c r="C47" s="74"/>
      <c r="D47" s="74"/>
      <c r="E47" s="79"/>
      <c r="F47" s="187"/>
      <c r="G47" s="79">
        <f>G40+G46</f>
        <v>99.182248999999985</v>
      </c>
      <c r="H47" s="187">
        <f>H40+H46</f>
        <v>101.99803899999998</v>
      </c>
      <c r="I47" s="79">
        <f>I40+I46</f>
        <v>97.757430999999997</v>
      </c>
      <c r="J47" s="57">
        <f>J40+J46</f>
        <v>98.176000000000002</v>
      </c>
      <c r="K47" s="57">
        <f>K40+K46</f>
        <v>95.41</v>
      </c>
      <c r="L47" s="57" t="s">
        <v>7</v>
      </c>
      <c r="M47" s="57">
        <f>M40+M46</f>
        <v>46.932000000000002</v>
      </c>
    </row>
    <row r="48" spans="1:13" ht="15" customHeight="1" x14ac:dyDescent="0.35">
      <c r="A48" s="105" t="s">
        <v>34</v>
      </c>
      <c r="B48" s="58"/>
      <c r="C48" s="58"/>
      <c r="D48" s="58"/>
      <c r="E48" s="80"/>
      <c r="F48" s="54"/>
      <c r="G48" s="80">
        <v>37.865024999999996</v>
      </c>
      <c r="H48" s="54">
        <v>59.038825000000003</v>
      </c>
      <c r="I48" s="80">
        <v>35.084203999999993</v>
      </c>
      <c r="J48" s="54">
        <v>56.497999999999998</v>
      </c>
      <c r="K48" s="54">
        <v>50.292000000000002</v>
      </c>
      <c r="L48" s="54">
        <v>0</v>
      </c>
      <c r="M48" s="152">
        <v>15.757999999999999</v>
      </c>
    </row>
    <row r="49" spans="1:13" ht="15" customHeight="1" x14ac:dyDescent="0.35">
      <c r="A49" s="105" t="s">
        <v>76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  <c r="M49" s="54">
        <v>0</v>
      </c>
    </row>
    <row r="50" spans="1:13" ht="15" customHeight="1" x14ac:dyDescent="0.35">
      <c r="A50" s="105" t="s">
        <v>35</v>
      </c>
      <c r="B50" s="58"/>
      <c r="C50" s="58"/>
      <c r="D50" s="58"/>
      <c r="E50" s="80"/>
      <c r="F50" s="54"/>
      <c r="G50" s="80">
        <v>0</v>
      </c>
      <c r="H50" s="54">
        <v>0</v>
      </c>
      <c r="I50" s="80">
        <v>0</v>
      </c>
      <c r="J50" s="54">
        <v>0</v>
      </c>
      <c r="K50" s="54">
        <v>0</v>
      </c>
      <c r="L50" s="54">
        <v>0</v>
      </c>
      <c r="M50" s="54">
        <v>0</v>
      </c>
    </row>
    <row r="51" spans="1:13" ht="15" customHeight="1" x14ac:dyDescent="0.35">
      <c r="A51" s="105" t="s">
        <v>36</v>
      </c>
      <c r="B51" s="58"/>
      <c r="C51" s="58"/>
      <c r="D51" s="58"/>
      <c r="E51" s="80"/>
      <c r="F51" s="54"/>
      <c r="G51" s="80">
        <v>0.49199999999999999</v>
      </c>
      <c r="H51" s="54">
        <v>0.27850000000000003</v>
      </c>
      <c r="I51" s="80">
        <v>0.54050500000000001</v>
      </c>
      <c r="J51" s="54">
        <v>0.27</v>
      </c>
      <c r="K51" s="54">
        <v>0.248</v>
      </c>
      <c r="L51" s="54">
        <v>0</v>
      </c>
      <c r="M51" s="54">
        <v>3.1549999999999998</v>
      </c>
    </row>
    <row r="52" spans="1:13" ht="15" customHeight="1" x14ac:dyDescent="0.35">
      <c r="A52" s="105" t="s">
        <v>37</v>
      </c>
      <c r="B52" s="58"/>
      <c r="C52" s="58"/>
      <c r="D52" s="58"/>
      <c r="E52" s="80"/>
      <c r="F52" s="54"/>
      <c r="G52" s="80">
        <v>54.064</v>
      </c>
      <c r="H52" s="54">
        <v>36.891186000000005</v>
      </c>
      <c r="I52" s="80">
        <v>56.266940999999996</v>
      </c>
      <c r="J52" s="54">
        <v>36.655000000000001</v>
      </c>
      <c r="K52" s="54">
        <v>39.466999999999999</v>
      </c>
      <c r="L52" s="54">
        <v>0</v>
      </c>
      <c r="M52" s="54">
        <v>19.622999999999998</v>
      </c>
    </row>
    <row r="53" spans="1:13" ht="15" customHeight="1" x14ac:dyDescent="0.35">
      <c r="A53" s="105" t="s">
        <v>38</v>
      </c>
      <c r="B53" s="58"/>
      <c r="C53" s="58"/>
      <c r="D53" s="58"/>
      <c r="E53" s="80"/>
      <c r="F53" s="54"/>
      <c r="G53" s="80">
        <v>6.7607999999999997</v>
      </c>
      <c r="H53" s="54">
        <v>5.7895219999999998</v>
      </c>
      <c r="I53" s="80">
        <v>5.8654619999999991</v>
      </c>
      <c r="J53" s="54">
        <v>4.7529999999999992</v>
      </c>
      <c r="K53" s="54">
        <v>5.4029999999999996</v>
      </c>
      <c r="L53" s="54">
        <v>0</v>
      </c>
      <c r="M53" s="54">
        <v>8.3960000000000008</v>
      </c>
    </row>
    <row r="54" spans="1:13" ht="15" customHeight="1" x14ac:dyDescent="0.35">
      <c r="A54" s="105" t="s">
        <v>71</v>
      </c>
      <c r="B54" s="58"/>
      <c r="C54" s="58"/>
      <c r="D54" s="58"/>
      <c r="E54" s="80"/>
      <c r="F54" s="54"/>
      <c r="G54" s="80">
        <v>0</v>
      </c>
      <c r="H54" s="54">
        <v>0</v>
      </c>
      <c r="I54" s="80">
        <v>0</v>
      </c>
      <c r="J54" s="54">
        <v>0</v>
      </c>
      <c r="K54" s="54">
        <v>0</v>
      </c>
      <c r="L54" s="54">
        <v>0</v>
      </c>
      <c r="M54" s="54">
        <v>0</v>
      </c>
    </row>
    <row r="55" spans="1:13" ht="15" customHeight="1" x14ac:dyDescent="0.35">
      <c r="A55" s="107" t="s">
        <v>39</v>
      </c>
      <c r="B55" s="62"/>
      <c r="C55" s="62"/>
      <c r="D55" s="62"/>
      <c r="E55" s="81"/>
      <c r="F55" s="55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  <c r="M55" s="55">
        <v>0</v>
      </c>
    </row>
    <row r="56" spans="1:13" ht="15" customHeight="1" x14ac:dyDescent="0.35">
      <c r="A56" s="102" t="s">
        <v>40</v>
      </c>
      <c r="B56" s="74"/>
      <c r="C56" s="74"/>
      <c r="D56" s="74"/>
      <c r="E56" s="79"/>
      <c r="F56" s="52"/>
      <c r="G56" s="79">
        <f>SUM(G48:G55)</f>
        <v>99.181824999999989</v>
      </c>
      <c r="H56" s="52">
        <f>SUM(H48:H55)</f>
        <v>101.99803300000002</v>
      </c>
      <c r="I56" s="79">
        <f>SUM(I48:I55)</f>
        <v>97.757111999999992</v>
      </c>
      <c r="J56" s="57">
        <f>SUM(J48:J55)</f>
        <v>98.176000000000002</v>
      </c>
      <c r="K56" s="57">
        <f>SUM(K48:K55)</f>
        <v>95.410000000000011</v>
      </c>
      <c r="L56" s="57" t="s">
        <v>7</v>
      </c>
      <c r="M56" s="57">
        <f>SUM(M48:M55)</f>
        <v>46.932000000000002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3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41</v>
      </c>
      <c r="B62" s="115"/>
      <c r="C62" s="115"/>
      <c r="D62" s="115"/>
      <c r="E62" s="80">
        <v>1.5063389999999963</v>
      </c>
      <c r="F62" s="54">
        <v>1.7682159999999998</v>
      </c>
      <c r="G62" s="80">
        <v>4.7982989999999957</v>
      </c>
      <c r="H62" s="54">
        <v>3.3582250000000018</v>
      </c>
      <c r="I62" s="80">
        <v>8.6588560000000001</v>
      </c>
      <c r="J62" s="54">
        <v>8.2730000000000032</v>
      </c>
      <c r="K62" s="54"/>
      <c r="L62" s="54"/>
      <c r="M62" s="54">
        <v>5.9370000000000003</v>
      </c>
    </row>
    <row r="63" spans="1:13" ht="15" customHeight="1" x14ac:dyDescent="0.35">
      <c r="A63" s="116" t="s">
        <v>42</v>
      </c>
      <c r="B63" s="116"/>
      <c r="C63" s="117"/>
      <c r="D63" s="117"/>
      <c r="E63" s="81">
        <v>-0.35699999999999998</v>
      </c>
      <c r="F63" s="55">
        <v>-0.29900000000000004</v>
      </c>
      <c r="G63" s="81">
        <v>-8.0999999999999961E-2</v>
      </c>
      <c r="H63" s="55">
        <v>1.2470000000000001</v>
      </c>
      <c r="I63" s="81">
        <v>1.1647779999999999</v>
      </c>
      <c r="J63" s="55">
        <v>-1.0859999999999999</v>
      </c>
      <c r="K63" s="55">
        <v>0</v>
      </c>
      <c r="L63" s="55">
        <v>0</v>
      </c>
      <c r="M63" s="55">
        <v>-0.15199999999999997</v>
      </c>
    </row>
    <row r="64" spans="1:13" ht="15" customHeight="1" x14ac:dyDescent="0.35">
      <c r="A64" s="168" t="s">
        <v>43</v>
      </c>
      <c r="B64" s="118"/>
      <c r="C64" s="119"/>
      <c r="D64" s="119"/>
      <c r="E64" s="131">
        <f t="shared" ref="E64:J64" si="6">SUM(E62:E63)</f>
        <v>1.1493389999999963</v>
      </c>
      <c r="F64" s="187">
        <f t="shared" si="6"/>
        <v>1.4692159999999999</v>
      </c>
      <c r="G64" s="79">
        <f t="shared" si="6"/>
        <v>4.7172989999999952</v>
      </c>
      <c r="H64" s="53">
        <f t="shared" si="6"/>
        <v>4.6052250000000017</v>
      </c>
      <c r="I64" s="79">
        <f t="shared" si="6"/>
        <v>9.8236340000000002</v>
      </c>
      <c r="J64" s="53">
        <f t="shared" si="6"/>
        <v>7.1870000000000029</v>
      </c>
      <c r="K64" s="57" t="s">
        <v>7</v>
      </c>
      <c r="L64" s="57" t="s">
        <v>7</v>
      </c>
      <c r="M64" s="57">
        <f>SUM(M62:M63)</f>
        <v>5.7850000000000001</v>
      </c>
    </row>
    <row r="65" spans="1:13" ht="15" customHeight="1" x14ac:dyDescent="0.35">
      <c r="A65" s="115" t="s">
        <v>44</v>
      </c>
      <c r="B65" s="115"/>
      <c r="C65" s="58"/>
      <c r="D65" s="58"/>
      <c r="E65" s="80">
        <v>-0.51665099999999997</v>
      </c>
      <c r="F65" s="54">
        <v>-0.73426799999999992</v>
      </c>
      <c r="G65" s="80">
        <v>-1.093</v>
      </c>
      <c r="H65" s="54">
        <v>-1.177</v>
      </c>
      <c r="I65" s="80">
        <v>-2.6043399999999997</v>
      </c>
      <c r="J65" s="54">
        <v>-2.2360000000000002</v>
      </c>
      <c r="K65" s="54">
        <v>0</v>
      </c>
      <c r="L65" s="54">
        <v>0</v>
      </c>
      <c r="M65" s="54">
        <v>-2.8130000000000002</v>
      </c>
    </row>
    <row r="66" spans="1:13" ht="15" customHeight="1" x14ac:dyDescent="0.35">
      <c r="A66" s="116" t="s">
        <v>72</v>
      </c>
      <c r="B66" s="116"/>
      <c r="C66" s="62"/>
      <c r="D66" s="62"/>
      <c r="E66" s="81">
        <v>0</v>
      </c>
      <c r="F66" s="55">
        <v>0</v>
      </c>
      <c r="G66" s="81">
        <v>0</v>
      </c>
      <c r="H66" s="55">
        <v>0</v>
      </c>
      <c r="I66" s="81">
        <v>0</v>
      </c>
      <c r="J66" s="55">
        <v>0</v>
      </c>
      <c r="K66" s="55">
        <v>0</v>
      </c>
      <c r="L66" s="55">
        <v>0</v>
      </c>
      <c r="M66" s="55">
        <v>6.5000000000000002E-2</v>
      </c>
    </row>
    <row r="67" spans="1:13" ht="15" customHeight="1" x14ac:dyDescent="0.35">
      <c r="A67" s="120" t="s">
        <v>45</v>
      </c>
      <c r="B67" s="120"/>
      <c r="C67" s="121"/>
      <c r="D67" s="121"/>
      <c r="E67" s="131">
        <f t="shared" ref="E67:J67" si="7">SUM(E64:E66)</f>
        <v>0.63268799999999636</v>
      </c>
      <c r="F67" s="187">
        <f t="shared" si="7"/>
        <v>0.73494799999999993</v>
      </c>
      <c r="G67" s="79">
        <f t="shared" si="7"/>
        <v>3.6242989999999953</v>
      </c>
      <c r="H67" s="53">
        <f t="shared" si="7"/>
        <v>3.4282250000000016</v>
      </c>
      <c r="I67" s="79">
        <f t="shared" si="7"/>
        <v>7.2192940000000005</v>
      </c>
      <c r="J67" s="53">
        <f t="shared" si="7"/>
        <v>4.9510000000000023</v>
      </c>
      <c r="K67" s="57" t="s">
        <v>7</v>
      </c>
      <c r="L67" s="57" t="s">
        <v>7</v>
      </c>
      <c r="M67" s="57">
        <f>SUM(M64:M66)</f>
        <v>3.0369999999999999</v>
      </c>
    </row>
    <row r="68" spans="1:13" ht="15" customHeight="1" x14ac:dyDescent="0.35">
      <c r="A68" s="116" t="s">
        <v>46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0</v>
      </c>
      <c r="I68" s="81">
        <v>-2.4635300000000004</v>
      </c>
      <c r="J68" s="55">
        <v>0</v>
      </c>
      <c r="K68" s="55">
        <v>0</v>
      </c>
      <c r="L68" s="55">
        <v>0</v>
      </c>
      <c r="M68" s="55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131">
        <f t="shared" ref="E69:J69" si="8">SUM(E67:E68)</f>
        <v>0.63268799999999636</v>
      </c>
      <c r="F69" s="187">
        <f t="shared" si="8"/>
        <v>0.73494799999999993</v>
      </c>
      <c r="G69" s="79">
        <f t="shared" si="8"/>
        <v>3.6242989999999953</v>
      </c>
      <c r="H69" s="53">
        <f t="shared" si="8"/>
        <v>3.4282250000000016</v>
      </c>
      <c r="I69" s="79">
        <f t="shared" si="8"/>
        <v>4.7557640000000001</v>
      </c>
      <c r="J69" s="53">
        <f t="shared" si="8"/>
        <v>4.9510000000000023</v>
      </c>
      <c r="K69" s="57" t="s">
        <v>7</v>
      </c>
      <c r="L69" s="57" t="s">
        <v>7</v>
      </c>
      <c r="M69" s="57">
        <f>SUM(M67:M68)</f>
        <v>3.0369999999999999</v>
      </c>
    </row>
    <row r="70" spans="1:13" ht="15" customHeight="1" x14ac:dyDescent="0.35">
      <c r="A70" s="115" t="s">
        <v>48</v>
      </c>
      <c r="B70" s="115"/>
      <c r="C70" s="58"/>
      <c r="D70" s="58"/>
      <c r="E70" s="80">
        <v>-2.6790000000000003</v>
      </c>
      <c r="F70" s="54">
        <v>-3.6999999999999998E-2</v>
      </c>
      <c r="G70" s="80">
        <v>-2.6440000000000001</v>
      </c>
      <c r="H70" s="54">
        <v>0</v>
      </c>
      <c r="I70" s="80">
        <v>19.611000000000001</v>
      </c>
      <c r="J70" s="54">
        <v>-2.7839999999999998</v>
      </c>
      <c r="K70" s="54">
        <v>0</v>
      </c>
      <c r="L70" s="54">
        <v>0</v>
      </c>
      <c r="M70" s="54">
        <v>-3.0630000000000002</v>
      </c>
    </row>
    <row r="71" spans="1:13" ht="15" customHeight="1" x14ac:dyDescent="0.35">
      <c r="A71" s="115" t="s">
        <v>49</v>
      </c>
      <c r="B71" s="115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0</v>
      </c>
      <c r="M71" s="54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0</v>
      </c>
      <c r="K72" s="54">
        <v>0</v>
      </c>
      <c r="L72" s="54">
        <v>0</v>
      </c>
      <c r="M72" s="54">
        <v>-0.496</v>
      </c>
    </row>
    <row r="73" spans="1:13" ht="15" customHeight="1" x14ac:dyDescent="0.35">
      <c r="A73" s="116" t="s">
        <v>51</v>
      </c>
      <c r="B73" s="116"/>
      <c r="C73" s="62"/>
      <c r="D73" s="62"/>
      <c r="E73" s="81">
        <v>0</v>
      </c>
      <c r="F73" s="55">
        <v>0</v>
      </c>
      <c r="G73" s="81">
        <v>0</v>
      </c>
      <c r="H73" s="55">
        <v>0</v>
      </c>
      <c r="I73" s="81">
        <v>-27.6</v>
      </c>
      <c r="J73" s="55">
        <v>0</v>
      </c>
      <c r="K73" s="55">
        <v>0</v>
      </c>
      <c r="L73" s="55">
        <v>0</v>
      </c>
      <c r="M73" s="55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6">
        <f t="shared" ref="E74:J74" si="9">SUM(E70:E73)</f>
        <v>-2.6790000000000003</v>
      </c>
      <c r="F74" s="192">
        <f t="shared" si="9"/>
        <v>-3.6999999999999998E-2</v>
      </c>
      <c r="G74" s="86">
        <f t="shared" si="9"/>
        <v>-2.6440000000000001</v>
      </c>
      <c r="H74" s="56">
        <f t="shared" si="9"/>
        <v>0</v>
      </c>
      <c r="I74" s="86">
        <f t="shared" si="9"/>
        <v>-7.9890000000000008</v>
      </c>
      <c r="J74" s="179">
        <f t="shared" si="9"/>
        <v>-2.7839999999999998</v>
      </c>
      <c r="K74" s="159" t="s">
        <v>7</v>
      </c>
      <c r="L74" s="159" t="s">
        <v>7</v>
      </c>
      <c r="M74" s="130">
        <f>SUM(M70:M73)</f>
        <v>-3.5590000000000002</v>
      </c>
    </row>
    <row r="75" spans="1:13" ht="15" customHeight="1" x14ac:dyDescent="0.35">
      <c r="A75" s="118" t="s">
        <v>53</v>
      </c>
      <c r="B75" s="118"/>
      <c r="C75" s="74"/>
      <c r="D75" s="74"/>
      <c r="E75" s="131">
        <f t="shared" ref="E75:J75" si="10">SUM(E74+E69)</f>
        <v>-2.0463120000000039</v>
      </c>
      <c r="F75" s="187">
        <f t="shared" si="10"/>
        <v>0.6979479999999999</v>
      </c>
      <c r="G75" s="79">
        <f t="shared" si="10"/>
        <v>0.98029899999999515</v>
      </c>
      <c r="H75" s="53">
        <f t="shared" si="10"/>
        <v>3.4282250000000016</v>
      </c>
      <c r="I75" s="79">
        <f t="shared" si="10"/>
        <v>-3.2332360000000007</v>
      </c>
      <c r="J75" s="53">
        <f t="shared" si="10"/>
        <v>2.1670000000000025</v>
      </c>
      <c r="K75" s="57" t="s">
        <v>7</v>
      </c>
      <c r="L75" s="57" t="s">
        <v>7</v>
      </c>
      <c r="M75" s="57">
        <f>SUM(M74+M69)</f>
        <v>-0.52200000000000024</v>
      </c>
    </row>
    <row r="76" spans="1:13" ht="15" customHeight="1" x14ac:dyDescent="0.35">
      <c r="A76" s="116" t="s">
        <v>113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55"/>
    </row>
    <row r="77" spans="1:13" ht="15" customHeight="1" x14ac:dyDescent="0.35">
      <c r="A77" s="168" t="s">
        <v>114</v>
      </c>
      <c r="B77" s="121"/>
      <c r="C77" s="74"/>
      <c r="D77" s="74"/>
      <c r="E77" s="131">
        <f t="shared" ref="E77:J77" si="11">SUM(E75:E76)</f>
        <v>-2.0463120000000039</v>
      </c>
      <c r="F77" s="187">
        <f t="shared" si="11"/>
        <v>0.6979479999999999</v>
      </c>
      <c r="G77" s="79">
        <f t="shared" si="11"/>
        <v>0.98029899999999515</v>
      </c>
      <c r="H77" s="53">
        <f t="shared" si="11"/>
        <v>3.4282250000000016</v>
      </c>
      <c r="I77" s="79">
        <f t="shared" si="11"/>
        <v>-3.2332360000000007</v>
      </c>
      <c r="J77" s="53">
        <f t="shared" si="11"/>
        <v>2.1670000000000025</v>
      </c>
      <c r="K77" s="57" t="s">
        <v>7</v>
      </c>
      <c r="L77" s="57" t="s">
        <v>7</v>
      </c>
      <c r="M77" s="57">
        <f>SUM(M75:M76)</f>
        <v>-0.52200000000000024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55</v>
      </c>
      <c r="B83" s="115"/>
      <c r="C83" s="106"/>
      <c r="D83" s="106"/>
      <c r="E83" s="80">
        <v>26.516866105704747</v>
      </c>
      <c r="F83" s="54">
        <v>29.329932244163022</v>
      </c>
      <c r="G83" s="80">
        <v>30.314813484243324</v>
      </c>
      <c r="H83" s="54">
        <v>28.326646788523707</v>
      </c>
      <c r="I83" s="80">
        <v>29.214970528702182</v>
      </c>
      <c r="J83" s="54">
        <v>32.801536044684937</v>
      </c>
      <c r="K83" s="54">
        <v>38.061510491629427</v>
      </c>
      <c r="L83" s="54">
        <v>32.992369560734183</v>
      </c>
      <c r="M83" s="54">
        <v>32.992369560734183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32.051266206791993</v>
      </c>
      <c r="F84" s="54">
        <v>30.868892323084822</v>
      </c>
      <c r="G84" s="80">
        <v>33.135738714435739</v>
      </c>
      <c r="H84" s="54">
        <v>29.213124316451566</v>
      </c>
      <c r="I84" s="80">
        <v>30.265582072301989</v>
      </c>
      <c r="J84" s="54">
        <v>33.513702216791771</v>
      </c>
      <c r="K84" s="54">
        <v>32.857359290962812</v>
      </c>
      <c r="L84" s="54">
        <v>32.992369560734183</v>
      </c>
      <c r="M84" s="54">
        <v>32.992369560734183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17.304319874629595</v>
      </c>
      <c r="F85" s="54">
        <v>24.082015354561417</v>
      </c>
      <c r="G85" s="80">
        <v>20.978527664606805</v>
      </c>
      <c r="H85" s="54">
        <v>22.390550828896465</v>
      </c>
      <c r="I85" s="80">
        <v>23.913083642895803</v>
      </c>
      <c r="J85" s="54">
        <v>25.875370919881313</v>
      </c>
      <c r="K85" s="54">
        <v>25.221574123172495</v>
      </c>
      <c r="L85" s="54">
        <v>22.458238812126222</v>
      </c>
      <c r="M85" s="54">
        <v>19.851515776448743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13.687097986853439</v>
      </c>
      <c r="J86" s="54">
        <v>11.622811124637138</v>
      </c>
      <c r="K86" s="54">
        <v>15.2</v>
      </c>
      <c r="L86" s="54" t="s">
        <v>7</v>
      </c>
      <c r="M86" s="54">
        <v>24.699936828806052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9.8381323628257835</v>
      </c>
      <c r="J87" s="54">
        <v>10.096658502449268</v>
      </c>
      <c r="K87" s="54">
        <v>15.2</v>
      </c>
      <c r="L87" s="54" t="s">
        <v>7</v>
      </c>
      <c r="M87" s="54">
        <v>16.726264123237574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38.177382801738133</v>
      </c>
      <c r="H88" s="19">
        <v>57.882317201156233</v>
      </c>
      <c r="I88" s="77">
        <v>35.889157609320534</v>
      </c>
      <c r="J88" s="19">
        <v>57.547669491525419</v>
      </c>
      <c r="K88" s="19">
        <v>52.711455822240836</v>
      </c>
      <c r="L88" s="19" t="s">
        <v>7</v>
      </c>
      <c r="M88" s="19">
        <v>33.576237961305708</v>
      </c>
    </row>
    <row r="89" spans="1:13" ht="15" customHeight="1" x14ac:dyDescent="0.35">
      <c r="A89" s="105" t="s">
        <v>60</v>
      </c>
      <c r="B89" s="115"/>
      <c r="C89" s="106"/>
      <c r="D89" s="106"/>
      <c r="E89" s="90" t="s">
        <v>7</v>
      </c>
      <c r="F89" s="54" t="s">
        <v>7</v>
      </c>
      <c r="G89" s="80">
        <v>50.423076000000002</v>
      </c>
      <c r="H89" s="54">
        <v>27.568654000000002</v>
      </c>
      <c r="I89" s="80">
        <v>53.606395999999997</v>
      </c>
      <c r="J89" s="54">
        <v>30.761000000000003</v>
      </c>
      <c r="K89" s="54">
        <v>35.74</v>
      </c>
      <c r="L89" s="54" t="s">
        <v>7</v>
      </c>
      <c r="M89" s="54">
        <v>16.282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1.4278083798967516</v>
      </c>
      <c r="H90" s="54">
        <v>0.62486314725945191</v>
      </c>
      <c r="I90" s="80">
        <v>1.6037684936503045</v>
      </c>
      <c r="J90" s="54">
        <v>0.6487840277531951</v>
      </c>
      <c r="K90" s="54">
        <v>0.78475701900898731</v>
      </c>
      <c r="L90" s="54" t="s">
        <v>7</v>
      </c>
      <c r="M90" s="54">
        <v>1.2452722426703895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131</v>
      </c>
      <c r="J91" s="48">
        <v>117</v>
      </c>
      <c r="K91" s="19">
        <v>112</v>
      </c>
      <c r="L91" s="19">
        <v>103</v>
      </c>
      <c r="M91" s="19">
        <v>103</v>
      </c>
    </row>
    <row r="92" spans="1:13" ht="16.5" x14ac:dyDescent="0.35">
      <c r="A92" s="109" t="s">
        <v>83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6" spans="1:13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</sheetData>
  <mergeCells count="2">
    <mergeCell ref="A2:M2"/>
    <mergeCell ref="A74:B74"/>
  </mergeCells>
  <pageMargins left="0.7" right="0.7" top="0.75" bottom="0.75" header="0.3" footer="0.3"/>
  <pageSetup paperSize="9" scale="54" orientation="portrait" r:id="rId1"/>
  <rowBreaks count="1" manualBreakCount="1">
    <brk id="9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140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 t="s">
        <v>106</v>
      </c>
      <c r="F6" s="68" t="s">
        <v>6</v>
      </c>
      <c r="G6" s="68" t="s">
        <v>106</v>
      </c>
      <c r="H6" s="68" t="s">
        <v>6</v>
      </c>
      <c r="I6" s="68" t="s">
        <v>6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43.463000000000001</v>
      </c>
      <c r="F8" s="15">
        <v>41.840249300000004</v>
      </c>
      <c r="G8" s="76">
        <v>85.084000000000003</v>
      </c>
      <c r="H8" s="15">
        <v>83.680498499999999</v>
      </c>
      <c r="I8" s="76">
        <v>167.360997</v>
      </c>
      <c r="J8" s="15"/>
      <c r="K8" s="15"/>
      <c r="L8" s="15"/>
    </row>
    <row r="9" spans="1:12" ht="15" customHeight="1" x14ac:dyDescent="0.35">
      <c r="A9" s="105" t="s">
        <v>10</v>
      </c>
      <c r="B9" s="58"/>
      <c r="C9" s="58"/>
      <c r="D9" s="58"/>
      <c r="E9" s="77">
        <v>-8.6540000000000017</v>
      </c>
      <c r="F9" s="19">
        <v>-8.6553387000000015</v>
      </c>
      <c r="G9" s="77">
        <v>-17.742000000000001</v>
      </c>
      <c r="H9" s="19">
        <v>-17.310677500000001</v>
      </c>
      <c r="I9" s="77">
        <v>-34.621355000000001</v>
      </c>
      <c r="J9" s="19"/>
      <c r="K9" s="19"/>
      <c r="L9" s="19"/>
    </row>
    <row r="10" spans="1:12" ht="15" customHeight="1" x14ac:dyDescent="0.35">
      <c r="A10" s="105" t="s">
        <v>11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/>
      <c r="K10" s="19"/>
      <c r="L10" s="19"/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/>
      <c r="K11" s="19"/>
      <c r="L11" s="19"/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/>
      <c r="K12" s="23"/>
      <c r="L12" s="23"/>
    </row>
    <row r="13" spans="1:12" ht="15" customHeight="1" x14ac:dyDescent="0.25">
      <c r="A13" s="108" t="s">
        <v>0</v>
      </c>
      <c r="B13" s="108"/>
      <c r="C13" s="108"/>
      <c r="D13" s="108"/>
      <c r="E13" s="76">
        <f>SUM(E8:E12)</f>
        <v>34.808999999999997</v>
      </c>
      <c r="F13" s="183">
        <f>SUM(F8:F12)</f>
        <v>33.184910600000002</v>
      </c>
      <c r="G13" s="76">
        <f>SUM(G8:G12)</f>
        <v>67.341999999999999</v>
      </c>
      <c r="H13" s="15">
        <f>SUM(H8:H12)</f>
        <v>66.369821000000002</v>
      </c>
      <c r="I13" s="76">
        <f>SUM(I8:I12)</f>
        <v>132.739642</v>
      </c>
      <c r="J13" s="16"/>
      <c r="K13" s="16"/>
      <c r="L13" s="16"/>
    </row>
    <row r="14" spans="1:12" ht="15" customHeight="1" x14ac:dyDescent="0.35">
      <c r="A14" s="107" t="s">
        <v>70</v>
      </c>
      <c r="B14" s="62"/>
      <c r="C14" s="62"/>
      <c r="D14" s="62"/>
      <c r="E14" s="78">
        <v>0</v>
      </c>
      <c r="F14" s="184">
        <v>0</v>
      </c>
      <c r="G14" s="78">
        <v>0</v>
      </c>
      <c r="H14" s="23">
        <v>0</v>
      </c>
      <c r="I14" s="78">
        <v>0</v>
      </c>
      <c r="J14" s="23"/>
      <c r="K14" s="23"/>
      <c r="L14" s="23"/>
    </row>
    <row r="15" spans="1:12" ht="15" customHeight="1" x14ac:dyDescent="0.25">
      <c r="A15" s="108" t="s">
        <v>1</v>
      </c>
      <c r="B15" s="108"/>
      <c r="C15" s="108"/>
      <c r="D15" s="108"/>
      <c r="E15" s="76">
        <f>SUM(E13:E14)</f>
        <v>34.808999999999997</v>
      </c>
      <c r="F15" s="183">
        <f>SUM(F13:F14)</f>
        <v>33.184910600000002</v>
      </c>
      <c r="G15" s="76">
        <f>SUM(G13:G14)</f>
        <v>67.341999999999999</v>
      </c>
      <c r="H15" s="15">
        <f>SUM(H13:H14)</f>
        <v>66.369821000000002</v>
      </c>
      <c r="I15" s="76">
        <f>SUM(I13:I14)</f>
        <v>132.739642</v>
      </c>
      <c r="J15" s="16"/>
      <c r="K15" s="16"/>
      <c r="L15" s="16"/>
    </row>
    <row r="16" spans="1:12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/>
      <c r="K16" s="19"/>
      <c r="L16" s="19"/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/>
      <c r="K17" s="23"/>
      <c r="L17" s="23"/>
    </row>
    <row r="18" spans="1:12" ht="15" customHeight="1" x14ac:dyDescent="0.25">
      <c r="A18" s="108" t="s">
        <v>2</v>
      </c>
      <c r="B18" s="108"/>
      <c r="C18" s="108"/>
      <c r="D18" s="108"/>
      <c r="E18" s="76">
        <f>SUM(E15:E17)</f>
        <v>34.808999999999997</v>
      </c>
      <c r="F18" s="183">
        <f>SUM(F15:F17)</f>
        <v>33.184910600000002</v>
      </c>
      <c r="G18" s="76">
        <f>SUM(G15:G17)</f>
        <v>67.341999999999999</v>
      </c>
      <c r="H18" s="15">
        <f>SUM(H15:H17)</f>
        <v>66.369821000000002</v>
      </c>
      <c r="I18" s="76">
        <f>SUM(I15:I17)</f>
        <v>132.739642</v>
      </c>
      <c r="J18" s="16"/>
      <c r="K18" s="16"/>
      <c r="L18" s="16"/>
    </row>
    <row r="19" spans="1:12" ht="15" customHeight="1" x14ac:dyDescent="0.35">
      <c r="A19" s="105" t="s">
        <v>17</v>
      </c>
      <c r="B19" s="58"/>
      <c r="C19" s="58"/>
      <c r="D19" s="58"/>
      <c r="E19" s="77">
        <v>0</v>
      </c>
      <c r="F19" s="19">
        <v>0</v>
      </c>
      <c r="G19" s="77">
        <v>0</v>
      </c>
      <c r="H19" s="19">
        <v>0</v>
      </c>
      <c r="I19" s="77">
        <v>0</v>
      </c>
      <c r="J19" s="19"/>
      <c r="K19" s="19"/>
      <c r="L19" s="19"/>
    </row>
    <row r="20" spans="1:12" ht="15" customHeight="1" x14ac:dyDescent="0.35">
      <c r="A20" s="138" t="s">
        <v>18</v>
      </c>
      <c r="B20" s="58"/>
      <c r="C20" s="58"/>
      <c r="D20" s="58"/>
      <c r="E20" s="77">
        <v>-11.593999999999998</v>
      </c>
      <c r="F20" s="19">
        <v>-6.9116583</v>
      </c>
      <c r="G20" s="77">
        <v>-26</v>
      </c>
      <c r="H20" s="19">
        <v>-13.823316500000001</v>
      </c>
      <c r="I20" s="77">
        <v>-27.646632900000004</v>
      </c>
      <c r="J20" s="19"/>
      <c r="K20" s="19"/>
      <c r="L20" s="19"/>
    </row>
    <row r="21" spans="1:12" ht="15" customHeight="1" x14ac:dyDescent="0.35">
      <c r="A21" s="107" t="s">
        <v>143</v>
      </c>
      <c r="B21" s="62"/>
      <c r="C21" s="62"/>
      <c r="D21" s="62"/>
      <c r="E21" s="78"/>
      <c r="F21" s="23"/>
      <c r="G21" s="78">
        <v>21.43</v>
      </c>
      <c r="H21" s="23">
        <v>0</v>
      </c>
      <c r="I21" s="78">
        <v>0</v>
      </c>
      <c r="J21" s="23">
        <v>0</v>
      </c>
      <c r="K21" s="23">
        <v>0</v>
      </c>
      <c r="L21" s="23">
        <v>0</v>
      </c>
    </row>
    <row r="22" spans="1:12" ht="15" customHeight="1" x14ac:dyDescent="0.25">
      <c r="A22" s="108" t="s">
        <v>3</v>
      </c>
      <c r="B22" s="108"/>
      <c r="C22" s="108"/>
      <c r="D22" s="108"/>
      <c r="E22" s="76">
        <f>SUM(E18:E20)</f>
        <v>23.215</v>
      </c>
      <c r="F22" s="183">
        <f>SUM(F18:F20)</f>
        <v>26.273252300000003</v>
      </c>
      <c r="G22" s="76">
        <f t="shared" ref="G22:L22" si="0">SUM(G18:G21)</f>
        <v>62.771999999999998</v>
      </c>
      <c r="H22" s="15">
        <f t="shared" si="0"/>
        <v>52.546504499999998</v>
      </c>
      <c r="I22" s="76">
        <f t="shared" si="0"/>
        <v>105.0930091</v>
      </c>
      <c r="J22" s="15">
        <f t="shared" si="0"/>
        <v>0</v>
      </c>
      <c r="K22" s="15">
        <f t="shared" si="0"/>
        <v>0</v>
      </c>
      <c r="L22" s="15">
        <f t="shared" si="0"/>
        <v>0</v>
      </c>
    </row>
    <row r="23" spans="1:12" ht="15" customHeight="1" x14ac:dyDescent="0.35">
      <c r="A23" s="105" t="s">
        <v>19</v>
      </c>
      <c r="B23" s="58"/>
      <c r="C23" s="58"/>
      <c r="D23" s="58"/>
      <c r="E23" s="77">
        <v>-21.91</v>
      </c>
      <c r="F23" s="19">
        <v>0</v>
      </c>
      <c r="G23" s="77">
        <v>-25.757999999999999</v>
      </c>
      <c r="H23" s="19">
        <v>0</v>
      </c>
      <c r="I23" s="77">
        <v>0</v>
      </c>
      <c r="J23" s="19"/>
      <c r="K23" s="19"/>
      <c r="L23" s="19"/>
    </row>
    <row r="24" spans="1:12" ht="15" customHeight="1" x14ac:dyDescent="0.35">
      <c r="A24" s="107" t="s">
        <v>75</v>
      </c>
      <c r="B24" s="110"/>
      <c r="C24" s="110"/>
      <c r="D24" s="110"/>
      <c r="E24" s="78">
        <v>0</v>
      </c>
      <c r="F24" s="23">
        <v>0</v>
      </c>
      <c r="G24" s="78">
        <v>0</v>
      </c>
      <c r="H24" s="23">
        <v>0</v>
      </c>
      <c r="I24" s="78">
        <v>0</v>
      </c>
      <c r="J24" s="23"/>
      <c r="K24" s="23"/>
      <c r="L24" s="23"/>
    </row>
    <row r="25" spans="1:12" ht="15" customHeight="1" x14ac:dyDescent="0.35">
      <c r="A25" s="111" t="s">
        <v>20</v>
      </c>
      <c r="B25" s="112"/>
      <c r="C25" s="112"/>
      <c r="D25" s="112"/>
      <c r="E25" s="76">
        <f>SUM(E22:E24)</f>
        <v>1.3049999999999997</v>
      </c>
      <c r="F25" s="183">
        <f>SUM(F22:F24)</f>
        <v>26.273252300000003</v>
      </c>
      <c r="G25" s="76">
        <f>SUM(G22:G24)</f>
        <v>37.013999999999996</v>
      </c>
      <c r="H25" s="15">
        <f>SUM(H22:H24)</f>
        <v>52.546504499999998</v>
      </c>
      <c r="I25" s="76">
        <f>SUM(I22:I24)</f>
        <v>105.0930091</v>
      </c>
      <c r="J25" s="16"/>
      <c r="K25" s="16"/>
      <c r="L25" s="16"/>
    </row>
    <row r="26" spans="1:12" ht="15" customHeight="1" x14ac:dyDescent="0.35">
      <c r="A26" s="105" t="s">
        <v>21</v>
      </c>
      <c r="B26" s="58"/>
      <c r="C26" s="58"/>
      <c r="D26" s="58"/>
      <c r="E26" s="77">
        <v>22.734999999999999</v>
      </c>
      <c r="F26" s="19">
        <v>26.273252300000003</v>
      </c>
      <c r="G26" s="77">
        <v>37.014000000000003</v>
      </c>
      <c r="H26" s="19">
        <v>52.546504499999998</v>
      </c>
      <c r="I26" s="77">
        <v>105.09300909999999</v>
      </c>
      <c r="J26" s="19"/>
      <c r="K26" s="19"/>
      <c r="L26" s="19"/>
    </row>
    <row r="27" spans="1:12" ht="15" customHeight="1" x14ac:dyDescent="0.35">
      <c r="A27" s="105" t="s">
        <v>77</v>
      </c>
      <c r="B27" s="58"/>
      <c r="C27" s="58"/>
      <c r="D27" s="58"/>
      <c r="E27" s="77">
        <v>0</v>
      </c>
      <c r="F27" s="19">
        <v>0</v>
      </c>
      <c r="G27" s="77">
        <v>0</v>
      </c>
      <c r="H27" s="19">
        <v>0</v>
      </c>
      <c r="I27" s="77">
        <v>0</v>
      </c>
      <c r="J27" s="19"/>
      <c r="K27" s="19"/>
      <c r="L27" s="19"/>
    </row>
    <row r="28" spans="1:12" ht="15" customHeight="1" x14ac:dyDescent="0.35">
      <c r="A28" s="140"/>
      <c r="B28" s="140"/>
      <c r="C28" s="140"/>
      <c r="D28" s="140"/>
      <c r="E28" s="141"/>
      <c r="F28" s="142"/>
      <c r="G28" s="141"/>
      <c r="H28" s="142"/>
      <c r="I28" s="141"/>
      <c r="J28" s="142"/>
      <c r="K28" s="142"/>
      <c r="L28" s="142"/>
    </row>
    <row r="29" spans="1:12" ht="15" customHeight="1" x14ac:dyDescent="0.35">
      <c r="A29" s="138" t="s">
        <v>79</v>
      </c>
      <c r="B29" s="58"/>
      <c r="C29" s="58"/>
      <c r="D29" s="58"/>
      <c r="E29" s="77">
        <v>0</v>
      </c>
      <c r="F29" s="19">
        <v>0</v>
      </c>
      <c r="G29" s="77">
        <v>0</v>
      </c>
      <c r="H29" s="19">
        <v>0</v>
      </c>
      <c r="I29" s="77">
        <v>0</v>
      </c>
      <c r="J29" s="19"/>
      <c r="K29" s="19"/>
      <c r="L29" s="19"/>
    </row>
    <row r="30" spans="1:12" ht="15" customHeight="1" x14ac:dyDescent="0.35">
      <c r="A30" s="139" t="s">
        <v>80</v>
      </c>
      <c r="B30" s="140"/>
      <c r="C30" s="140"/>
      <c r="D30" s="140"/>
      <c r="E30" s="153">
        <f>E15-E29</f>
        <v>34.808999999999997</v>
      </c>
      <c r="F30" s="154">
        <f>F15-F29</f>
        <v>33.184910600000002</v>
      </c>
      <c r="G30" s="153">
        <f>G15-G29</f>
        <v>67.341999999999999</v>
      </c>
      <c r="H30" s="154">
        <f>H15-H29</f>
        <v>66.369821000000002</v>
      </c>
      <c r="I30" s="153">
        <f>I15-I29</f>
        <v>132.739642</v>
      </c>
      <c r="J30" s="154"/>
      <c r="K30" s="154"/>
      <c r="L30" s="154"/>
    </row>
    <row r="31" spans="1:12" ht="16.5" x14ac:dyDescent="0.35">
      <c r="A31" s="105"/>
      <c r="B31" s="58"/>
      <c r="C31" s="58"/>
      <c r="D31" s="58"/>
      <c r="E31" s="20"/>
      <c r="F31" s="20"/>
      <c r="G31" s="20"/>
      <c r="H31" s="20"/>
      <c r="I31" s="20"/>
      <c r="J31" s="20"/>
      <c r="K31" s="20"/>
      <c r="L31" s="20"/>
    </row>
    <row r="32" spans="1:12" ht="16.5" x14ac:dyDescent="0.35">
      <c r="A32" s="63"/>
      <c r="B32" s="63"/>
      <c r="C32" s="64"/>
      <c r="D32" s="65"/>
      <c r="E32" s="66" t="s">
        <v>161</v>
      </c>
      <c r="F32" s="66" t="s">
        <v>161</v>
      </c>
      <c r="G32" s="66" t="s">
        <v>162</v>
      </c>
      <c r="H32" s="66" t="s">
        <v>162</v>
      </c>
      <c r="I32" s="66">
        <v>2015</v>
      </c>
      <c r="J32" s="66">
        <v>2014</v>
      </c>
      <c r="K32" s="66">
        <v>2013</v>
      </c>
      <c r="L32" s="66">
        <v>2012</v>
      </c>
    </row>
    <row r="33" spans="1:12" ht="16.5" x14ac:dyDescent="0.35">
      <c r="A33" s="67"/>
      <c r="B33" s="67"/>
      <c r="C33" s="64"/>
      <c r="D33" s="65"/>
      <c r="E33" s="69" t="s">
        <v>102</v>
      </c>
      <c r="F33" s="69" t="s">
        <v>102</v>
      </c>
      <c r="G33" s="69" t="s">
        <v>156</v>
      </c>
      <c r="H33" s="69" t="s">
        <v>156</v>
      </c>
      <c r="I33" s="69"/>
      <c r="J33" s="69"/>
      <c r="K33" s="69"/>
      <c r="L33" s="69"/>
    </row>
    <row r="34" spans="1:12" ht="16.5" x14ac:dyDescent="0.35">
      <c r="A34" s="64" t="s">
        <v>74</v>
      </c>
      <c r="B34" s="70"/>
      <c r="C34" s="64"/>
      <c r="D34" s="64"/>
      <c r="E34" s="71"/>
      <c r="F34" s="71"/>
      <c r="G34" s="71"/>
      <c r="H34" s="71"/>
      <c r="I34" s="71"/>
      <c r="J34" s="71"/>
      <c r="K34" s="71"/>
      <c r="L34" s="71"/>
    </row>
    <row r="35" spans="1:12" ht="3" customHeight="1" x14ac:dyDescent="0.35">
      <c r="A35" s="105"/>
      <c r="B35" s="61"/>
      <c r="C35" s="61"/>
      <c r="D35" s="61"/>
      <c r="E35" s="59"/>
      <c r="F35" s="59"/>
      <c r="G35" s="59"/>
      <c r="H35" s="59"/>
      <c r="I35" s="59"/>
      <c r="J35" s="59"/>
      <c r="K35" s="59"/>
      <c r="L35" s="59"/>
    </row>
    <row r="36" spans="1:12" ht="15" customHeight="1" x14ac:dyDescent="0.35">
      <c r="A36" s="105" t="s">
        <v>4</v>
      </c>
      <c r="B36" s="113"/>
      <c r="C36" s="113"/>
      <c r="D36" s="113"/>
      <c r="E36" s="77"/>
      <c r="F36" s="19"/>
      <c r="G36" s="77">
        <v>0</v>
      </c>
      <c r="H36" s="19">
        <v>0</v>
      </c>
      <c r="I36" s="19">
        <v>0</v>
      </c>
      <c r="J36" s="19">
        <v>0</v>
      </c>
      <c r="K36" s="19"/>
      <c r="L36" s="19"/>
    </row>
    <row r="37" spans="1:12" ht="15" customHeight="1" x14ac:dyDescent="0.35">
      <c r="A37" s="105" t="s">
        <v>22</v>
      </c>
      <c r="B37" s="106"/>
      <c r="C37" s="106"/>
      <c r="D37" s="106"/>
      <c r="E37" s="77"/>
      <c r="F37" s="19"/>
      <c r="G37" s="77">
        <v>0</v>
      </c>
      <c r="H37" s="19">
        <v>0</v>
      </c>
      <c r="I37" s="19">
        <v>0</v>
      </c>
      <c r="J37" s="19">
        <v>0</v>
      </c>
      <c r="K37" s="19"/>
      <c r="L37" s="19"/>
    </row>
    <row r="38" spans="1:12" ht="15" customHeight="1" x14ac:dyDescent="0.35">
      <c r="A38" s="105" t="s">
        <v>23</v>
      </c>
      <c r="B38" s="106"/>
      <c r="C38" s="106"/>
      <c r="D38" s="106"/>
      <c r="E38" s="77"/>
      <c r="F38" s="19"/>
      <c r="G38" s="77">
        <v>1832.4308000000001</v>
      </c>
      <c r="H38" s="19">
        <v>0</v>
      </c>
      <c r="I38" s="19">
        <v>0</v>
      </c>
      <c r="J38" s="19">
        <v>0</v>
      </c>
      <c r="K38" s="19"/>
      <c r="L38" s="19"/>
    </row>
    <row r="39" spans="1:12" ht="15" customHeight="1" x14ac:dyDescent="0.35">
      <c r="A39" s="105" t="s">
        <v>24</v>
      </c>
      <c r="B39" s="106"/>
      <c r="C39" s="106"/>
      <c r="D39" s="106"/>
      <c r="E39" s="77"/>
      <c r="F39" s="19"/>
      <c r="G39" s="77">
        <v>0</v>
      </c>
      <c r="H39" s="19">
        <v>0</v>
      </c>
      <c r="I39" s="19">
        <v>0</v>
      </c>
      <c r="J39" s="19">
        <v>0</v>
      </c>
      <c r="K39" s="19"/>
      <c r="L39" s="19"/>
    </row>
    <row r="40" spans="1:12" ht="15" customHeight="1" x14ac:dyDescent="0.35">
      <c r="A40" s="107" t="s">
        <v>25</v>
      </c>
      <c r="B40" s="62"/>
      <c r="C40" s="62"/>
      <c r="D40" s="62"/>
      <c r="E40" s="78"/>
      <c r="F40" s="23"/>
      <c r="G40" s="78">
        <v>0</v>
      </c>
      <c r="H40" s="23">
        <v>0</v>
      </c>
      <c r="I40" s="23">
        <v>0</v>
      </c>
      <c r="J40" s="23">
        <v>0</v>
      </c>
      <c r="K40" s="23"/>
      <c r="L40" s="23"/>
    </row>
    <row r="41" spans="1:12" ht="15" customHeight="1" x14ac:dyDescent="0.35">
      <c r="A41" s="102" t="s">
        <v>26</v>
      </c>
      <c r="B41" s="108"/>
      <c r="C41" s="108"/>
      <c r="D41" s="108"/>
      <c r="E41" s="82"/>
      <c r="F41" s="183"/>
      <c r="G41" s="82">
        <f>SUM(G36:G40)</f>
        <v>1832.4308000000001</v>
      </c>
      <c r="H41" s="183" t="s">
        <v>7</v>
      </c>
      <c r="I41" s="180">
        <f>SUM(I36:I40)</f>
        <v>0</v>
      </c>
      <c r="J41" s="16">
        <f>SUM(J36:J40)</f>
        <v>0</v>
      </c>
      <c r="K41" s="16"/>
      <c r="L41" s="16"/>
    </row>
    <row r="42" spans="1:12" ht="15" customHeight="1" x14ac:dyDescent="0.35">
      <c r="A42" s="105" t="s">
        <v>27</v>
      </c>
      <c r="B42" s="58"/>
      <c r="C42" s="58"/>
      <c r="D42" s="58"/>
      <c r="E42" s="77"/>
      <c r="F42" s="19"/>
      <c r="G42" s="77">
        <v>0</v>
      </c>
      <c r="H42" s="19">
        <v>0</v>
      </c>
      <c r="I42" s="19">
        <v>0</v>
      </c>
      <c r="J42" s="19">
        <v>0</v>
      </c>
      <c r="K42" s="19"/>
      <c r="L42" s="19"/>
    </row>
    <row r="43" spans="1:12" ht="15" customHeight="1" x14ac:dyDescent="0.35">
      <c r="A43" s="105" t="s">
        <v>28</v>
      </c>
      <c r="B43" s="58"/>
      <c r="C43" s="58"/>
      <c r="D43" s="58"/>
      <c r="E43" s="77"/>
      <c r="F43" s="19"/>
      <c r="G43" s="77">
        <v>0</v>
      </c>
      <c r="H43" s="19">
        <v>0</v>
      </c>
      <c r="I43" s="19">
        <v>0</v>
      </c>
      <c r="J43" s="19">
        <v>0</v>
      </c>
      <c r="K43" s="19"/>
      <c r="L43" s="19"/>
    </row>
    <row r="44" spans="1:12" ht="15" customHeight="1" x14ac:dyDescent="0.35">
      <c r="A44" s="105" t="s">
        <v>29</v>
      </c>
      <c r="B44" s="58"/>
      <c r="C44" s="58"/>
      <c r="D44" s="58"/>
      <c r="E44" s="77"/>
      <c r="F44" s="19"/>
      <c r="G44" s="77">
        <v>6.0489999999999995</v>
      </c>
      <c r="H44" s="19">
        <v>0</v>
      </c>
      <c r="I44" s="19">
        <v>0</v>
      </c>
      <c r="J44" s="19">
        <v>0</v>
      </c>
      <c r="K44" s="19"/>
      <c r="L44" s="19"/>
    </row>
    <row r="45" spans="1:12" ht="15" customHeight="1" x14ac:dyDescent="0.35">
      <c r="A45" s="105" t="s">
        <v>30</v>
      </c>
      <c r="B45" s="58"/>
      <c r="C45" s="58"/>
      <c r="D45" s="58"/>
      <c r="E45" s="77"/>
      <c r="F45" s="19"/>
      <c r="G45" s="77">
        <v>59.338999999999999</v>
      </c>
      <c r="H45" s="19">
        <v>0</v>
      </c>
      <c r="I45" s="19">
        <v>0</v>
      </c>
      <c r="J45" s="19">
        <v>0</v>
      </c>
      <c r="K45" s="19"/>
      <c r="L45" s="19"/>
    </row>
    <row r="46" spans="1:12" ht="15" customHeight="1" x14ac:dyDescent="0.35">
      <c r="A46" s="107" t="s">
        <v>31</v>
      </c>
      <c r="B46" s="62"/>
      <c r="C46" s="62"/>
      <c r="D46" s="62"/>
      <c r="E46" s="78"/>
      <c r="F46" s="23"/>
      <c r="G46" s="78">
        <v>0</v>
      </c>
      <c r="H46" s="23">
        <v>0</v>
      </c>
      <c r="I46" s="23">
        <v>0</v>
      </c>
      <c r="J46" s="23">
        <v>0</v>
      </c>
      <c r="K46" s="23"/>
      <c r="L46" s="23"/>
    </row>
    <row r="47" spans="1:12" ht="15" customHeight="1" x14ac:dyDescent="0.35">
      <c r="A47" s="114" t="s">
        <v>32</v>
      </c>
      <c r="B47" s="73"/>
      <c r="C47" s="73"/>
      <c r="D47" s="73"/>
      <c r="E47" s="83"/>
      <c r="F47" s="191"/>
      <c r="G47" s="83">
        <f>SUM(G42:G46)</f>
        <v>65.388000000000005</v>
      </c>
      <c r="H47" s="34" t="s">
        <v>7</v>
      </c>
      <c r="I47" s="181">
        <f>SUM(I42:I46)</f>
        <v>0</v>
      </c>
      <c r="J47" s="35">
        <f>SUM(J42:J46)</f>
        <v>0</v>
      </c>
      <c r="K47" s="35"/>
      <c r="L47" s="35"/>
    </row>
    <row r="48" spans="1:12" ht="15" customHeight="1" x14ac:dyDescent="0.35">
      <c r="A48" s="102" t="s">
        <v>33</v>
      </c>
      <c r="B48" s="74"/>
      <c r="C48" s="74"/>
      <c r="D48" s="74"/>
      <c r="E48" s="82"/>
      <c r="F48" s="183"/>
      <c r="G48" s="82">
        <f>G41+G47</f>
        <v>1897.8188</v>
      </c>
      <c r="H48" s="183" t="s">
        <v>7</v>
      </c>
      <c r="I48" s="180">
        <f>I41+I47</f>
        <v>0</v>
      </c>
      <c r="J48" s="16">
        <f>J41+J47</f>
        <v>0</v>
      </c>
      <c r="K48" s="16"/>
      <c r="L48" s="16"/>
    </row>
    <row r="49" spans="1:12" ht="15" customHeight="1" x14ac:dyDescent="0.35">
      <c r="A49" s="105" t="s">
        <v>34</v>
      </c>
      <c r="B49" s="58"/>
      <c r="C49" s="58"/>
      <c r="D49" s="58" t="s">
        <v>144</v>
      </c>
      <c r="E49" s="77"/>
      <c r="F49" s="19"/>
      <c r="G49" s="77">
        <v>675.75</v>
      </c>
      <c r="H49" s="19"/>
      <c r="I49" s="19"/>
      <c r="J49" s="19">
        <v>0</v>
      </c>
      <c r="K49" s="19"/>
      <c r="L49" s="19"/>
    </row>
    <row r="50" spans="1:12" ht="15" customHeight="1" x14ac:dyDescent="0.35">
      <c r="A50" s="105" t="s">
        <v>76</v>
      </c>
      <c r="B50" s="58"/>
      <c r="C50" s="58"/>
      <c r="D50" s="58"/>
      <c r="E50" s="77"/>
      <c r="F50" s="19"/>
      <c r="G50" s="77">
        <v>0</v>
      </c>
      <c r="H50" s="19"/>
      <c r="I50" s="19">
        <v>0</v>
      </c>
      <c r="J50" s="19">
        <v>0</v>
      </c>
      <c r="K50" s="19"/>
      <c r="L50" s="19"/>
    </row>
    <row r="51" spans="1:12" ht="15" customHeight="1" x14ac:dyDescent="0.35">
      <c r="A51" s="105" t="s">
        <v>35</v>
      </c>
      <c r="B51" s="58"/>
      <c r="C51" s="58"/>
      <c r="D51" s="58"/>
      <c r="E51" s="77"/>
      <c r="F51" s="19"/>
      <c r="G51" s="77">
        <v>0</v>
      </c>
      <c r="H51" s="19">
        <v>0</v>
      </c>
      <c r="I51" s="19">
        <v>0</v>
      </c>
      <c r="J51" s="19">
        <v>0</v>
      </c>
      <c r="K51" s="19"/>
      <c r="L51" s="19"/>
    </row>
    <row r="52" spans="1:12" ht="15" customHeight="1" x14ac:dyDescent="0.35">
      <c r="A52" s="105" t="s">
        <v>36</v>
      </c>
      <c r="B52" s="58"/>
      <c r="C52" s="58"/>
      <c r="D52" s="58"/>
      <c r="E52" s="77"/>
      <c r="F52" s="19"/>
      <c r="G52" s="77">
        <v>21.582999999999998</v>
      </c>
      <c r="H52" s="19">
        <v>0</v>
      </c>
      <c r="I52" s="19">
        <v>0</v>
      </c>
      <c r="J52" s="19">
        <v>0</v>
      </c>
      <c r="K52" s="19"/>
      <c r="L52" s="19"/>
    </row>
    <row r="53" spans="1:12" ht="15" customHeight="1" x14ac:dyDescent="0.35">
      <c r="A53" s="105" t="s">
        <v>37</v>
      </c>
      <c r="B53" s="58"/>
      <c r="C53" s="58"/>
      <c r="D53" s="58"/>
      <c r="E53" s="77"/>
      <c r="F53" s="19"/>
      <c r="G53" s="77">
        <v>1168.646</v>
      </c>
      <c r="H53" s="19">
        <v>0</v>
      </c>
      <c r="I53" s="19">
        <v>0</v>
      </c>
      <c r="J53" s="19">
        <v>0</v>
      </c>
      <c r="K53" s="19"/>
      <c r="L53" s="19"/>
    </row>
    <row r="54" spans="1:12" ht="15" customHeight="1" x14ac:dyDescent="0.35">
      <c r="A54" s="105" t="s">
        <v>38</v>
      </c>
      <c r="B54" s="58"/>
      <c r="C54" s="58"/>
      <c r="D54" s="58"/>
      <c r="E54" s="77"/>
      <c r="F54" s="19"/>
      <c r="G54" s="77">
        <v>31.840000000000003</v>
      </c>
      <c r="H54" s="19">
        <v>0</v>
      </c>
      <c r="I54" s="19">
        <v>0</v>
      </c>
      <c r="J54" s="19">
        <v>0</v>
      </c>
      <c r="K54" s="19"/>
      <c r="L54" s="19"/>
    </row>
    <row r="55" spans="1:12" ht="15" customHeight="1" x14ac:dyDescent="0.35">
      <c r="A55" s="105" t="s">
        <v>71</v>
      </c>
      <c r="B55" s="58"/>
      <c r="C55" s="58"/>
      <c r="D55" s="58"/>
      <c r="E55" s="77"/>
      <c r="F55" s="19"/>
      <c r="G55" s="77">
        <v>0</v>
      </c>
      <c r="H55" s="19">
        <v>0</v>
      </c>
      <c r="I55" s="19">
        <v>0</v>
      </c>
      <c r="J55" s="19">
        <v>0</v>
      </c>
      <c r="K55" s="19"/>
      <c r="L55" s="19"/>
    </row>
    <row r="56" spans="1:12" ht="15" customHeight="1" x14ac:dyDescent="0.35">
      <c r="A56" s="107" t="s">
        <v>39</v>
      </c>
      <c r="B56" s="62"/>
      <c r="C56" s="62"/>
      <c r="D56" s="62"/>
      <c r="E56" s="78"/>
      <c r="F56" s="23"/>
      <c r="G56" s="78">
        <v>0</v>
      </c>
      <c r="H56" s="23">
        <v>0</v>
      </c>
      <c r="I56" s="23">
        <v>0</v>
      </c>
      <c r="J56" s="23">
        <v>0</v>
      </c>
      <c r="K56" s="23"/>
      <c r="L56" s="23"/>
    </row>
    <row r="57" spans="1:12" ht="15" customHeight="1" x14ac:dyDescent="0.35">
      <c r="A57" s="102" t="s">
        <v>40</v>
      </c>
      <c r="B57" s="74"/>
      <c r="C57" s="74"/>
      <c r="D57" s="74"/>
      <c r="E57" s="82"/>
      <c r="F57" s="14"/>
      <c r="G57" s="82">
        <f>SUM(G49:G56)</f>
        <v>1897.8189999999997</v>
      </c>
      <c r="H57" s="14" t="s">
        <v>7</v>
      </c>
      <c r="I57" s="180">
        <f>SUM(I49:I56)</f>
        <v>0</v>
      </c>
      <c r="J57" s="16">
        <f>SUM(J49:J56)</f>
        <v>0</v>
      </c>
      <c r="K57" s="16"/>
      <c r="L57" s="16"/>
    </row>
    <row r="58" spans="1:12" ht="16.5" x14ac:dyDescent="0.35">
      <c r="A58" s="105"/>
      <c r="B58" s="74"/>
      <c r="C58" s="74"/>
      <c r="D58" s="74"/>
      <c r="E58" s="20"/>
      <c r="F58" s="20"/>
      <c r="G58" s="20"/>
      <c r="H58" s="20"/>
      <c r="I58" s="20"/>
      <c r="J58" s="20"/>
      <c r="K58" s="20"/>
      <c r="L58" s="20"/>
    </row>
    <row r="59" spans="1:12" ht="16.5" x14ac:dyDescent="0.35">
      <c r="A59" s="72"/>
      <c r="B59" s="63"/>
      <c r="C59" s="65"/>
      <c r="D59" s="65"/>
      <c r="E59" s="66" t="s">
        <v>161</v>
      </c>
      <c r="F59" s="66" t="s">
        <v>161</v>
      </c>
      <c r="G59" s="66" t="s">
        <v>162</v>
      </c>
      <c r="H59" s="66" t="s">
        <v>162</v>
      </c>
      <c r="I59" s="66">
        <v>2015</v>
      </c>
      <c r="J59" s="66">
        <v>2014</v>
      </c>
      <c r="K59" s="66">
        <v>2013</v>
      </c>
      <c r="L59" s="66">
        <v>2012</v>
      </c>
    </row>
    <row r="60" spans="1:12" ht="16.5" x14ac:dyDescent="0.35">
      <c r="A60" s="67"/>
      <c r="B60" s="67"/>
      <c r="C60" s="65"/>
      <c r="D60" s="65"/>
      <c r="E60" s="69" t="s">
        <v>102</v>
      </c>
      <c r="F60" s="69" t="s">
        <v>102</v>
      </c>
      <c r="G60" s="69" t="s">
        <v>156</v>
      </c>
      <c r="H60" s="69" t="s">
        <v>156</v>
      </c>
      <c r="I60" s="69"/>
      <c r="J60" s="69"/>
      <c r="K60" s="69"/>
      <c r="L60" s="69"/>
    </row>
    <row r="61" spans="1:12" ht="16.5" x14ac:dyDescent="0.35">
      <c r="A61" s="64" t="s">
        <v>73</v>
      </c>
      <c r="B61" s="70"/>
      <c r="C61" s="64"/>
      <c r="D61" s="64"/>
      <c r="E61" s="71"/>
      <c r="F61" s="71"/>
      <c r="G61" s="71"/>
      <c r="H61" s="71"/>
      <c r="I61" s="71"/>
      <c r="J61" s="71"/>
      <c r="K61" s="71"/>
      <c r="L61" s="71"/>
    </row>
    <row r="62" spans="1:12" ht="3" customHeight="1" x14ac:dyDescent="0.35">
      <c r="A62" s="105"/>
      <c r="B62" s="61"/>
      <c r="C62" s="61"/>
      <c r="D62" s="61"/>
      <c r="E62" s="59"/>
      <c r="F62" s="59"/>
      <c r="G62" s="59"/>
      <c r="H62" s="59"/>
      <c r="I62" s="59"/>
      <c r="J62" s="59"/>
      <c r="K62" s="59"/>
      <c r="L62" s="59"/>
    </row>
    <row r="63" spans="1:12" ht="34.9" customHeight="1" x14ac:dyDescent="0.35">
      <c r="A63" s="115" t="s">
        <v>41</v>
      </c>
      <c r="B63" s="115"/>
      <c r="C63" s="115"/>
      <c r="D63" s="115"/>
      <c r="E63" s="77"/>
      <c r="F63" s="19"/>
      <c r="G63" s="77">
        <v>47.585000000000008</v>
      </c>
      <c r="H63" s="19"/>
      <c r="I63" s="54"/>
      <c r="J63" s="19"/>
      <c r="K63" s="19"/>
      <c r="L63" s="19"/>
    </row>
    <row r="64" spans="1:12" ht="15" customHeight="1" x14ac:dyDescent="0.35">
      <c r="A64" s="116" t="s">
        <v>42</v>
      </c>
      <c r="B64" s="116"/>
      <c r="C64" s="117"/>
      <c r="D64" s="117"/>
      <c r="E64" s="78"/>
      <c r="F64" s="23"/>
      <c r="G64" s="78">
        <v>4.7039999999999997</v>
      </c>
      <c r="H64" s="23"/>
      <c r="I64" s="55"/>
      <c r="J64" s="23"/>
      <c r="K64" s="23"/>
      <c r="L64" s="23"/>
    </row>
    <row r="65" spans="1:13" ht="15" customHeight="1" x14ac:dyDescent="0.35">
      <c r="A65" s="168" t="s">
        <v>43</v>
      </c>
      <c r="B65" s="118"/>
      <c r="C65" s="119"/>
      <c r="D65" s="119"/>
      <c r="E65" s="84" t="s">
        <v>7</v>
      </c>
      <c r="F65" s="183" t="s">
        <v>7</v>
      </c>
      <c r="G65" s="76">
        <f>SUM(G63:G64)</f>
        <v>52.289000000000009</v>
      </c>
      <c r="H65" s="15" t="s">
        <v>7</v>
      </c>
      <c r="I65" s="53" t="s">
        <v>7</v>
      </c>
      <c r="J65" s="16"/>
      <c r="K65" s="16"/>
      <c r="L65" s="16"/>
    </row>
    <row r="66" spans="1:13" ht="15" customHeight="1" x14ac:dyDescent="0.35">
      <c r="A66" s="115" t="s">
        <v>44</v>
      </c>
      <c r="B66" s="115"/>
      <c r="C66" s="58"/>
      <c r="D66" s="58"/>
      <c r="E66" s="77"/>
      <c r="F66" s="19"/>
      <c r="G66" s="77">
        <v>-1808.819</v>
      </c>
      <c r="H66" s="19"/>
      <c r="I66" s="54"/>
      <c r="J66" s="19"/>
      <c r="K66" s="19"/>
      <c r="L66" s="19"/>
    </row>
    <row r="67" spans="1:13" ht="15" customHeight="1" x14ac:dyDescent="0.35">
      <c r="A67" s="116" t="s">
        <v>72</v>
      </c>
      <c r="B67" s="116"/>
      <c r="C67" s="62"/>
      <c r="D67" s="62"/>
      <c r="E67" s="78"/>
      <c r="F67" s="23"/>
      <c r="G67" s="78">
        <v>21.658000000000001</v>
      </c>
      <c r="H67" s="23"/>
      <c r="I67" s="55"/>
      <c r="J67" s="23"/>
      <c r="K67" s="23"/>
      <c r="L67" s="23"/>
    </row>
    <row r="68" spans="1:13" ht="15" customHeight="1" x14ac:dyDescent="0.35">
      <c r="A68" s="120" t="s">
        <v>45</v>
      </c>
      <c r="B68" s="120"/>
      <c r="C68" s="121"/>
      <c r="D68" s="121"/>
      <c r="E68" s="84" t="s">
        <v>7</v>
      </c>
      <c r="F68" s="183" t="s">
        <v>7</v>
      </c>
      <c r="G68" s="76">
        <f>SUM(G65:G67)</f>
        <v>-1734.8720000000001</v>
      </c>
      <c r="H68" s="15" t="s">
        <v>7</v>
      </c>
      <c r="I68" s="53" t="s">
        <v>7</v>
      </c>
      <c r="J68" s="16"/>
      <c r="K68" s="16"/>
      <c r="L68" s="16"/>
    </row>
    <row r="69" spans="1:13" ht="15" customHeight="1" x14ac:dyDescent="0.35">
      <c r="A69" s="116" t="s">
        <v>46</v>
      </c>
      <c r="B69" s="116"/>
      <c r="C69" s="122"/>
      <c r="D69" s="122"/>
      <c r="E69" s="78"/>
      <c r="F69" s="23"/>
      <c r="G69" s="78">
        <v>0</v>
      </c>
      <c r="H69" s="23"/>
      <c r="I69" s="55"/>
      <c r="J69" s="23"/>
      <c r="K69" s="23"/>
      <c r="L69" s="23"/>
    </row>
    <row r="70" spans="1:13" ht="15" customHeight="1" x14ac:dyDescent="0.35">
      <c r="A70" s="168" t="s">
        <v>47</v>
      </c>
      <c r="B70" s="118"/>
      <c r="C70" s="74"/>
      <c r="D70" s="74"/>
      <c r="E70" s="84" t="s">
        <v>7</v>
      </c>
      <c r="F70" s="183" t="s">
        <v>7</v>
      </c>
      <c r="G70" s="76">
        <f>SUM(G68:G69)</f>
        <v>-1734.8720000000001</v>
      </c>
      <c r="H70" s="15" t="s">
        <v>7</v>
      </c>
      <c r="I70" s="53" t="s">
        <v>7</v>
      </c>
      <c r="J70" s="16"/>
      <c r="K70" s="16"/>
      <c r="L70" s="16"/>
    </row>
    <row r="71" spans="1:13" ht="15" customHeight="1" x14ac:dyDescent="0.35">
      <c r="A71" s="115" t="s">
        <v>48</v>
      </c>
      <c r="B71" s="115"/>
      <c r="C71" s="58"/>
      <c r="D71" s="58"/>
      <c r="E71" s="77"/>
      <c r="F71" s="19"/>
      <c r="G71" s="77">
        <v>1153.1089999999999</v>
      </c>
      <c r="H71" s="19"/>
      <c r="I71" s="54"/>
      <c r="J71" s="19"/>
      <c r="K71" s="19"/>
      <c r="L71" s="19"/>
    </row>
    <row r="72" spans="1:13" ht="15" customHeight="1" x14ac:dyDescent="0.35">
      <c r="A72" s="115" t="s">
        <v>49</v>
      </c>
      <c r="B72" s="115"/>
      <c r="C72" s="58"/>
      <c r="D72" s="58"/>
      <c r="E72" s="77"/>
      <c r="F72" s="19"/>
      <c r="G72" s="77">
        <v>183.09200000000001</v>
      </c>
      <c r="H72" s="19"/>
      <c r="I72" s="54"/>
      <c r="J72" s="19"/>
      <c r="K72" s="19"/>
      <c r="L72" s="19"/>
    </row>
    <row r="73" spans="1:13" ht="15" customHeight="1" x14ac:dyDescent="0.35">
      <c r="A73" s="115" t="s">
        <v>50</v>
      </c>
      <c r="B73" s="115"/>
      <c r="C73" s="58"/>
      <c r="D73" s="58"/>
      <c r="E73" s="77"/>
      <c r="F73" s="19"/>
      <c r="G73" s="77">
        <v>0</v>
      </c>
      <c r="H73" s="19"/>
      <c r="I73" s="54"/>
      <c r="J73" s="19"/>
      <c r="K73" s="19"/>
      <c r="L73" s="19"/>
    </row>
    <row r="74" spans="1:13" ht="15" customHeight="1" x14ac:dyDescent="0.35">
      <c r="A74" s="202" t="s">
        <v>51</v>
      </c>
      <c r="B74" s="203"/>
      <c r="C74" s="62"/>
      <c r="D74" s="62"/>
      <c r="E74" s="78"/>
      <c r="F74" s="23"/>
      <c r="G74" s="78">
        <v>457.702</v>
      </c>
      <c r="H74" s="23"/>
      <c r="I74" s="55"/>
      <c r="J74" s="23"/>
      <c r="K74" s="23"/>
      <c r="L74" s="23"/>
    </row>
    <row r="75" spans="1:13" ht="15" customHeight="1" x14ac:dyDescent="0.35">
      <c r="A75" s="165" t="s">
        <v>52</v>
      </c>
      <c r="B75" s="123" t="s">
        <v>160</v>
      </c>
      <c r="C75" s="124"/>
      <c r="D75" s="124"/>
      <c r="E75" s="85" t="s">
        <v>7</v>
      </c>
      <c r="F75" s="191" t="s">
        <v>7</v>
      </c>
      <c r="G75" s="85">
        <f>SUM(G71:G74)</f>
        <v>1793.903</v>
      </c>
      <c r="H75" s="34" t="s">
        <v>7</v>
      </c>
      <c r="I75" s="179" t="s">
        <v>7</v>
      </c>
      <c r="J75" s="158"/>
      <c r="K75" s="158"/>
      <c r="L75" s="158"/>
    </row>
    <row r="76" spans="1:13" ht="15" customHeight="1" x14ac:dyDescent="0.35">
      <c r="A76" s="118" t="s">
        <v>53</v>
      </c>
      <c r="B76" s="118"/>
      <c r="C76" s="74"/>
      <c r="D76" s="74"/>
      <c r="E76" s="84" t="s">
        <v>7</v>
      </c>
      <c r="F76" s="183" t="s">
        <v>7</v>
      </c>
      <c r="G76" s="76">
        <f>SUM(G75+G70)</f>
        <v>59.030999999999949</v>
      </c>
      <c r="H76" s="15" t="s">
        <v>7</v>
      </c>
      <c r="I76" s="53" t="s">
        <v>7</v>
      </c>
      <c r="J76" s="16"/>
      <c r="K76" s="16"/>
      <c r="L76" s="16"/>
    </row>
    <row r="77" spans="1:13" ht="15" customHeight="1" x14ac:dyDescent="0.35">
      <c r="A77" s="116" t="s">
        <v>113</v>
      </c>
      <c r="B77" s="116"/>
      <c r="C77" s="62"/>
      <c r="D77" s="62"/>
      <c r="E77" s="78"/>
      <c r="F77" s="23"/>
      <c r="G77" s="78">
        <v>0</v>
      </c>
      <c r="H77" s="23"/>
      <c r="I77" s="55"/>
      <c r="J77" s="23"/>
      <c r="K77" s="23"/>
      <c r="L77" s="23"/>
      <c r="M77" s="162"/>
    </row>
    <row r="78" spans="1:13" ht="15" customHeight="1" x14ac:dyDescent="0.35">
      <c r="A78" s="168" t="s">
        <v>114</v>
      </c>
      <c r="B78" s="121"/>
      <c r="C78" s="74"/>
      <c r="D78" s="74"/>
      <c r="E78" s="84" t="s">
        <v>7</v>
      </c>
      <c r="F78" s="183" t="s">
        <v>7</v>
      </c>
      <c r="G78" s="76">
        <f>SUM(G76:G77)</f>
        <v>59.030999999999949</v>
      </c>
      <c r="H78" s="15" t="s">
        <v>7</v>
      </c>
      <c r="I78" s="53" t="s">
        <v>7</v>
      </c>
      <c r="J78" s="16"/>
      <c r="K78" s="16"/>
      <c r="L78" s="16"/>
    </row>
    <row r="79" spans="1:13" ht="16.5" x14ac:dyDescent="0.35">
      <c r="A79" s="105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</row>
    <row r="80" spans="1:13" ht="16.5" x14ac:dyDescent="0.35">
      <c r="A80" s="72"/>
      <c r="B80" s="63"/>
      <c r="C80" s="65"/>
      <c r="D80" s="65"/>
      <c r="E80" s="66" t="s">
        <v>161</v>
      </c>
      <c r="F80" s="66" t="s">
        <v>161</v>
      </c>
      <c r="G80" s="66" t="s">
        <v>162</v>
      </c>
      <c r="H80" s="66" t="s">
        <v>162</v>
      </c>
      <c r="I80" s="66">
        <v>2015</v>
      </c>
      <c r="J80" s="66">
        <v>2014</v>
      </c>
      <c r="K80" s="66">
        <v>2013</v>
      </c>
      <c r="L80" s="66">
        <v>2012</v>
      </c>
    </row>
    <row r="81" spans="1:12" ht="16.5" x14ac:dyDescent="0.35">
      <c r="A81" s="67"/>
      <c r="B81" s="67"/>
      <c r="C81" s="65"/>
      <c r="D81" s="65"/>
      <c r="E81" s="66" t="s">
        <v>102</v>
      </c>
      <c r="F81" s="66" t="s">
        <v>102</v>
      </c>
      <c r="G81" s="69" t="s">
        <v>156</v>
      </c>
      <c r="H81" s="69" t="s">
        <v>156</v>
      </c>
      <c r="I81" s="66"/>
      <c r="J81" s="66"/>
      <c r="K81" s="66"/>
      <c r="L81" s="66"/>
    </row>
    <row r="82" spans="1:12" ht="16.5" x14ac:dyDescent="0.35">
      <c r="A82" s="64" t="s">
        <v>54</v>
      </c>
      <c r="B82" s="70"/>
      <c r="C82" s="64"/>
      <c r="D82" s="64"/>
      <c r="E82" s="68"/>
      <c r="F82" s="68"/>
      <c r="G82" s="68"/>
      <c r="H82" s="68"/>
      <c r="I82" s="68"/>
      <c r="J82" s="68"/>
      <c r="K82" s="68"/>
      <c r="L82" s="68"/>
    </row>
    <row r="83" spans="1:12" ht="1.5" customHeight="1" x14ac:dyDescent="0.35">
      <c r="A83" s="105" t="s">
        <v>57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ht="15" customHeight="1" x14ac:dyDescent="0.35">
      <c r="A84" s="138" t="s">
        <v>55</v>
      </c>
      <c r="B84" s="115"/>
      <c r="C84" s="106"/>
      <c r="D84" s="106"/>
      <c r="E84" s="80">
        <v>80.08881117272162</v>
      </c>
      <c r="F84" s="54">
        <v>79.313367284357938</v>
      </c>
      <c r="G84" s="80">
        <v>79.147665836114882</v>
      </c>
      <c r="H84" s="54">
        <v>79.313367140134801</v>
      </c>
      <c r="I84" s="80">
        <v>79.313367140134801</v>
      </c>
      <c r="J84" s="54"/>
      <c r="K84" s="54"/>
      <c r="L84" s="54"/>
    </row>
    <row r="85" spans="1:12" ht="15" customHeight="1" x14ac:dyDescent="0.35">
      <c r="A85" s="105" t="s">
        <v>110</v>
      </c>
      <c r="B85" s="115"/>
      <c r="C85" s="106"/>
      <c r="D85" s="106"/>
      <c r="E85" s="80">
        <v>80.08881117272162</v>
      </c>
      <c r="F85" s="54">
        <v>79.313367284357938</v>
      </c>
      <c r="G85" s="80">
        <v>79.147665836114882</v>
      </c>
      <c r="H85" s="54">
        <v>79.313367140134801</v>
      </c>
      <c r="I85" s="80">
        <v>79.313367140134801</v>
      </c>
      <c r="J85" s="54"/>
      <c r="K85" s="54"/>
      <c r="L85" s="54"/>
    </row>
    <row r="86" spans="1:12" ht="15" customHeight="1" x14ac:dyDescent="0.35">
      <c r="A86" s="105" t="s">
        <v>56</v>
      </c>
      <c r="B86" s="115"/>
      <c r="C86" s="106"/>
      <c r="D86" s="106"/>
      <c r="E86" s="80">
        <v>102.71955456365183</v>
      </c>
      <c r="F86" s="54">
        <v>62.794205913108648</v>
      </c>
      <c r="G86" s="80">
        <v>73.776503220346953</v>
      </c>
      <c r="H86" s="54">
        <v>62.794205868646927</v>
      </c>
      <c r="I86" s="80">
        <v>62.794205928397993</v>
      </c>
      <c r="J86" s="54"/>
      <c r="K86" s="54"/>
      <c r="L86" s="54"/>
    </row>
    <row r="87" spans="1:12" ht="15" customHeight="1" x14ac:dyDescent="0.35">
      <c r="A87" s="105" t="s">
        <v>57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 t="s">
        <v>7</v>
      </c>
      <c r="J87" s="54"/>
      <c r="K87" s="54"/>
      <c r="L87" s="54"/>
    </row>
    <row r="88" spans="1:12" ht="15" customHeight="1" x14ac:dyDescent="0.35">
      <c r="A88" s="105" t="s">
        <v>58</v>
      </c>
      <c r="B88" s="115"/>
      <c r="C88" s="113"/>
      <c r="D88" s="113"/>
      <c r="E88" s="87" t="s">
        <v>7</v>
      </c>
      <c r="F88" s="54" t="s">
        <v>7</v>
      </c>
      <c r="G88" s="80" t="s">
        <v>7</v>
      </c>
      <c r="H88" s="54" t="s">
        <v>7</v>
      </c>
      <c r="I88" s="80" t="s">
        <v>7</v>
      </c>
      <c r="J88" s="54"/>
      <c r="K88" s="54"/>
      <c r="L88" s="54"/>
    </row>
    <row r="89" spans="1:12" ht="15" customHeight="1" x14ac:dyDescent="0.35">
      <c r="A89" s="105" t="s">
        <v>59</v>
      </c>
      <c r="B89" s="115"/>
      <c r="C89" s="106"/>
      <c r="D89" s="106"/>
      <c r="E89" s="88" t="s">
        <v>7</v>
      </c>
      <c r="F89" s="19" t="s">
        <v>7</v>
      </c>
      <c r="G89" s="77" t="s">
        <v>7</v>
      </c>
      <c r="H89" s="19" t="s">
        <v>7</v>
      </c>
      <c r="I89" s="77" t="s">
        <v>7</v>
      </c>
      <c r="J89" s="19"/>
      <c r="K89" s="19"/>
      <c r="L89" s="19"/>
    </row>
    <row r="90" spans="1:12" ht="15" customHeight="1" x14ac:dyDescent="0.35">
      <c r="A90" s="105" t="s">
        <v>60</v>
      </c>
      <c r="B90" s="115"/>
      <c r="C90" s="106"/>
      <c r="D90" s="106"/>
      <c r="E90" s="89" t="s">
        <v>7</v>
      </c>
      <c r="F90" s="19" t="s">
        <v>7</v>
      </c>
      <c r="G90" s="77">
        <v>1109.307</v>
      </c>
      <c r="H90" s="19" t="s">
        <v>7</v>
      </c>
      <c r="I90" s="77" t="s">
        <v>7</v>
      </c>
      <c r="J90" s="19"/>
      <c r="K90" s="19"/>
      <c r="L90" s="19"/>
    </row>
    <row r="91" spans="1:12" ht="15" customHeight="1" x14ac:dyDescent="0.35">
      <c r="A91" s="105" t="s">
        <v>61</v>
      </c>
      <c r="B91" s="115"/>
      <c r="C91" s="58"/>
      <c r="D91" s="58"/>
      <c r="E91" s="90" t="s">
        <v>7</v>
      </c>
      <c r="F91" s="54" t="s">
        <v>7</v>
      </c>
      <c r="G91" s="80">
        <v>1.7294058453570107</v>
      </c>
      <c r="H91" s="54" t="s">
        <v>7</v>
      </c>
      <c r="I91" s="80" t="s">
        <v>7</v>
      </c>
      <c r="J91" s="54"/>
      <c r="K91" s="54"/>
      <c r="L91" s="54"/>
    </row>
    <row r="92" spans="1:12" ht="15" customHeight="1" x14ac:dyDescent="0.35">
      <c r="A92" s="107" t="s">
        <v>62</v>
      </c>
      <c r="B92" s="116"/>
      <c r="C92" s="62"/>
      <c r="D92" s="62"/>
      <c r="E92" s="91" t="s">
        <v>7</v>
      </c>
      <c r="F92" s="19" t="s">
        <v>7</v>
      </c>
      <c r="G92" s="92" t="s">
        <v>7</v>
      </c>
      <c r="H92" s="19" t="s">
        <v>7</v>
      </c>
      <c r="I92" s="92">
        <v>0</v>
      </c>
      <c r="J92" s="19"/>
      <c r="K92" s="19"/>
      <c r="L92" s="19"/>
    </row>
    <row r="93" spans="1:12" ht="16.5" x14ac:dyDescent="0.35">
      <c r="A93" s="109" t="s">
        <v>150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</row>
    <row r="94" spans="1:12" ht="16.5" x14ac:dyDescent="0.35">
      <c r="A94" s="109" t="s">
        <v>151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</row>
    <row r="95" spans="1:12" ht="16.5" x14ac:dyDescent="0.35">
      <c r="A95" s="109" t="s">
        <v>145</v>
      </c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ht="16.5" x14ac:dyDescent="0.35">
      <c r="A96" s="109" t="s">
        <v>157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ht="16.5" x14ac:dyDescent="0.3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  <rowBreaks count="1" manualBreakCount="1">
    <brk id="96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130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131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 t="s">
        <v>6</v>
      </c>
      <c r="G6" s="68"/>
      <c r="H6" s="68" t="s">
        <v>6</v>
      </c>
      <c r="I6" s="68" t="s">
        <v>6</v>
      </c>
      <c r="J6" s="68" t="s">
        <v>6</v>
      </c>
      <c r="K6" s="68" t="s">
        <v>63</v>
      </c>
      <c r="L6" s="68" t="s">
        <v>63</v>
      </c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143.63299999999998</v>
      </c>
      <c r="F8" s="15">
        <v>134.54500000000002</v>
      </c>
      <c r="G8" s="76">
        <v>284.81099999999998</v>
      </c>
      <c r="H8" s="15">
        <v>248.833</v>
      </c>
      <c r="I8" s="76">
        <v>535.67100000000005</v>
      </c>
      <c r="J8" s="15">
        <v>412.92099999999999</v>
      </c>
      <c r="K8" s="15">
        <v>336.529</v>
      </c>
      <c r="L8" s="15">
        <v>251.465</v>
      </c>
    </row>
    <row r="9" spans="1:12" ht="15" customHeight="1" x14ac:dyDescent="0.35">
      <c r="A9" s="105" t="s">
        <v>10</v>
      </c>
      <c r="B9" s="58"/>
      <c r="C9" s="58"/>
      <c r="D9" s="58"/>
      <c r="E9" s="77">
        <v>-130.49699999999999</v>
      </c>
      <c r="F9" s="19">
        <v>-125.976</v>
      </c>
      <c r="G9" s="77">
        <v>-258.60500000000002</v>
      </c>
      <c r="H9" s="19">
        <v>-227.358</v>
      </c>
      <c r="I9" s="77">
        <v>-501.411</v>
      </c>
      <c r="J9" s="19">
        <v>-363.572</v>
      </c>
      <c r="K9" s="19">
        <v>-288.96999999999997</v>
      </c>
      <c r="L9" s="19">
        <v>-218.642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14.243</v>
      </c>
      <c r="K10" s="19">
        <v>6.8000000000000005E-2</v>
      </c>
      <c r="L10" s="19">
        <v>0.56899999999999995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13.135999999999996</v>
      </c>
      <c r="F13" s="183">
        <f t="shared" si="0"/>
        <v>8.5690000000000168</v>
      </c>
      <c r="G13" s="76">
        <f t="shared" si="0"/>
        <v>26.20599999999996</v>
      </c>
      <c r="H13" s="15">
        <f t="shared" si="0"/>
        <v>21.474999999999994</v>
      </c>
      <c r="I13" s="76">
        <f t="shared" si="0"/>
        <v>34.260000000000048</v>
      </c>
      <c r="J13" s="16">
        <f t="shared" si="0"/>
        <v>63.591999999999992</v>
      </c>
      <c r="K13" s="16">
        <f t="shared" si="0"/>
        <v>47.627000000000024</v>
      </c>
      <c r="L13" s="16">
        <f t="shared" si="0"/>
        <v>33.39200000000001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-2.2269999999999999</v>
      </c>
      <c r="F14" s="184">
        <v>-1.9220000000000002</v>
      </c>
      <c r="G14" s="78">
        <v>-4.4789999999999992</v>
      </c>
      <c r="H14" s="23">
        <v>-3.8290000000000002</v>
      </c>
      <c r="I14" s="78">
        <v>-8.8160000000000007</v>
      </c>
      <c r="J14" s="23">
        <v>-6.7229999999999999</v>
      </c>
      <c r="K14" s="23">
        <v>-5.8650000000000002</v>
      </c>
      <c r="L14" s="23">
        <v>-2.66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10.908999999999995</v>
      </c>
      <c r="F15" s="183">
        <f t="shared" si="1"/>
        <v>6.6470000000000162</v>
      </c>
      <c r="G15" s="76">
        <f t="shared" si="1"/>
        <v>21.726999999999961</v>
      </c>
      <c r="H15" s="15">
        <f t="shared" si="1"/>
        <v>17.645999999999994</v>
      </c>
      <c r="I15" s="76">
        <f t="shared" si="1"/>
        <v>25.444000000000045</v>
      </c>
      <c r="J15" s="16">
        <f t="shared" si="1"/>
        <v>56.868999999999993</v>
      </c>
      <c r="K15" s="16">
        <f t="shared" si="1"/>
        <v>41.762000000000022</v>
      </c>
      <c r="L15" s="16">
        <f t="shared" si="1"/>
        <v>30.73200000000001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10.908999999999995</v>
      </c>
      <c r="F18" s="183">
        <f t="shared" si="2"/>
        <v>6.6470000000000162</v>
      </c>
      <c r="G18" s="76">
        <f t="shared" si="2"/>
        <v>21.726999999999961</v>
      </c>
      <c r="H18" s="15">
        <f t="shared" si="2"/>
        <v>17.645999999999994</v>
      </c>
      <c r="I18" s="76">
        <f t="shared" si="2"/>
        <v>25.444000000000045</v>
      </c>
      <c r="J18" s="16">
        <f t="shared" si="2"/>
        <v>56.868999999999993</v>
      </c>
      <c r="K18" s="16">
        <f t="shared" si="2"/>
        <v>41.762000000000022</v>
      </c>
      <c r="L18" s="16">
        <f t="shared" si="2"/>
        <v>30.73200000000001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3.0000000000000001E-3</v>
      </c>
      <c r="F19" s="19">
        <v>0</v>
      </c>
      <c r="G19" s="77">
        <v>3.0000000000000001E-3</v>
      </c>
      <c r="H19" s="19">
        <v>0</v>
      </c>
      <c r="I19" s="77">
        <v>1.087</v>
      </c>
      <c r="J19" s="19">
        <v>0.56800000000000006</v>
      </c>
      <c r="K19" s="19">
        <v>0.214</v>
      </c>
      <c r="L19" s="19">
        <v>0.23299999999999998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-0.52</v>
      </c>
      <c r="F20" s="23">
        <v>-0.39600000000000002</v>
      </c>
      <c r="G20" s="78">
        <v>-1.1990000000000001</v>
      </c>
      <c r="H20" s="23">
        <v>-0.63800000000000001</v>
      </c>
      <c r="I20" s="78">
        <v>-1.6949999999999998</v>
      </c>
      <c r="J20" s="23">
        <v>-2.044</v>
      </c>
      <c r="K20" s="23">
        <v>-1.53</v>
      </c>
      <c r="L20" s="23">
        <v>-1.3779999999999999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10.391999999999996</v>
      </c>
      <c r="F21" s="183">
        <f t="shared" si="3"/>
        <v>6.2510000000000163</v>
      </c>
      <c r="G21" s="76">
        <f t="shared" si="3"/>
        <v>20.53099999999996</v>
      </c>
      <c r="H21" s="15">
        <f t="shared" si="3"/>
        <v>17.007999999999992</v>
      </c>
      <c r="I21" s="76">
        <f t="shared" si="3"/>
        <v>24.836000000000045</v>
      </c>
      <c r="J21" s="16">
        <f t="shared" si="3"/>
        <v>55.392999999999994</v>
      </c>
      <c r="K21" s="16">
        <f t="shared" si="3"/>
        <v>40.446000000000019</v>
      </c>
      <c r="L21" s="16">
        <f t="shared" si="3"/>
        <v>29.58700000000001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-2.3200000000000003</v>
      </c>
      <c r="F22" s="19">
        <v>-1.375</v>
      </c>
      <c r="G22" s="77">
        <v>-4.5860000000000003</v>
      </c>
      <c r="H22" s="19">
        <v>-3.742</v>
      </c>
      <c r="I22" s="77">
        <v>-6.9460000000000006</v>
      </c>
      <c r="J22" s="19">
        <v>-9.9369999999999994</v>
      </c>
      <c r="K22" s="19">
        <v>-9.0839999999999996</v>
      </c>
      <c r="L22" s="19">
        <v>-8.016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8.0719999999999956</v>
      </c>
      <c r="F24" s="183">
        <f t="shared" si="4"/>
        <v>4.8760000000000163</v>
      </c>
      <c r="G24" s="76">
        <f t="shared" si="4"/>
        <v>15.944999999999959</v>
      </c>
      <c r="H24" s="15">
        <f t="shared" si="4"/>
        <v>13.265999999999991</v>
      </c>
      <c r="I24" s="76">
        <f t="shared" si="4"/>
        <v>17.890000000000043</v>
      </c>
      <c r="J24" s="16">
        <f t="shared" si="4"/>
        <v>45.455999999999996</v>
      </c>
      <c r="K24" s="16">
        <f t="shared" si="4"/>
        <v>31.36200000000002</v>
      </c>
      <c r="L24" s="16">
        <f t="shared" si="4"/>
        <v>21.571000000000012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8.0719999999999672</v>
      </c>
      <c r="F25" s="19">
        <v>4.876000000000019</v>
      </c>
      <c r="G25" s="77">
        <v>15.944999999999981</v>
      </c>
      <c r="H25" s="19">
        <v>13.265999999999991</v>
      </c>
      <c r="I25" s="77">
        <v>17.889999999999986</v>
      </c>
      <c r="J25" s="19">
        <v>45.456000000000017</v>
      </c>
      <c r="K25" s="19">
        <v>23.962000000000035</v>
      </c>
      <c r="L25" s="19">
        <v>16.519000000000005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7.4</v>
      </c>
      <c r="L26" s="19">
        <v>5.0519999999999996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0</v>
      </c>
      <c r="F28" s="19">
        <v>-1.776</v>
      </c>
      <c r="G28" s="77">
        <v>0</v>
      </c>
      <c r="H28" s="19">
        <v>-3.552</v>
      </c>
      <c r="I28" s="77">
        <v>-16.463000000000001</v>
      </c>
      <c r="J28" s="19">
        <v>3.33</v>
      </c>
      <c r="K28" s="19">
        <v>0</v>
      </c>
      <c r="L28" s="19">
        <v>0</v>
      </c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10.908999999999995</v>
      </c>
      <c r="F29" s="154">
        <f t="shared" si="5"/>
        <v>8.423000000000016</v>
      </c>
      <c r="G29" s="153">
        <f t="shared" si="5"/>
        <v>21.726999999999961</v>
      </c>
      <c r="H29" s="154">
        <f t="shared" si="5"/>
        <v>21.197999999999993</v>
      </c>
      <c r="I29" s="153">
        <f t="shared" si="5"/>
        <v>41.907000000000046</v>
      </c>
      <c r="J29" s="154">
        <f t="shared" si="5"/>
        <v>53.538999999999994</v>
      </c>
      <c r="K29" s="154">
        <f t="shared" si="5"/>
        <v>41.762000000000022</v>
      </c>
      <c r="L29" s="154">
        <f t="shared" si="5"/>
        <v>30.73200000000001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342.25599999999997</v>
      </c>
      <c r="H35" s="19">
        <v>0</v>
      </c>
      <c r="I35" s="77">
        <v>342.89100000000002</v>
      </c>
      <c r="J35" s="19">
        <v>0</v>
      </c>
      <c r="K35" s="19">
        <v>0</v>
      </c>
      <c r="L35" s="19">
        <v>0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3.7029999999999998</v>
      </c>
      <c r="H36" s="19">
        <v>0</v>
      </c>
      <c r="I36" s="77">
        <v>2.0059999999999998</v>
      </c>
      <c r="J36" s="19">
        <v>0</v>
      </c>
      <c r="K36" s="19">
        <v>0</v>
      </c>
      <c r="L36" s="19">
        <v>0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19.036000000000001</v>
      </c>
      <c r="H37" s="19">
        <v>0</v>
      </c>
      <c r="I37" s="77">
        <v>20.754000000000001</v>
      </c>
      <c r="J37" s="19">
        <v>0</v>
      </c>
      <c r="K37" s="19">
        <v>41.846999999999994</v>
      </c>
      <c r="L37" s="19">
        <v>17.716000000000001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0</v>
      </c>
      <c r="H39" s="23">
        <v>0</v>
      </c>
      <c r="I39" s="78">
        <v>0</v>
      </c>
      <c r="J39" s="23">
        <v>0</v>
      </c>
      <c r="K39" s="23">
        <v>0.8</v>
      </c>
      <c r="L39" s="23">
        <v>0.8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364.99499999999995</v>
      </c>
      <c r="H40" s="183" t="s">
        <v>7</v>
      </c>
      <c r="I40" s="82">
        <f>SUM(I35:I39)</f>
        <v>365.65100000000001</v>
      </c>
      <c r="J40" s="16" t="s">
        <v>7</v>
      </c>
      <c r="K40" s="16">
        <f>SUM(K35:K39)</f>
        <v>42.646999999999991</v>
      </c>
      <c r="L40" s="16">
        <f>SUM(L35:L39)</f>
        <v>18.516000000000002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14.813000000000001</v>
      </c>
      <c r="H41" s="19">
        <v>0</v>
      </c>
      <c r="I41" s="77">
        <v>19.687999999999999</v>
      </c>
      <c r="J41" s="19">
        <v>0</v>
      </c>
      <c r="K41" s="19">
        <v>10.522</v>
      </c>
      <c r="L41" s="19">
        <v>4.3419999999999996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91.114999999999995</v>
      </c>
      <c r="H43" s="19">
        <v>0</v>
      </c>
      <c r="I43" s="77">
        <v>174.17</v>
      </c>
      <c r="J43" s="19">
        <v>0</v>
      </c>
      <c r="K43" s="19">
        <v>94.651999999999987</v>
      </c>
      <c r="L43" s="19">
        <v>80.419000000000011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75.915000000000006</v>
      </c>
      <c r="H44" s="19">
        <v>0</v>
      </c>
      <c r="I44" s="77">
        <v>25.259</v>
      </c>
      <c r="J44" s="19">
        <v>0</v>
      </c>
      <c r="K44" s="19">
        <v>32.341999999999999</v>
      </c>
      <c r="L44" s="19">
        <v>19.193999999999999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181.84300000000002</v>
      </c>
      <c r="H46" s="34" t="s">
        <v>7</v>
      </c>
      <c r="I46" s="83">
        <f>SUM(I41:I45)</f>
        <v>219.11699999999996</v>
      </c>
      <c r="J46" s="35" t="s">
        <v>7</v>
      </c>
      <c r="K46" s="35">
        <f>SUM(K41:K45)</f>
        <v>137.51599999999999</v>
      </c>
      <c r="L46" s="35">
        <f>SUM(L41:L45)</f>
        <v>103.95500000000001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546.83799999999997</v>
      </c>
      <c r="H47" s="183" t="s">
        <v>7</v>
      </c>
      <c r="I47" s="82">
        <f>I40+I46</f>
        <v>584.76800000000003</v>
      </c>
      <c r="J47" s="16" t="s">
        <v>7</v>
      </c>
      <c r="K47" s="16">
        <f>K40+K46</f>
        <v>180.16299999999998</v>
      </c>
      <c r="L47" s="16">
        <f>L40+L46</f>
        <v>122.47100000000002</v>
      </c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77">
        <v>431.435</v>
      </c>
      <c r="H48" s="19"/>
      <c r="I48" s="77">
        <v>416.12599999999998</v>
      </c>
      <c r="J48" s="19"/>
      <c r="K48" s="19">
        <v>33.872000000000057</v>
      </c>
      <c r="L48" s="19">
        <v>29.334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/>
      <c r="I49" s="77">
        <v>0</v>
      </c>
      <c r="J49" s="19">
        <v>0</v>
      </c>
      <c r="K49" s="19">
        <v>8.3170000000000002</v>
      </c>
      <c r="L49" s="19">
        <v>5.9929999999999994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0.83799999999999997</v>
      </c>
      <c r="H51" s="19">
        <v>0</v>
      </c>
      <c r="I51" s="77">
        <v>0.83799999999999997</v>
      </c>
      <c r="J51" s="19">
        <v>0</v>
      </c>
      <c r="K51" s="19">
        <v>0.81299999999999994</v>
      </c>
      <c r="L51" s="19">
        <v>0.28199999999999997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9.7149999999999999</v>
      </c>
      <c r="H52" s="19">
        <v>0</v>
      </c>
      <c r="I52" s="77">
        <v>66.694999999999993</v>
      </c>
      <c r="J52" s="19">
        <v>0</v>
      </c>
      <c r="K52" s="19">
        <v>40.667000000000002</v>
      </c>
      <c r="L52" s="19">
        <v>8.0500000000000007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103.26900000000001</v>
      </c>
      <c r="H53" s="19">
        <v>0</v>
      </c>
      <c r="I53" s="77">
        <v>99.228000000000009</v>
      </c>
      <c r="J53" s="19">
        <v>0</v>
      </c>
      <c r="K53" s="19">
        <v>96.494</v>
      </c>
      <c r="L53" s="19">
        <v>78.811999999999998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1.581</v>
      </c>
      <c r="H54" s="19">
        <v>0</v>
      </c>
      <c r="I54" s="77">
        <v>1.881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546.83800000000008</v>
      </c>
      <c r="H56" s="14" t="s">
        <v>7</v>
      </c>
      <c r="I56" s="82">
        <f>SUM(I48:I55)</f>
        <v>584.76799999999992</v>
      </c>
      <c r="J56" s="16" t="s">
        <v>7</v>
      </c>
      <c r="K56" s="16">
        <f>SUM(K48:K55)</f>
        <v>180.16300000000007</v>
      </c>
      <c r="L56" s="16">
        <f>SUM(L48:L55)</f>
        <v>122.47099999999999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9.3219999999999743</v>
      </c>
      <c r="F62" s="19"/>
      <c r="G62" s="77">
        <v>15.021999999999968</v>
      </c>
      <c r="H62" s="19">
        <v>0</v>
      </c>
      <c r="I62" s="19">
        <v>0</v>
      </c>
      <c r="J62" s="19"/>
      <c r="K62" s="19">
        <v>37.757999999999967</v>
      </c>
      <c r="L62" s="19">
        <v>24.457000000000004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16.682000000000006</v>
      </c>
      <c r="F63" s="23">
        <v>0</v>
      </c>
      <c r="G63" s="78">
        <v>97.372</v>
      </c>
      <c r="H63" s="23">
        <v>0</v>
      </c>
      <c r="I63" s="23"/>
      <c r="J63" s="23">
        <v>0</v>
      </c>
      <c r="K63" s="23">
        <v>-2.722999999999999</v>
      </c>
      <c r="L63" s="23">
        <v>-5.6159999999999997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>SUM(E62:E63)</f>
        <v>26.00399999999998</v>
      </c>
      <c r="F64" s="16" t="s">
        <v>7</v>
      </c>
      <c r="G64" s="84">
        <f>SUM(G62:G63)</f>
        <v>112.39399999999996</v>
      </c>
      <c r="H64" s="16" t="s">
        <v>7</v>
      </c>
      <c r="I64" s="16" t="s">
        <v>7</v>
      </c>
      <c r="J64" s="16" t="s">
        <v>7</v>
      </c>
      <c r="K64" s="16">
        <f>SUM(K62:K63)</f>
        <v>35.034999999999968</v>
      </c>
      <c r="L64" s="16">
        <f>SUM(L62:L63)</f>
        <v>18.841000000000005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-2.8440000000000003</v>
      </c>
      <c r="F65" s="19">
        <v>0</v>
      </c>
      <c r="G65" s="77">
        <v>-4.4580000000000002</v>
      </c>
      <c r="H65" s="19">
        <v>0</v>
      </c>
      <c r="I65" s="19">
        <v>0</v>
      </c>
      <c r="J65" s="19">
        <v>0</v>
      </c>
      <c r="K65" s="19">
        <v>-13.901</v>
      </c>
      <c r="L65" s="19">
        <v>-13.276999999999999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>SUM(E64:E66)</f>
        <v>23.159999999999979</v>
      </c>
      <c r="F67" s="16" t="s">
        <v>7</v>
      </c>
      <c r="G67" s="84">
        <f>SUM(G64:G66)</f>
        <v>107.93599999999996</v>
      </c>
      <c r="H67" s="16" t="s">
        <v>7</v>
      </c>
      <c r="I67" s="16" t="s">
        <v>7</v>
      </c>
      <c r="J67" s="16" t="s">
        <v>7</v>
      </c>
      <c r="K67" s="16">
        <f>SUM(K64:K66)</f>
        <v>21.133999999999968</v>
      </c>
      <c r="L67" s="16">
        <f>SUM(L64:L66)</f>
        <v>5.5640000000000054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>SUM(E67:E68)</f>
        <v>23.159999999999979</v>
      </c>
      <c r="F69" s="16" t="s">
        <v>7</v>
      </c>
      <c r="G69" s="84">
        <f>SUM(G67:G68)</f>
        <v>107.93599999999996</v>
      </c>
      <c r="H69" s="16" t="s">
        <v>7</v>
      </c>
      <c r="I69" s="16" t="s">
        <v>7</v>
      </c>
      <c r="J69" s="16" t="s">
        <v>7</v>
      </c>
      <c r="K69" s="16">
        <f>SUM(K67:K68)</f>
        <v>21.133999999999968</v>
      </c>
      <c r="L69" s="16">
        <f>SUM(L67:L68)</f>
        <v>5.5640000000000054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3.4000000000006025E-2</v>
      </c>
      <c r="F70" s="19">
        <v>0</v>
      </c>
      <c r="G70" s="77">
        <v>-56.98</v>
      </c>
      <c r="H70" s="19">
        <v>0</v>
      </c>
      <c r="I70" s="19">
        <v>0</v>
      </c>
      <c r="J70" s="19">
        <v>0</v>
      </c>
      <c r="K70" s="19">
        <v>24.686</v>
      </c>
      <c r="L70" s="19">
        <v>0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19">
        <v>0</v>
      </c>
      <c r="J72" s="19">
        <v>0</v>
      </c>
      <c r="K72" s="19">
        <v>-24.498999999999999</v>
      </c>
      <c r="L72" s="19">
        <v>-8.7510000000000012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0</v>
      </c>
      <c r="G73" s="78">
        <v>-0.3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196">
        <f>SUM(E70:E73)</f>
        <v>3.4000000000006025E-2</v>
      </c>
      <c r="F74" s="158" t="s">
        <v>7</v>
      </c>
      <c r="G74" s="196">
        <f>SUM(G70:G73)</f>
        <v>-57.279999999999994</v>
      </c>
      <c r="H74" s="158" t="s">
        <v>7</v>
      </c>
      <c r="I74" s="158" t="s">
        <v>7</v>
      </c>
      <c r="J74" s="158" t="s">
        <v>7</v>
      </c>
      <c r="K74" s="158">
        <f>SUM(K70:K73)</f>
        <v>0.18700000000000117</v>
      </c>
      <c r="L74" s="158">
        <f>SUM(L70:L73)</f>
        <v>-8.7510000000000012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>SUM(E74+E69)</f>
        <v>23.193999999999985</v>
      </c>
      <c r="F75" s="16" t="s">
        <v>7</v>
      </c>
      <c r="G75" s="84">
        <f>SUM(G74+G69)</f>
        <v>50.65599999999997</v>
      </c>
      <c r="H75" s="16" t="s">
        <v>7</v>
      </c>
      <c r="I75" s="16" t="s">
        <v>7</v>
      </c>
      <c r="J75" s="16" t="s">
        <v>7</v>
      </c>
      <c r="K75" s="16">
        <f>SUM(K74+K69)</f>
        <v>21.32099999999997</v>
      </c>
      <c r="L75" s="16">
        <f>SUM(L74+L69)</f>
        <v>-3.1869999999999958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>SUM(E75:E76)</f>
        <v>23.193999999999985</v>
      </c>
      <c r="F77" s="16" t="s">
        <v>7</v>
      </c>
      <c r="G77" s="84">
        <f>SUM(G75:G76)</f>
        <v>50.65599999999997</v>
      </c>
      <c r="H77" s="16" t="s">
        <v>7</v>
      </c>
      <c r="I77" s="16" t="s">
        <v>7</v>
      </c>
      <c r="J77" s="16" t="s">
        <v>7</v>
      </c>
      <c r="K77" s="16">
        <f>SUM(K75:K76)</f>
        <v>21.32099999999997</v>
      </c>
      <c r="L77" s="16">
        <f>SUM(L75:L76)</f>
        <v>-3.1869999999999958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7.5950512765172302</v>
      </c>
      <c r="F83" s="54">
        <v>4.9403545282247716</v>
      </c>
      <c r="G83" s="80">
        <v>7.6285677168367787</v>
      </c>
      <c r="H83" s="54">
        <v>7.0915031366418386</v>
      </c>
      <c r="I83" s="80">
        <v>4.7499304610479225</v>
      </c>
      <c r="J83" s="54">
        <v>13.772368080092795</v>
      </c>
      <c r="K83" s="54">
        <v>12.409628887852167</v>
      </c>
      <c r="L83" s="54">
        <v>12.221183862565367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7.5950512765172302</v>
      </c>
      <c r="F84" s="54">
        <v>6.2603589876993047</v>
      </c>
      <c r="G84" s="80">
        <v>7.6285677168367689</v>
      </c>
      <c r="H84" s="54">
        <v>8.5189665357890583</v>
      </c>
      <c r="I84" s="80">
        <v>7.8232721203873341</v>
      </c>
      <c r="J84" s="54">
        <v>12.965918420230516</v>
      </c>
      <c r="K84" s="54">
        <v>12.409628887852167</v>
      </c>
      <c r="L84" s="54">
        <v>12.221183862565367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7.2351061385614663</v>
      </c>
      <c r="F85" s="54">
        <v>4.6460292095581543</v>
      </c>
      <c r="G85" s="80">
        <v>7.2086401157258573</v>
      </c>
      <c r="H85" s="54">
        <v>6.8351062760968233</v>
      </c>
      <c r="I85" s="80">
        <v>4.6364279567122484</v>
      </c>
      <c r="J85" s="54">
        <v>13.414914717343022</v>
      </c>
      <c r="K85" s="54">
        <v>12.01857789373277</v>
      </c>
      <c r="L85" s="54">
        <v>11.765852106655004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 t="s">
        <v>7</v>
      </c>
      <c r="K86" s="54">
        <v>75.821915640920196</v>
      </c>
      <c r="L86" s="54">
        <v>62.945110217768253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 t="s">
        <v>7</v>
      </c>
      <c r="J87" s="54" t="s">
        <v>7</v>
      </c>
      <c r="K87" s="54">
        <v>66.505588871372851</v>
      </c>
      <c r="L87" s="54">
        <v>77.437667241853632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 t="s">
        <v>7</v>
      </c>
      <c r="H88" s="19" t="s">
        <v>7</v>
      </c>
      <c r="I88" s="77" t="s">
        <v>7</v>
      </c>
      <c r="J88" s="19" t="s">
        <v>7</v>
      </c>
      <c r="K88" s="19">
        <v>23.417127823137942</v>
      </c>
      <c r="L88" s="19">
        <v>28.845196005584988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-66.2</v>
      </c>
      <c r="H89" s="19" t="s">
        <v>7</v>
      </c>
      <c r="I89" s="77">
        <v>41.435999999999993</v>
      </c>
      <c r="J89" s="19" t="s">
        <v>7</v>
      </c>
      <c r="K89" s="19">
        <v>8.3250000000000028</v>
      </c>
      <c r="L89" s="19">
        <v>-11.143999999999998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2.2517876389259096E-2</v>
      </c>
      <c r="H90" s="54" t="s">
        <v>7</v>
      </c>
      <c r="I90" s="80">
        <v>0.16027597410399733</v>
      </c>
      <c r="J90" s="54" t="s">
        <v>7</v>
      </c>
      <c r="K90" s="54">
        <v>0.9639242456564513</v>
      </c>
      <c r="L90" s="54">
        <v>0.22787103348713442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706</v>
      </c>
      <c r="J91" s="19">
        <v>637</v>
      </c>
      <c r="K91" s="19">
        <v>573</v>
      </c>
      <c r="L91" s="19">
        <v>396</v>
      </c>
    </row>
    <row r="92" spans="1:12" ht="16.5" x14ac:dyDescent="0.35">
      <c r="A92" s="109" t="s">
        <v>132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141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4" ht="16.5" hidden="1" outlineLevel="1" x14ac:dyDescent="0.35">
      <c r="A1" s="100" t="s">
        <v>134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4" ht="21.75" collapsed="1" x14ac:dyDescent="0.25">
      <c r="A2" s="198" t="s">
        <v>134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4" ht="16.5" x14ac:dyDescent="0.35">
      <c r="A3" s="102" t="s">
        <v>66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4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4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4" ht="16.5" x14ac:dyDescent="0.35">
      <c r="A6" s="64" t="s">
        <v>8</v>
      </c>
      <c r="B6" s="67"/>
      <c r="C6" s="64"/>
      <c r="D6" s="64" t="s">
        <v>103</v>
      </c>
      <c r="E6" s="68"/>
      <c r="F6" s="68" t="s">
        <v>6</v>
      </c>
      <c r="G6" s="68"/>
      <c r="H6" s="68" t="s">
        <v>6</v>
      </c>
      <c r="I6" s="68" t="s">
        <v>6</v>
      </c>
      <c r="J6" s="68" t="s">
        <v>6</v>
      </c>
      <c r="K6" s="68" t="s">
        <v>63</v>
      </c>
      <c r="L6" s="68" t="s">
        <v>63</v>
      </c>
    </row>
    <row r="7" spans="1:14" ht="3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15" customHeight="1" x14ac:dyDescent="0.35">
      <c r="A8" s="105" t="s">
        <v>9</v>
      </c>
      <c r="B8" s="58"/>
      <c r="C8" s="58"/>
      <c r="D8" s="58"/>
      <c r="E8" s="80">
        <v>20.672000000000001</v>
      </c>
      <c r="F8" s="54">
        <v>16.419999999999998</v>
      </c>
      <c r="G8" s="80">
        <v>38.947000000000003</v>
      </c>
      <c r="H8" s="54">
        <v>31.88</v>
      </c>
      <c r="I8" s="80">
        <v>73.661960300000004</v>
      </c>
      <c r="J8" s="54">
        <v>58.76</v>
      </c>
      <c r="K8" s="54">
        <v>56.192</v>
      </c>
      <c r="L8" s="54">
        <v>43.402000000000001</v>
      </c>
    </row>
    <row r="9" spans="1:14" ht="15" customHeight="1" x14ac:dyDescent="0.35">
      <c r="A9" s="105" t="s">
        <v>136</v>
      </c>
      <c r="B9" s="58"/>
      <c r="C9" s="58"/>
      <c r="D9" s="58"/>
      <c r="E9" s="80">
        <v>14.611000000000001</v>
      </c>
      <c r="F9" s="54">
        <v>12.965999999999999</v>
      </c>
      <c r="G9" s="80">
        <v>29.757000000000001</v>
      </c>
      <c r="H9" s="54">
        <v>25.367999999999999</v>
      </c>
      <c r="I9" s="80">
        <v>52.932000000000002</v>
      </c>
      <c r="J9" s="54">
        <v>45.106999999999999</v>
      </c>
      <c r="K9" s="54">
        <v>41.01</v>
      </c>
      <c r="L9" s="54">
        <v>32.613999999999997</v>
      </c>
    </row>
    <row r="10" spans="1:14" ht="15" customHeight="1" x14ac:dyDescent="0.35">
      <c r="A10" s="105" t="s">
        <v>137</v>
      </c>
      <c r="B10" s="58"/>
      <c r="C10" s="58"/>
      <c r="D10" s="58"/>
      <c r="E10" s="80">
        <v>6.0609999999999999</v>
      </c>
      <c r="F10" s="54">
        <v>3.4539999999999997</v>
      </c>
      <c r="G10" s="80">
        <v>9.19</v>
      </c>
      <c r="H10" s="54">
        <v>6.5119999999999996</v>
      </c>
      <c r="I10" s="80">
        <v>20.729960299999998</v>
      </c>
      <c r="J10" s="54">
        <v>13.653</v>
      </c>
      <c r="K10" s="54">
        <v>15.182</v>
      </c>
      <c r="L10" s="54">
        <v>10.788</v>
      </c>
    </row>
    <row r="11" spans="1:14" ht="15" customHeight="1" x14ac:dyDescent="0.35">
      <c r="A11" s="105" t="s">
        <v>10</v>
      </c>
      <c r="B11" s="58"/>
      <c r="C11" s="58"/>
      <c r="D11" s="58"/>
      <c r="E11" s="80">
        <v>-19.050999999999998</v>
      </c>
      <c r="F11" s="54">
        <v>-15.645</v>
      </c>
      <c r="G11" s="80">
        <v>-36.349999999999994</v>
      </c>
      <c r="H11" s="54">
        <v>-30.103999999999999</v>
      </c>
      <c r="I11" s="80">
        <v>-69.247648900000002</v>
      </c>
      <c r="J11" s="54">
        <v>-57.225999999999999</v>
      </c>
      <c r="K11" s="54">
        <v>-53.761000000000003</v>
      </c>
      <c r="L11" s="54">
        <v>-41.073</v>
      </c>
    </row>
    <row r="12" spans="1:14" ht="15" customHeight="1" x14ac:dyDescent="0.35">
      <c r="A12" s="105" t="s">
        <v>11</v>
      </c>
      <c r="B12" s="58"/>
      <c r="C12" s="58"/>
      <c r="D12" s="58"/>
      <c r="E12" s="80">
        <v>8.2000000000000017E-2</v>
      </c>
      <c r="F12" s="54">
        <v>0</v>
      </c>
      <c r="G12" s="80">
        <v>0.20200000000000001</v>
      </c>
      <c r="H12" s="54">
        <v>0</v>
      </c>
      <c r="I12" s="80">
        <v>0.65109830000000002</v>
      </c>
      <c r="J12" s="54">
        <v>0</v>
      </c>
      <c r="K12" s="54">
        <v>0</v>
      </c>
      <c r="L12" s="54">
        <v>0</v>
      </c>
      <c r="N12" s="178"/>
    </row>
    <row r="13" spans="1:14" ht="15" customHeight="1" x14ac:dyDescent="0.35">
      <c r="A13" s="105" t="s">
        <v>12</v>
      </c>
      <c r="B13" s="58"/>
      <c r="C13" s="58"/>
      <c r="D13" s="58"/>
      <c r="E13" s="80">
        <v>0</v>
      </c>
      <c r="F13" s="185">
        <v>0</v>
      </c>
      <c r="G13" s="80">
        <v>0</v>
      </c>
      <c r="H13" s="54">
        <v>0</v>
      </c>
      <c r="I13" s="80">
        <v>0</v>
      </c>
      <c r="J13" s="54">
        <v>0</v>
      </c>
      <c r="K13" s="54">
        <v>0</v>
      </c>
      <c r="L13" s="54">
        <v>0</v>
      </c>
    </row>
    <row r="14" spans="1:14" ht="15" customHeight="1" x14ac:dyDescent="0.35">
      <c r="A14" s="107" t="s">
        <v>13</v>
      </c>
      <c r="B14" s="62"/>
      <c r="C14" s="62"/>
      <c r="D14" s="62"/>
      <c r="E14" s="81">
        <v>0</v>
      </c>
      <c r="F14" s="186">
        <v>0</v>
      </c>
      <c r="G14" s="81">
        <v>0</v>
      </c>
      <c r="H14" s="55">
        <v>0</v>
      </c>
      <c r="I14" s="81">
        <v>0</v>
      </c>
      <c r="J14" s="55">
        <v>0</v>
      </c>
      <c r="K14" s="55">
        <v>0</v>
      </c>
      <c r="L14" s="55">
        <v>0</v>
      </c>
      <c r="N14" s="177"/>
    </row>
    <row r="15" spans="1:14" ht="15" customHeight="1" x14ac:dyDescent="0.25">
      <c r="A15" s="108" t="s">
        <v>0</v>
      </c>
      <c r="B15" s="108"/>
      <c r="C15" s="108"/>
      <c r="D15" s="108"/>
      <c r="E15" s="79">
        <f t="shared" ref="E15:L15" si="0">E8+E11+E12+E13+E14</f>
        <v>1.7030000000000023</v>
      </c>
      <c r="F15" s="185">
        <f t="shared" si="0"/>
        <v>0.77499999999999858</v>
      </c>
      <c r="G15" s="79">
        <f t="shared" si="0"/>
        <v>2.7990000000000084</v>
      </c>
      <c r="H15" s="53">
        <f t="shared" si="0"/>
        <v>1.7759999999999998</v>
      </c>
      <c r="I15" s="79">
        <f t="shared" si="0"/>
        <v>5.0654097000000027</v>
      </c>
      <c r="J15" s="53">
        <f t="shared" si="0"/>
        <v>1.5339999999999989</v>
      </c>
      <c r="K15" s="53">
        <f t="shared" si="0"/>
        <v>2.4309999999999974</v>
      </c>
      <c r="L15" s="53">
        <f t="shared" si="0"/>
        <v>2.3290000000000006</v>
      </c>
    </row>
    <row r="16" spans="1:14" ht="15" customHeight="1" x14ac:dyDescent="0.35">
      <c r="A16" s="107" t="s">
        <v>70</v>
      </c>
      <c r="B16" s="62"/>
      <c r="C16" s="62"/>
      <c r="D16" s="62"/>
      <c r="E16" s="81">
        <v>-7.1999999999999995E-2</v>
      </c>
      <c r="F16" s="55">
        <v>-6.7000000000000004E-2</v>
      </c>
      <c r="G16" s="81">
        <v>-0.14599999999999999</v>
      </c>
      <c r="H16" s="55">
        <v>-0.125</v>
      </c>
      <c r="I16" s="81">
        <v>-0.25</v>
      </c>
      <c r="J16" s="55">
        <v>-0.247</v>
      </c>
      <c r="K16" s="55">
        <v>-0.24299999999999999</v>
      </c>
      <c r="L16" s="55">
        <v>-0.25700000000000001</v>
      </c>
    </row>
    <row r="17" spans="1:13" ht="15" customHeight="1" x14ac:dyDescent="0.25">
      <c r="A17" s="108" t="s">
        <v>1</v>
      </c>
      <c r="B17" s="108"/>
      <c r="C17" s="108"/>
      <c r="D17" s="108"/>
      <c r="E17" s="79">
        <f t="shared" ref="E17:L17" si="1">SUM(E15:E16)</f>
        <v>1.6310000000000022</v>
      </c>
      <c r="F17" s="52">
        <f t="shared" si="1"/>
        <v>0.70799999999999863</v>
      </c>
      <c r="G17" s="79">
        <f t="shared" si="1"/>
        <v>2.6530000000000085</v>
      </c>
      <c r="H17" s="53">
        <f t="shared" si="1"/>
        <v>1.6509999999999998</v>
      </c>
      <c r="I17" s="79">
        <f t="shared" si="1"/>
        <v>4.8154097000000027</v>
      </c>
      <c r="J17" s="57">
        <f t="shared" si="1"/>
        <v>1.286999999999999</v>
      </c>
      <c r="K17" s="57">
        <f t="shared" si="1"/>
        <v>2.1879999999999975</v>
      </c>
      <c r="L17" s="57">
        <f t="shared" si="1"/>
        <v>2.0720000000000005</v>
      </c>
    </row>
    <row r="18" spans="1:13" ht="15" customHeight="1" x14ac:dyDescent="0.35">
      <c r="A18" s="105" t="s">
        <v>15</v>
      </c>
      <c r="B18" s="109"/>
      <c r="C18" s="109"/>
      <c r="D18" s="109"/>
      <c r="E18" s="80">
        <v>0</v>
      </c>
      <c r="F18" s="185">
        <v>0</v>
      </c>
      <c r="G18" s="80">
        <v>0</v>
      </c>
      <c r="H18" s="54">
        <v>0</v>
      </c>
      <c r="I18" s="80">
        <v>0</v>
      </c>
      <c r="J18" s="54">
        <v>0</v>
      </c>
      <c r="K18" s="54">
        <v>0</v>
      </c>
      <c r="L18" s="54">
        <v>0</v>
      </c>
    </row>
    <row r="19" spans="1:13" ht="15" customHeight="1" x14ac:dyDescent="0.35">
      <c r="A19" s="107" t="s">
        <v>16</v>
      </c>
      <c r="B19" s="62"/>
      <c r="C19" s="62"/>
      <c r="D19" s="62"/>
      <c r="E19" s="81">
        <v>0</v>
      </c>
      <c r="F19" s="55">
        <v>0</v>
      </c>
      <c r="G19" s="81">
        <v>0</v>
      </c>
      <c r="H19" s="55">
        <v>0</v>
      </c>
      <c r="I19" s="81">
        <v>0</v>
      </c>
      <c r="J19" s="55">
        <v>0</v>
      </c>
      <c r="K19" s="55">
        <v>0</v>
      </c>
      <c r="L19" s="55">
        <v>0</v>
      </c>
    </row>
    <row r="20" spans="1:13" ht="15" customHeight="1" x14ac:dyDescent="0.25">
      <c r="A20" s="108" t="s">
        <v>2</v>
      </c>
      <c r="B20" s="108"/>
      <c r="C20" s="108"/>
      <c r="D20" s="108"/>
      <c r="E20" s="79">
        <f t="shared" ref="E20:L20" si="2">SUM(E17:E19)</f>
        <v>1.6310000000000022</v>
      </c>
      <c r="F20" s="52">
        <f t="shared" si="2"/>
        <v>0.70799999999999863</v>
      </c>
      <c r="G20" s="79">
        <f t="shared" si="2"/>
        <v>2.6530000000000085</v>
      </c>
      <c r="H20" s="53">
        <f t="shared" si="2"/>
        <v>1.6509999999999998</v>
      </c>
      <c r="I20" s="79">
        <f t="shared" si="2"/>
        <v>4.8154097000000027</v>
      </c>
      <c r="J20" s="57">
        <f t="shared" si="2"/>
        <v>1.286999999999999</v>
      </c>
      <c r="K20" s="57">
        <f t="shared" si="2"/>
        <v>2.1879999999999975</v>
      </c>
      <c r="L20" s="57">
        <f t="shared" si="2"/>
        <v>2.0720000000000005</v>
      </c>
    </row>
    <row r="21" spans="1:13" ht="15" customHeight="1" x14ac:dyDescent="0.35">
      <c r="A21" s="105" t="s">
        <v>17</v>
      </c>
      <c r="B21" s="58"/>
      <c r="C21" s="58"/>
      <c r="D21" s="58"/>
      <c r="E21" s="80">
        <v>2.8999999999999998E-2</v>
      </c>
      <c r="F21" s="185">
        <v>0.15300000000000002</v>
      </c>
      <c r="G21" s="80">
        <v>4.4999999999999998E-2</v>
      </c>
      <c r="H21" s="54">
        <v>0.27</v>
      </c>
      <c r="I21" s="80">
        <v>0.1247125</v>
      </c>
      <c r="J21" s="54">
        <v>1.37</v>
      </c>
      <c r="K21" s="54">
        <v>0.45100000000000001</v>
      </c>
      <c r="L21" s="54">
        <v>0.34799999999999998</v>
      </c>
    </row>
    <row r="22" spans="1:13" ht="15" customHeight="1" x14ac:dyDescent="0.35">
      <c r="A22" s="107" t="s">
        <v>18</v>
      </c>
      <c r="B22" s="62"/>
      <c r="C22" s="62"/>
      <c r="D22" s="62"/>
      <c r="E22" s="81">
        <v>-0.18099999999999999</v>
      </c>
      <c r="F22" s="55">
        <v>-0.19700000000000001</v>
      </c>
      <c r="G22" s="81">
        <v>-0.248</v>
      </c>
      <c r="H22" s="55">
        <v>-0.193</v>
      </c>
      <c r="I22" s="81">
        <v>-0.29194619999999999</v>
      </c>
      <c r="J22" s="55">
        <v>-1.47</v>
      </c>
      <c r="K22" s="55">
        <v>-1.04</v>
      </c>
      <c r="L22" s="55">
        <v>-0.56499999999999995</v>
      </c>
    </row>
    <row r="23" spans="1:13" ht="15" customHeight="1" x14ac:dyDescent="0.25">
      <c r="A23" s="108" t="s">
        <v>3</v>
      </c>
      <c r="B23" s="108"/>
      <c r="C23" s="108"/>
      <c r="D23" s="108"/>
      <c r="E23" s="79">
        <f t="shared" ref="E23:L23" si="3">SUM(E20:E22)</f>
        <v>1.4790000000000021</v>
      </c>
      <c r="F23" s="52">
        <f t="shared" si="3"/>
        <v>0.66399999999999859</v>
      </c>
      <c r="G23" s="79">
        <f t="shared" si="3"/>
        <v>2.4500000000000082</v>
      </c>
      <c r="H23" s="53">
        <f t="shared" si="3"/>
        <v>1.7279999999999998</v>
      </c>
      <c r="I23" s="79">
        <f t="shared" si="3"/>
        <v>4.648176000000003</v>
      </c>
      <c r="J23" s="57">
        <f t="shared" si="3"/>
        <v>1.1869999999999992</v>
      </c>
      <c r="K23" s="57">
        <f t="shared" si="3"/>
        <v>1.5989999999999975</v>
      </c>
      <c r="L23" s="57">
        <f t="shared" si="3"/>
        <v>1.8550000000000004</v>
      </c>
    </row>
    <row r="24" spans="1:13" ht="15" customHeight="1" x14ac:dyDescent="0.35">
      <c r="A24" s="105" t="s">
        <v>19</v>
      </c>
      <c r="B24" s="58"/>
      <c r="C24" s="58"/>
      <c r="D24" s="58"/>
      <c r="E24" s="80">
        <v>-0.20300000000000001</v>
      </c>
      <c r="F24" s="185">
        <v>-0.14599999999999999</v>
      </c>
      <c r="G24" s="80">
        <v>-0.47000000000000003</v>
      </c>
      <c r="H24" s="54">
        <v>-0.24199999999999999</v>
      </c>
      <c r="I24" s="80">
        <v>2.6464099999999879E-2</v>
      </c>
      <c r="J24" s="54">
        <v>-0.22</v>
      </c>
      <c r="K24" s="54">
        <v>-0.27200000000000002</v>
      </c>
      <c r="L24" s="54">
        <v>-0.65900000000000003</v>
      </c>
    </row>
    <row r="25" spans="1:13" ht="15" customHeight="1" x14ac:dyDescent="0.35">
      <c r="A25" s="107" t="s">
        <v>75</v>
      </c>
      <c r="B25" s="110"/>
      <c r="C25" s="110"/>
      <c r="D25" s="110"/>
      <c r="E25" s="81">
        <v>0</v>
      </c>
      <c r="F25" s="55">
        <v>0</v>
      </c>
      <c r="G25" s="81">
        <v>0</v>
      </c>
      <c r="H25" s="55">
        <v>0</v>
      </c>
      <c r="I25" s="81">
        <v>0</v>
      </c>
      <c r="J25" s="55">
        <v>0</v>
      </c>
      <c r="K25" s="55">
        <v>0</v>
      </c>
      <c r="L25" s="55">
        <v>0</v>
      </c>
    </row>
    <row r="26" spans="1:13" ht="15" customHeight="1" x14ac:dyDescent="0.35">
      <c r="A26" s="111" t="s">
        <v>20</v>
      </c>
      <c r="B26" s="112"/>
      <c r="C26" s="112"/>
      <c r="D26" s="112"/>
      <c r="E26" s="79">
        <f t="shared" ref="E26:L26" si="4">SUM(E23:E25)</f>
        <v>1.276000000000002</v>
      </c>
      <c r="F26" s="52">
        <f t="shared" si="4"/>
        <v>0.51799999999999857</v>
      </c>
      <c r="G26" s="79">
        <f t="shared" si="4"/>
        <v>1.9800000000000082</v>
      </c>
      <c r="H26" s="53">
        <f t="shared" si="4"/>
        <v>1.4859999999999998</v>
      </c>
      <c r="I26" s="79">
        <f t="shared" si="4"/>
        <v>4.6746401000000031</v>
      </c>
      <c r="J26" s="57">
        <f t="shared" si="4"/>
        <v>0.96699999999999919</v>
      </c>
      <c r="K26" s="57">
        <f t="shared" si="4"/>
        <v>1.3269999999999975</v>
      </c>
      <c r="L26" s="57">
        <f t="shared" si="4"/>
        <v>1.1960000000000004</v>
      </c>
    </row>
    <row r="27" spans="1:13" ht="15" customHeight="1" x14ac:dyDescent="0.35">
      <c r="A27" s="105" t="s">
        <v>21</v>
      </c>
      <c r="B27" s="58"/>
      <c r="C27" s="58"/>
      <c r="D27" s="58"/>
      <c r="E27" s="80">
        <v>1.2760000000000014</v>
      </c>
      <c r="F27" s="54">
        <v>0.51800000000000068</v>
      </c>
      <c r="G27" s="80">
        <v>1.9800000000000053</v>
      </c>
      <c r="H27" s="54">
        <v>1.4859999999999998</v>
      </c>
      <c r="I27" s="80">
        <v>4.6746401000000022</v>
      </c>
      <c r="J27" s="54">
        <v>0.9670000000000003</v>
      </c>
      <c r="K27" s="54">
        <v>1.3269999999999982</v>
      </c>
      <c r="L27" s="54">
        <v>1.1959999999999966</v>
      </c>
      <c r="M27" s="54"/>
    </row>
    <row r="28" spans="1:13" ht="15" customHeight="1" x14ac:dyDescent="0.35">
      <c r="A28" s="105" t="s">
        <v>77</v>
      </c>
      <c r="B28" s="58"/>
      <c r="C28" s="58"/>
      <c r="D28" s="58"/>
      <c r="E28" s="80">
        <v>0</v>
      </c>
      <c r="F28" s="54">
        <v>0</v>
      </c>
      <c r="G28" s="80">
        <v>0</v>
      </c>
      <c r="H28" s="54">
        <v>0</v>
      </c>
      <c r="I28" s="80">
        <v>0</v>
      </c>
      <c r="J28" s="54">
        <v>0</v>
      </c>
      <c r="K28" s="54">
        <v>0</v>
      </c>
      <c r="L28" s="54">
        <v>0</v>
      </c>
      <c r="M28" s="176"/>
    </row>
    <row r="29" spans="1:13" ht="15" customHeight="1" x14ac:dyDescent="0.35">
      <c r="A29" s="140"/>
      <c r="B29" s="140"/>
      <c r="C29" s="140"/>
      <c r="D29" s="140"/>
      <c r="E29" s="174"/>
      <c r="F29" s="175"/>
      <c r="G29" s="174"/>
      <c r="H29" s="175"/>
      <c r="I29" s="174"/>
      <c r="J29" s="175"/>
      <c r="K29" s="175"/>
      <c r="L29" s="175"/>
    </row>
    <row r="30" spans="1:13" ht="16.5" x14ac:dyDescent="0.35">
      <c r="A30" s="138" t="s">
        <v>79</v>
      </c>
      <c r="B30" s="58"/>
      <c r="C30" s="58"/>
      <c r="D30" s="58"/>
      <c r="E30" s="80">
        <v>-9.0000000000000011E-3</v>
      </c>
      <c r="F30" s="54">
        <v>4.99E-2</v>
      </c>
      <c r="G30" s="80">
        <v>-2.0999999999999998E-2</v>
      </c>
      <c r="H30" s="54">
        <v>-8.199999999999999E-3</v>
      </c>
      <c r="I30" s="80">
        <v>2.23E-2</v>
      </c>
      <c r="J30" s="54">
        <v>-0.48199999999999998</v>
      </c>
      <c r="K30" s="54">
        <v>-0.23</v>
      </c>
      <c r="L30" s="54">
        <v>0.27</v>
      </c>
    </row>
    <row r="31" spans="1:13" ht="16.5" x14ac:dyDescent="0.35">
      <c r="A31" s="139" t="s">
        <v>80</v>
      </c>
      <c r="B31" s="140"/>
      <c r="C31" s="140"/>
      <c r="D31" s="140"/>
      <c r="E31" s="172">
        <v>1.64</v>
      </c>
      <c r="F31" s="173">
        <v>0.65809999999999902</v>
      </c>
      <c r="G31" s="172">
        <v>2.6740000000000101</v>
      </c>
      <c r="H31" s="173">
        <v>1.6592</v>
      </c>
      <c r="I31" s="172">
        <v>4.7931096999999996</v>
      </c>
      <c r="J31" s="173">
        <v>1.7689999999999999</v>
      </c>
      <c r="K31" s="173">
        <v>2.4180000000000001</v>
      </c>
      <c r="L31" s="173">
        <v>1.802</v>
      </c>
    </row>
    <row r="32" spans="1:13" ht="16.5" x14ac:dyDescent="0.35">
      <c r="A32" s="105"/>
      <c r="B32" s="58"/>
      <c r="C32" s="58"/>
      <c r="D32" s="58"/>
      <c r="E32" s="20" t="s">
        <v>161</v>
      </c>
      <c r="F32" s="20" t="s">
        <v>161</v>
      </c>
      <c r="G32" s="20" t="s">
        <v>162</v>
      </c>
      <c r="H32" s="20" t="s">
        <v>162</v>
      </c>
      <c r="I32" s="20"/>
      <c r="J32" s="20"/>
      <c r="K32" s="20"/>
      <c r="L32" s="20"/>
    </row>
    <row r="33" spans="1:12" ht="16.5" x14ac:dyDescent="0.35">
      <c r="A33" s="63" t="s">
        <v>74</v>
      </c>
      <c r="B33" s="63"/>
      <c r="C33" s="64"/>
      <c r="D33" s="65"/>
      <c r="E33" s="66">
        <v>2016</v>
      </c>
      <c r="F33" s="66">
        <v>2015</v>
      </c>
      <c r="G33" s="66">
        <v>2016</v>
      </c>
      <c r="H33" s="66">
        <v>2015</v>
      </c>
      <c r="I33" s="66">
        <v>2015</v>
      </c>
      <c r="J33" s="66">
        <v>2014</v>
      </c>
      <c r="K33" s="66">
        <v>2013</v>
      </c>
      <c r="L33" s="66">
        <v>2012</v>
      </c>
    </row>
    <row r="34" spans="1:12" ht="16.5" x14ac:dyDescent="0.35">
      <c r="A34" s="67"/>
      <c r="B34" s="67"/>
      <c r="C34" s="64"/>
      <c r="D34" s="65"/>
      <c r="E34" s="69" t="str">
        <f>E$5</f>
        <v>kv 2</v>
      </c>
      <c r="F34" s="69" t="str">
        <f>F$5</f>
        <v>kv 2</v>
      </c>
      <c r="G34" s="69" t="str">
        <f>G$5</f>
        <v>kv 1-2</v>
      </c>
      <c r="H34" s="69" t="str">
        <f>H$5</f>
        <v>kv 1-2</v>
      </c>
      <c r="I34" s="69"/>
      <c r="J34" s="69"/>
      <c r="K34" s="69"/>
      <c r="L34" s="69"/>
    </row>
    <row r="35" spans="1:12" ht="15" customHeight="1" x14ac:dyDescent="0.35">
      <c r="A35" s="64" t="s">
        <v>74</v>
      </c>
      <c r="B35" s="70"/>
      <c r="C35" s="64"/>
      <c r="D35" s="64"/>
      <c r="E35" s="71"/>
      <c r="F35" s="71"/>
      <c r="G35" s="71"/>
      <c r="H35" s="71"/>
      <c r="I35" s="71"/>
      <c r="J35" s="71"/>
      <c r="K35" s="71"/>
      <c r="L35" s="71"/>
    </row>
    <row r="36" spans="1:12" ht="3" customHeight="1" x14ac:dyDescent="0.35">
      <c r="A36" s="105"/>
      <c r="B36" s="61"/>
      <c r="C36" s="61"/>
      <c r="D36" s="61"/>
      <c r="E36" s="59"/>
      <c r="F36" s="59"/>
      <c r="G36" s="59"/>
      <c r="H36" s="59"/>
      <c r="I36" s="59"/>
      <c r="J36" s="59"/>
      <c r="K36" s="59"/>
      <c r="L36" s="59"/>
    </row>
    <row r="37" spans="1:12" ht="15" customHeight="1" x14ac:dyDescent="0.35">
      <c r="A37" s="105" t="s">
        <v>4</v>
      </c>
      <c r="B37" s="113"/>
      <c r="C37" s="113"/>
      <c r="D37" s="113"/>
      <c r="E37" s="54"/>
      <c r="F37" s="54"/>
      <c r="G37" s="80">
        <v>1.5569999999999999</v>
      </c>
      <c r="H37" s="54">
        <v>0</v>
      </c>
      <c r="I37" s="80">
        <v>1.5573607999999999</v>
      </c>
      <c r="J37" s="54">
        <v>2.5449999999999999</v>
      </c>
      <c r="K37" s="54">
        <v>2.3929999999999998</v>
      </c>
      <c r="L37" s="54">
        <v>1.2529999999999999</v>
      </c>
    </row>
    <row r="38" spans="1:12" ht="15" customHeight="1" x14ac:dyDescent="0.35">
      <c r="A38" s="105" t="s">
        <v>22</v>
      </c>
      <c r="B38" s="106"/>
      <c r="C38" s="106"/>
      <c r="D38" s="106"/>
      <c r="E38" s="54"/>
      <c r="F38" s="19"/>
      <c r="G38" s="80">
        <v>0.32300000000000001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5" t="s">
        <v>23</v>
      </c>
      <c r="B39" s="106"/>
      <c r="C39" s="106"/>
      <c r="D39" s="106"/>
      <c r="E39" s="54"/>
      <c r="F39" s="19"/>
      <c r="G39" s="80">
        <v>0.66500000000000004</v>
      </c>
      <c r="H39" s="54">
        <v>0</v>
      </c>
      <c r="I39" s="80">
        <v>0.68164160000000007</v>
      </c>
      <c r="J39" s="54">
        <v>0.57399999999999995</v>
      </c>
      <c r="K39" s="54">
        <v>0.61099999999999999</v>
      </c>
      <c r="L39" s="54">
        <v>0.59599999999999997</v>
      </c>
    </row>
    <row r="40" spans="1:12" ht="15" customHeight="1" x14ac:dyDescent="0.35">
      <c r="A40" s="105" t="s">
        <v>24</v>
      </c>
      <c r="B40" s="106"/>
      <c r="C40" s="106"/>
      <c r="D40" s="106"/>
      <c r="E40" s="54"/>
      <c r="F40" s="185"/>
      <c r="G40" s="80">
        <v>0</v>
      </c>
      <c r="H40" s="185">
        <v>0</v>
      </c>
      <c r="I40" s="80">
        <v>0</v>
      </c>
      <c r="J40" s="54">
        <v>0</v>
      </c>
      <c r="K40" s="54">
        <v>0</v>
      </c>
      <c r="L40" s="54">
        <v>0</v>
      </c>
    </row>
    <row r="41" spans="1:12" ht="15" customHeight="1" x14ac:dyDescent="0.35">
      <c r="A41" s="107" t="s">
        <v>25</v>
      </c>
      <c r="B41" s="62"/>
      <c r="C41" s="62"/>
      <c r="D41" s="62"/>
      <c r="E41" s="55"/>
      <c r="F41" s="23"/>
      <c r="G41" s="81">
        <v>0.99310899999999991</v>
      </c>
      <c r="H41" s="55">
        <v>0</v>
      </c>
      <c r="I41" s="81">
        <v>1.1035545</v>
      </c>
      <c r="J41" s="55">
        <v>0.35099999999999998</v>
      </c>
      <c r="K41" s="55">
        <v>0.312</v>
      </c>
      <c r="L41" s="55">
        <v>0.27900000000000003</v>
      </c>
    </row>
    <row r="42" spans="1:12" ht="15" customHeight="1" x14ac:dyDescent="0.35">
      <c r="A42" s="102" t="s">
        <v>26</v>
      </c>
      <c r="B42" s="108"/>
      <c r="C42" s="108"/>
      <c r="D42" s="108"/>
      <c r="E42" s="53"/>
      <c r="F42" s="14"/>
      <c r="G42" s="79">
        <f>SUM(G37:G41)</f>
        <v>3.5381089999999999</v>
      </c>
      <c r="H42" s="53" t="s">
        <v>7</v>
      </c>
      <c r="I42" s="79">
        <f>SUM(I37:I41)</f>
        <v>3.3425568999999999</v>
      </c>
      <c r="J42" s="57">
        <f>SUM(J37:J41)</f>
        <v>3.4699999999999998</v>
      </c>
      <c r="K42" s="57">
        <f>SUM(K37:K41)</f>
        <v>3.3159999999999994</v>
      </c>
      <c r="L42" s="57">
        <f>SUM(L37:L41)</f>
        <v>2.1279999999999997</v>
      </c>
    </row>
    <row r="43" spans="1:12" ht="15" customHeight="1" x14ac:dyDescent="0.35">
      <c r="A43" s="105" t="s">
        <v>27</v>
      </c>
      <c r="B43" s="58"/>
      <c r="C43" s="58"/>
      <c r="D43" s="58"/>
      <c r="E43" s="54"/>
      <c r="F43" s="19"/>
      <c r="G43" s="80">
        <v>0</v>
      </c>
      <c r="H43" s="54">
        <v>0</v>
      </c>
      <c r="I43" s="80">
        <v>0</v>
      </c>
      <c r="J43" s="54">
        <v>0</v>
      </c>
      <c r="K43" s="54">
        <v>0</v>
      </c>
      <c r="L43" s="54">
        <v>0</v>
      </c>
    </row>
    <row r="44" spans="1:12" ht="15" customHeight="1" x14ac:dyDescent="0.35">
      <c r="A44" s="105" t="s">
        <v>28</v>
      </c>
      <c r="B44" s="58"/>
      <c r="C44" s="58"/>
      <c r="D44" s="58"/>
      <c r="E44" s="54"/>
      <c r="F44" s="19"/>
      <c r="G44" s="80">
        <v>1.2E-2</v>
      </c>
      <c r="H44" s="54">
        <v>0</v>
      </c>
      <c r="I44" s="80">
        <v>0</v>
      </c>
      <c r="J44" s="54">
        <v>0</v>
      </c>
      <c r="K44" s="54">
        <v>0</v>
      </c>
      <c r="L44" s="54">
        <v>0</v>
      </c>
    </row>
    <row r="45" spans="1:12" ht="15" customHeight="1" x14ac:dyDescent="0.35">
      <c r="A45" s="105" t="s">
        <v>29</v>
      </c>
      <c r="B45" s="58"/>
      <c r="C45" s="58"/>
      <c r="D45" s="58"/>
      <c r="E45" s="54"/>
      <c r="F45" s="19"/>
      <c r="G45" s="80">
        <v>18.782</v>
      </c>
      <c r="H45" s="54">
        <v>0</v>
      </c>
      <c r="I45" s="80">
        <v>22.926655699999998</v>
      </c>
      <c r="J45" s="54">
        <v>15.352</v>
      </c>
      <c r="K45" s="54">
        <v>15.468</v>
      </c>
      <c r="L45" s="54">
        <v>12.15</v>
      </c>
    </row>
    <row r="46" spans="1:12" ht="15" customHeight="1" x14ac:dyDescent="0.35">
      <c r="A46" s="105" t="s">
        <v>30</v>
      </c>
      <c r="B46" s="58"/>
      <c r="C46" s="58"/>
      <c r="D46" s="58"/>
      <c r="E46" s="54"/>
      <c r="F46" s="54"/>
      <c r="G46" s="80">
        <v>5.3470000000000004</v>
      </c>
      <c r="H46" s="54">
        <v>0</v>
      </c>
      <c r="I46" s="80">
        <v>4.9766830999999998</v>
      </c>
      <c r="J46" s="54">
        <v>2.9980000000000002</v>
      </c>
      <c r="K46" s="54">
        <v>2.371</v>
      </c>
      <c r="L46" s="54">
        <v>1.986</v>
      </c>
    </row>
    <row r="47" spans="1:12" ht="15" customHeight="1" x14ac:dyDescent="0.35">
      <c r="A47" s="107" t="s">
        <v>31</v>
      </c>
      <c r="B47" s="62"/>
      <c r="C47" s="62"/>
      <c r="D47" s="62"/>
      <c r="E47" s="55"/>
      <c r="F47" s="55"/>
      <c r="G47" s="81">
        <v>0</v>
      </c>
      <c r="H47" s="55">
        <v>0</v>
      </c>
      <c r="I47" s="81">
        <v>0</v>
      </c>
      <c r="J47" s="55">
        <v>0</v>
      </c>
      <c r="K47" s="55">
        <v>0</v>
      </c>
      <c r="L47" s="55">
        <v>0</v>
      </c>
    </row>
    <row r="48" spans="1:12" ht="15" customHeight="1" x14ac:dyDescent="0.35">
      <c r="A48" s="114" t="s">
        <v>32</v>
      </c>
      <c r="B48" s="73"/>
      <c r="C48" s="73"/>
      <c r="D48" s="73"/>
      <c r="E48" s="179"/>
      <c r="F48" s="34"/>
      <c r="G48" s="86">
        <f>SUM(G43:G47)</f>
        <v>24.141000000000002</v>
      </c>
      <c r="H48" s="179" t="s">
        <v>7</v>
      </c>
      <c r="I48" s="86">
        <f>SUM(I43:I47)</f>
        <v>27.903338799999997</v>
      </c>
      <c r="J48" s="130">
        <f>SUM(J43:J47)</f>
        <v>18.350000000000001</v>
      </c>
      <c r="K48" s="130">
        <f>SUM(K43:K47)</f>
        <v>17.838999999999999</v>
      </c>
      <c r="L48" s="130">
        <f>SUM(L43:L47)</f>
        <v>14.136000000000001</v>
      </c>
    </row>
    <row r="49" spans="1:12" ht="15" customHeight="1" x14ac:dyDescent="0.35">
      <c r="A49" s="102" t="s">
        <v>33</v>
      </c>
      <c r="B49" s="74"/>
      <c r="C49" s="74"/>
      <c r="D49" s="74"/>
      <c r="E49" s="53"/>
      <c r="F49" s="14"/>
      <c r="G49" s="79">
        <f>G42+G48</f>
        <v>27.679109</v>
      </c>
      <c r="H49" s="53" t="s">
        <v>7</v>
      </c>
      <c r="I49" s="79">
        <f>I42+I48</f>
        <v>31.245895699999998</v>
      </c>
      <c r="J49" s="57">
        <f>J42+J48</f>
        <v>21.82</v>
      </c>
      <c r="K49" s="57">
        <f>K42+K48</f>
        <v>21.154999999999998</v>
      </c>
      <c r="L49" s="57">
        <f>L42+L48</f>
        <v>16.263999999999999</v>
      </c>
    </row>
    <row r="50" spans="1:12" ht="15" customHeight="1" x14ac:dyDescent="0.35">
      <c r="A50" s="105" t="s">
        <v>34</v>
      </c>
      <c r="B50" s="58"/>
      <c r="C50" s="58"/>
      <c r="D50" s="58"/>
      <c r="E50" s="54"/>
      <c r="F50" s="19"/>
      <c r="G50" s="80">
        <v>5.5820000000000096</v>
      </c>
      <c r="H50" s="54"/>
      <c r="I50" s="80">
        <v>3.6223960999999951</v>
      </c>
      <c r="J50" s="54">
        <v>0.71300000000000252</v>
      </c>
      <c r="K50" s="54">
        <v>-0.1460000000000008</v>
      </c>
      <c r="L50" s="54">
        <v>-1.4540000000000033</v>
      </c>
    </row>
    <row r="51" spans="1:12" ht="15" customHeight="1" x14ac:dyDescent="0.35">
      <c r="A51" s="105" t="s">
        <v>76</v>
      </c>
      <c r="B51" s="58"/>
      <c r="C51" s="58"/>
      <c r="D51" s="58"/>
      <c r="E51" s="54"/>
      <c r="F51" s="19"/>
      <c r="G51" s="80">
        <v>0</v>
      </c>
      <c r="H51" s="54">
        <v>0</v>
      </c>
      <c r="I51" s="80">
        <v>0</v>
      </c>
      <c r="J51" s="54">
        <v>0</v>
      </c>
      <c r="K51" s="54">
        <v>0</v>
      </c>
      <c r="L51" s="54">
        <v>0</v>
      </c>
    </row>
    <row r="52" spans="1:12" ht="15" customHeight="1" x14ac:dyDescent="0.35">
      <c r="A52" s="105" t="s">
        <v>35</v>
      </c>
      <c r="B52" s="58"/>
      <c r="C52" s="58"/>
      <c r="D52" s="58"/>
      <c r="E52" s="54"/>
      <c r="F52" s="19"/>
      <c r="G52" s="80">
        <v>0.308</v>
      </c>
      <c r="H52" s="54">
        <v>0</v>
      </c>
      <c r="I52" s="80">
        <v>0.31813830000000004</v>
      </c>
      <c r="J52" s="54">
        <v>0.28799999999999998</v>
      </c>
      <c r="K52" s="54">
        <v>0.23899999999999999</v>
      </c>
      <c r="L52" s="54">
        <v>0.13100000000000001</v>
      </c>
    </row>
    <row r="53" spans="1:12" ht="15" customHeight="1" x14ac:dyDescent="0.35">
      <c r="A53" s="105" t="s">
        <v>36</v>
      </c>
      <c r="B53" s="58"/>
      <c r="C53" s="58"/>
      <c r="D53" s="58"/>
      <c r="E53" s="54"/>
      <c r="F53" s="19"/>
      <c r="G53" s="80">
        <v>0</v>
      </c>
      <c r="H53" s="54">
        <v>0</v>
      </c>
      <c r="I53" s="80">
        <v>0</v>
      </c>
      <c r="J53" s="54">
        <v>7.3999999999999996E-2</v>
      </c>
      <c r="K53" s="54">
        <v>7.1999999999999995E-2</v>
      </c>
      <c r="L53" s="54">
        <v>8.2000000000000003E-2</v>
      </c>
    </row>
    <row r="54" spans="1:12" ht="15" customHeight="1" x14ac:dyDescent="0.35">
      <c r="A54" s="105" t="s">
        <v>37</v>
      </c>
      <c r="B54" s="58"/>
      <c r="C54" s="58"/>
      <c r="D54" s="58"/>
      <c r="E54" s="54"/>
      <c r="F54" s="19"/>
      <c r="G54" s="80">
        <v>2.64</v>
      </c>
      <c r="H54" s="54">
        <v>0</v>
      </c>
      <c r="I54" s="80">
        <v>2.7606999999999999</v>
      </c>
      <c r="J54" s="54">
        <v>2.9249999999999998</v>
      </c>
      <c r="K54" s="54">
        <v>4.3950000000000005</v>
      </c>
      <c r="L54" s="54">
        <v>1.637</v>
      </c>
    </row>
    <row r="55" spans="1:12" ht="15" customHeight="1" x14ac:dyDescent="0.35">
      <c r="A55" s="105" t="s">
        <v>38</v>
      </c>
      <c r="B55" s="58"/>
      <c r="C55" s="58"/>
      <c r="D55" s="58"/>
      <c r="E55" s="54"/>
      <c r="F55" s="19"/>
      <c r="G55" s="80">
        <v>18.382999999999999</v>
      </c>
      <c r="H55" s="54">
        <v>0</v>
      </c>
      <c r="I55" s="80">
        <v>24.544812899999997</v>
      </c>
      <c r="J55" s="54">
        <v>17.82</v>
      </c>
      <c r="K55" s="54">
        <v>16.594999999999999</v>
      </c>
      <c r="L55" s="54">
        <v>15.868</v>
      </c>
    </row>
    <row r="56" spans="1:12" ht="15" customHeight="1" x14ac:dyDescent="0.35">
      <c r="A56" s="105" t="s">
        <v>71</v>
      </c>
      <c r="B56" s="58"/>
      <c r="C56" s="58"/>
      <c r="D56" s="58"/>
      <c r="E56" s="54"/>
      <c r="F56" s="19"/>
      <c r="G56" s="80">
        <v>0.76500000000000001</v>
      </c>
      <c r="H56" s="54">
        <v>0</v>
      </c>
      <c r="I56" s="80">
        <v>0</v>
      </c>
      <c r="J56" s="54">
        <v>0</v>
      </c>
      <c r="K56" s="54">
        <v>0</v>
      </c>
      <c r="L56" s="54">
        <v>0</v>
      </c>
    </row>
    <row r="57" spans="1:12" ht="15" customHeight="1" x14ac:dyDescent="0.35">
      <c r="A57" s="107" t="s">
        <v>39</v>
      </c>
      <c r="B57" s="62"/>
      <c r="C57" s="62"/>
      <c r="D57" s="62"/>
      <c r="E57" s="55"/>
      <c r="F57" s="23"/>
      <c r="G57" s="81">
        <v>0</v>
      </c>
      <c r="H57" s="55">
        <v>0</v>
      </c>
      <c r="I57" s="81">
        <v>0</v>
      </c>
      <c r="J57" s="55">
        <v>0</v>
      </c>
      <c r="K57" s="55">
        <v>0</v>
      </c>
      <c r="L57" s="55">
        <v>0</v>
      </c>
    </row>
    <row r="58" spans="1:12" ht="15" customHeight="1" x14ac:dyDescent="0.35">
      <c r="A58" s="102" t="s">
        <v>40</v>
      </c>
      <c r="B58" s="74"/>
      <c r="C58" s="74"/>
      <c r="D58" s="74"/>
      <c r="E58" s="53"/>
      <c r="F58" s="14"/>
      <c r="G58" s="79">
        <v>27.678000000000001</v>
      </c>
      <c r="H58" s="53" t="s">
        <v>7</v>
      </c>
      <c r="I58" s="79">
        <v>31.246047300000001</v>
      </c>
      <c r="J58" s="57">
        <v>21.82</v>
      </c>
      <c r="K58" s="57">
        <v>21.155000000000001</v>
      </c>
      <c r="L58" s="57">
        <v>16.263999999999999</v>
      </c>
    </row>
    <row r="59" spans="1:12" ht="16.5" x14ac:dyDescent="0.35">
      <c r="A59" s="105"/>
      <c r="B59" s="74"/>
      <c r="C59" s="74"/>
      <c r="D59" s="74"/>
      <c r="E59" s="20" t="s">
        <v>161</v>
      </c>
      <c r="F59" s="20" t="s">
        <v>161</v>
      </c>
      <c r="G59" s="20" t="s">
        <v>162</v>
      </c>
      <c r="H59" s="20" t="s">
        <v>162</v>
      </c>
      <c r="I59" s="20"/>
      <c r="J59" s="20"/>
      <c r="K59" s="20"/>
      <c r="L59" s="20"/>
    </row>
    <row r="60" spans="1:12" ht="16.5" x14ac:dyDescent="0.35">
      <c r="A60" s="72"/>
      <c r="B60" s="63"/>
      <c r="C60" s="65"/>
      <c r="D60" s="65"/>
      <c r="E60" s="66">
        <v>2016</v>
      </c>
      <c r="F60" s="66">
        <v>2015</v>
      </c>
      <c r="G60" s="66">
        <v>2016</v>
      </c>
      <c r="H60" s="66">
        <v>2015</v>
      </c>
      <c r="I60" s="66">
        <v>2015</v>
      </c>
      <c r="J60" s="66">
        <v>2014</v>
      </c>
      <c r="K60" s="66">
        <v>2013</v>
      </c>
      <c r="L60" s="66">
        <v>2012</v>
      </c>
    </row>
    <row r="61" spans="1:12" ht="16.5" x14ac:dyDescent="0.35">
      <c r="A61" s="67"/>
      <c r="B61" s="67"/>
      <c r="C61" s="65"/>
      <c r="D61" s="65"/>
      <c r="E61" s="69" t="str">
        <f>E$5</f>
        <v>kv 2</v>
      </c>
      <c r="F61" s="69" t="str">
        <f>F$5</f>
        <v>kv 2</v>
      </c>
      <c r="G61" s="69" t="str">
        <f>G$5</f>
        <v>kv 1-2</v>
      </c>
      <c r="H61" s="69" t="str">
        <f>H$5</f>
        <v>kv 1-2</v>
      </c>
      <c r="I61" s="69"/>
      <c r="J61" s="69"/>
      <c r="K61" s="69"/>
      <c r="L61" s="69"/>
    </row>
    <row r="62" spans="1:12" ht="16.5" x14ac:dyDescent="0.35">
      <c r="A62" s="64" t="s">
        <v>73</v>
      </c>
      <c r="B62" s="70"/>
      <c r="C62" s="64"/>
      <c r="D62" s="64"/>
      <c r="E62" s="71"/>
      <c r="F62" s="71"/>
      <c r="G62" s="71"/>
      <c r="H62" s="71"/>
      <c r="I62" s="71"/>
      <c r="J62" s="71"/>
      <c r="K62" s="71"/>
      <c r="L62" s="71"/>
    </row>
    <row r="63" spans="1:12" ht="3" customHeight="1" x14ac:dyDescent="0.35">
      <c r="A63" s="105"/>
      <c r="B63" s="61"/>
      <c r="C63" s="61"/>
      <c r="D63" s="61"/>
      <c r="E63" s="59"/>
      <c r="F63" s="59"/>
      <c r="G63" s="59"/>
      <c r="H63" s="59"/>
      <c r="I63" s="59"/>
      <c r="J63" s="59"/>
      <c r="K63" s="59"/>
      <c r="L63" s="59"/>
    </row>
    <row r="64" spans="1:12" ht="34.5" customHeight="1" x14ac:dyDescent="0.35">
      <c r="A64" s="115" t="s">
        <v>41</v>
      </c>
      <c r="B64" s="115"/>
      <c r="C64" s="115"/>
      <c r="D64" s="115"/>
      <c r="E64" s="80">
        <v>1.3790000000000018</v>
      </c>
      <c r="F64" s="185"/>
      <c r="G64" s="80">
        <v>2.1510000000000007</v>
      </c>
      <c r="H64" s="54"/>
      <c r="I64" s="80">
        <v>4.0451760000000094</v>
      </c>
      <c r="J64" s="54">
        <v>1.2920000000000031</v>
      </c>
      <c r="K64" s="54">
        <v>1.661999999999999</v>
      </c>
      <c r="L64" s="54">
        <v>1.7610000000000015</v>
      </c>
    </row>
    <row r="65" spans="1:13" ht="15" customHeight="1" x14ac:dyDescent="0.35">
      <c r="A65" s="116" t="s">
        <v>42</v>
      </c>
      <c r="B65" s="116"/>
      <c r="C65" s="117"/>
      <c r="D65" s="117"/>
      <c r="E65" s="81">
        <v>-2.1069999999999998</v>
      </c>
      <c r="F65" s="55"/>
      <c r="G65" s="81">
        <v>-2.0709999999999997</v>
      </c>
      <c r="H65" s="55"/>
      <c r="I65" s="81">
        <v>-1.2450000000000001</v>
      </c>
      <c r="J65" s="55">
        <v>0.84299999999999997</v>
      </c>
      <c r="K65" s="55">
        <v>-2.6989999999999998</v>
      </c>
      <c r="L65" s="55">
        <v>-1.071</v>
      </c>
    </row>
    <row r="66" spans="1:13" ht="15" customHeight="1" x14ac:dyDescent="0.35">
      <c r="A66" s="168" t="s">
        <v>43</v>
      </c>
      <c r="B66" s="118"/>
      <c r="C66" s="119"/>
      <c r="D66" s="119"/>
      <c r="E66" s="79">
        <f>SUM(E64:E65)</f>
        <v>-0.72799999999999798</v>
      </c>
      <c r="F66" s="53" t="s">
        <v>7</v>
      </c>
      <c r="G66" s="79">
        <f>SUM(G64:G65)</f>
        <v>8.0000000000000959E-2</v>
      </c>
      <c r="H66" s="53" t="s">
        <v>7</v>
      </c>
      <c r="I66" s="79">
        <f>SUM(I64:I65)</f>
        <v>2.8001760000000093</v>
      </c>
      <c r="J66" s="57">
        <f>SUM(J64:J65)</f>
        <v>2.1350000000000033</v>
      </c>
      <c r="K66" s="57">
        <f>SUM(K64:K65)</f>
        <v>-1.0370000000000008</v>
      </c>
      <c r="L66" s="57">
        <f>SUM(L64:L65)</f>
        <v>0.6900000000000015</v>
      </c>
    </row>
    <row r="67" spans="1:13" ht="15" customHeight="1" x14ac:dyDescent="0.35">
      <c r="A67" s="115" t="s">
        <v>44</v>
      </c>
      <c r="B67" s="115"/>
      <c r="C67" s="58"/>
      <c r="D67" s="58"/>
      <c r="E67" s="80">
        <v>-0.20799999999999999</v>
      </c>
      <c r="F67" s="185"/>
      <c r="G67" s="80">
        <v>-0.43</v>
      </c>
      <c r="H67" s="54">
        <v>0</v>
      </c>
      <c r="I67" s="80">
        <v>-0.34200000000000003</v>
      </c>
      <c r="J67" s="54">
        <v>-0.39200000000000002</v>
      </c>
      <c r="K67" s="54">
        <v>-0.46400000000000002</v>
      </c>
      <c r="L67" s="54">
        <v>-0.28499999999999998</v>
      </c>
    </row>
    <row r="68" spans="1:13" ht="15" customHeight="1" x14ac:dyDescent="0.35">
      <c r="A68" s="116" t="s">
        <v>72</v>
      </c>
      <c r="B68" s="116"/>
      <c r="C68" s="62"/>
      <c r="D68" s="62"/>
      <c r="E68" s="81">
        <v>0</v>
      </c>
      <c r="F68" s="55"/>
      <c r="G68" s="81">
        <v>0</v>
      </c>
      <c r="H68" s="55">
        <v>0</v>
      </c>
      <c r="I68" s="81">
        <v>9.5000000000000001E-2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20" t="s">
        <v>45</v>
      </c>
      <c r="B69" s="120"/>
      <c r="C69" s="121"/>
      <c r="D69" s="121"/>
      <c r="E69" s="79">
        <f>SUM(E66:E68)</f>
        <v>-0.93599999999999794</v>
      </c>
      <c r="F69" s="185" t="s">
        <v>7</v>
      </c>
      <c r="G69" s="79">
        <f>SUM(G66:G68)</f>
        <v>-0.34999999999999903</v>
      </c>
      <c r="H69" s="53" t="s">
        <v>7</v>
      </c>
      <c r="I69" s="79">
        <f>SUM(I66:I68)</f>
        <v>2.5531760000000094</v>
      </c>
      <c r="J69" s="57">
        <f>SUM(J66:J68)</f>
        <v>1.7430000000000034</v>
      </c>
      <c r="K69" s="57">
        <f>SUM(K66:K68)</f>
        <v>-1.5010000000000008</v>
      </c>
      <c r="L69" s="57">
        <f>SUM(L66:L68)</f>
        <v>0.40500000000000153</v>
      </c>
    </row>
    <row r="70" spans="1:13" ht="15" customHeight="1" x14ac:dyDescent="0.35">
      <c r="A70" s="116" t="s">
        <v>46</v>
      </c>
      <c r="B70" s="116"/>
      <c r="C70" s="122"/>
      <c r="D70" s="122"/>
      <c r="E70" s="81">
        <v>0</v>
      </c>
      <c r="F70" s="55"/>
      <c r="G70" s="81">
        <v>0</v>
      </c>
      <c r="H70" s="55">
        <v>0</v>
      </c>
      <c r="I70" s="81">
        <v>0</v>
      </c>
      <c r="J70" s="55">
        <v>0</v>
      </c>
      <c r="K70" s="55">
        <v>-0.84099999999999997</v>
      </c>
      <c r="L70" s="55">
        <v>-1.181</v>
      </c>
    </row>
    <row r="71" spans="1:13" ht="15" customHeight="1" x14ac:dyDescent="0.35">
      <c r="A71" s="168" t="s">
        <v>47</v>
      </c>
      <c r="B71" s="118"/>
      <c r="C71" s="74"/>
      <c r="D71" s="74"/>
      <c r="E71" s="79">
        <f>SUM(E69:E70)</f>
        <v>-0.93599999999999794</v>
      </c>
      <c r="F71" s="53" t="s">
        <v>7</v>
      </c>
      <c r="G71" s="79">
        <f>SUM(G69:G70)</f>
        <v>-0.34999999999999903</v>
      </c>
      <c r="H71" s="53" t="s">
        <v>7</v>
      </c>
      <c r="I71" s="79">
        <f>SUM(I69:I70)</f>
        <v>2.5531760000000094</v>
      </c>
      <c r="J71" s="57">
        <f>SUM(J69:J70)</f>
        <v>1.7430000000000034</v>
      </c>
      <c r="K71" s="57">
        <f>SUM(K69:K70)</f>
        <v>-2.3420000000000005</v>
      </c>
      <c r="L71" s="57">
        <f>SUM(L69:L70)</f>
        <v>-0.77599999999999847</v>
      </c>
    </row>
    <row r="72" spans="1:13" ht="15" customHeight="1" x14ac:dyDescent="0.35">
      <c r="A72" s="115" t="s">
        <v>48</v>
      </c>
      <c r="B72" s="115"/>
      <c r="C72" s="58"/>
      <c r="D72" s="58"/>
      <c r="E72" s="80">
        <v>1.163</v>
      </c>
      <c r="F72" s="54"/>
      <c r="G72" s="80">
        <v>6.2E-2</v>
      </c>
      <c r="H72" s="54">
        <v>0</v>
      </c>
      <c r="I72" s="80">
        <v>-0.191</v>
      </c>
      <c r="J72" s="54">
        <v>-0.75800000000000001</v>
      </c>
      <c r="K72" s="54">
        <v>3.03</v>
      </c>
      <c r="L72" s="54">
        <v>-0.71</v>
      </c>
    </row>
    <row r="73" spans="1:13" ht="15" customHeight="1" x14ac:dyDescent="0.35">
      <c r="A73" s="115" t="s">
        <v>49</v>
      </c>
      <c r="B73" s="115"/>
      <c r="C73" s="58"/>
      <c r="D73" s="58"/>
      <c r="E73" s="80">
        <v>0</v>
      </c>
      <c r="F73" s="54"/>
      <c r="G73" s="80">
        <v>0</v>
      </c>
      <c r="H73" s="54">
        <v>0</v>
      </c>
      <c r="I73" s="80">
        <v>0</v>
      </c>
      <c r="J73" s="54">
        <v>0</v>
      </c>
      <c r="K73" s="54">
        <v>0</v>
      </c>
      <c r="L73" s="54">
        <v>0</v>
      </c>
    </row>
    <row r="74" spans="1:13" ht="15" customHeight="1" x14ac:dyDescent="0.35">
      <c r="A74" s="204" t="s">
        <v>50</v>
      </c>
      <c r="B74" s="205"/>
      <c r="C74" s="58"/>
      <c r="D74" s="58"/>
      <c r="E74" s="80">
        <v>0</v>
      </c>
      <c r="F74" s="54"/>
      <c r="G74" s="80">
        <v>0</v>
      </c>
      <c r="H74" s="54">
        <v>0</v>
      </c>
      <c r="I74" s="80">
        <v>-0.38300000000000001</v>
      </c>
      <c r="J74" s="54">
        <v>-0.27500000000000002</v>
      </c>
      <c r="K74" s="54">
        <v>-0.19700000000000001</v>
      </c>
      <c r="L74" s="54">
        <v>-0.40200000000000002</v>
      </c>
    </row>
    <row r="75" spans="1:13" ht="15" customHeight="1" x14ac:dyDescent="0.35">
      <c r="A75" s="116" t="s">
        <v>51</v>
      </c>
      <c r="B75" s="116"/>
      <c r="C75" s="62"/>
      <c r="D75" s="62"/>
      <c r="E75" s="81">
        <v>0</v>
      </c>
      <c r="F75" s="55"/>
      <c r="G75" s="81">
        <v>0.65800000000000003</v>
      </c>
      <c r="H75" s="55">
        <v>0</v>
      </c>
      <c r="I75" s="81">
        <v>0</v>
      </c>
      <c r="J75" s="55">
        <v>0</v>
      </c>
      <c r="K75" s="55">
        <v>0</v>
      </c>
      <c r="L75" s="55">
        <v>0</v>
      </c>
    </row>
    <row r="76" spans="1:13" ht="15" customHeight="1" x14ac:dyDescent="0.35">
      <c r="A76" s="165" t="s">
        <v>52</v>
      </c>
      <c r="B76" s="123" t="s">
        <v>160</v>
      </c>
      <c r="C76" s="124"/>
      <c r="D76" s="124"/>
      <c r="E76" s="86">
        <f>SUM(E72:E75)</f>
        <v>1.163</v>
      </c>
      <c r="F76" s="179" t="s">
        <v>7</v>
      </c>
      <c r="G76" s="86">
        <f>SUM(G72:G75)</f>
        <v>0.72</v>
      </c>
      <c r="H76" s="179" t="s">
        <v>7</v>
      </c>
      <c r="I76" s="86">
        <f>SUM(I72:I75)</f>
        <v>-0.57400000000000007</v>
      </c>
      <c r="J76" s="159">
        <f>SUM(J72:J75)</f>
        <v>-1.0329999999999999</v>
      </c>
      <c r="K76" s="159">
        <f>SUM(K72:K75)</f>
        <v>2.8329999999999997</v>
      </c>
      <c r="L76" s="159">
        <f>SUM(L72:L75)</f>
        <v>-1.1120000000000001</v>
      </c>
    </row>
    <row r="77" spans="1:13" ht="15" customHeight="1" x14ac:dyDescent="0.35">
      <c r="A77" s="118" t="s">
        <v>53</v>
      </c>
      <c r="B77" s="118"/>
      <c r="C77" s="74"/>
      <c r="D77" s="74"/>
      <c r="E77" s="79">
        <f>SUM(E76+E71)</f>
        <v>0.22700000000000209</v>
      </c>
      <c r="F77" s="185" t="s">
        <v>7</v>
      </c>
      <c r="G77" s="79">
        <f>SUM(G76+G71)</f>
        <v>0.37000000000000094</v>
      </c>
      <c r="H77" s="53" t="s">
        <v>7</v>
      </c>
      <c r="I77" s="79">
        <f>SUM(I76+I71)</f>
        <v>1.9791760000000094</v>
      </c>
      <c r="J77" s="57">
        <f>SUM(J76+J71)</f>
        <v>0.71000000000000352</v>
      </c>
      <c r="K77" s="57">
        <f>SUM(K76+K71)</f>
        <v>0.49099999999999921</v>
      </c>
      <c r="L77" s="57">
        <f>SUM(L76+L71)</f>
        <v>-1.8879999999999986</v>
      </c>
    </row>
    <row r="78" spans="1:13" ht="15" customHeight="1" x14ac:dyDescent="0.35">
      <c r="A78" s="116" t="s">
        <v>113</v>
      </c>
      <c r="B78" s="116"/>
      <c r="C78" s="62"/>
      <c r="D78" s="62"/>
      <c r="E78" s="81">
        <v>0</v>
      </c>
      <c r="F78" s="55"/>
      <c r="G78" s="81">
        <v>0</v>
      </c>
      <c r="H78" s="55">
        <v>0</v>
      </c>
      <c r="I78" s="81">
        <v>0</v>
      </c>
      <c r="J78" s="55">
        <v>0</v>
      </c>
      <c r="K78" s="55">
        <v>0</v>
      </c>
      <c r="L78" s="55">
        <v>0</v>
      </c>
      <c r="M78" s="162"/>
    </row>
    <row r="79" spans="1:13" ht="15" customHeight="1" x14ac:dyDescent="0.35">
      <c r="A79" s="168" t="s">
        <v>114</v>
      </c>
      <c r="B79" s="121"/>
      <c r="C79" s="74"/>
      <c r="D79" s="74"/>
      <c r="E79" s="79">
        <v>0.22700000000000201</v>
      </c>
      <c r="F79" s="53" t="s">
        <v>7</v>
      </c>
      <c r="G79" s="79">
        <v>0.37000000000000099</v>
      </c>
      <c r="H79" s="53" t="s">
        <v>7</v>
      </c>
      <c r="I79" s="79">
        <v>1.97917600000001</v>
      </c>
      <c r="J79" s="57">
        <v>0.71000000000000396</v>
      </c>
      <c r="K79" s="57">
        <v>0.49099999999999899</v>
      </c>
      <c r="L79" s="57">
        <v>-1.8879999999999999</v>
      </c>
    </row>
    <row r="80" spans="1:13" ht="16.5" x14ac:dyDescent="0.35">
      <c r="A80" s="105"/>
      <c r="B80" s="74"/>
      <c r="C80" s="74"/>
      <c r="D80" s="74"/>
      <c r="E80" s="75" t="s">
        <v>161</v>
      </c>
      <c r="F80" s="75" t="s">
        <v>161</v>
      </c>
      <c r="G80" s="75" t="s">
        <v>162</v>
      </c>
      <c r="H80" s="75" t="s">
        <v>162</v>
      </c>
      <c r="I80" s="75"/>
      <c r="J80" s="75"/>
      <c r="K80" s="75"/>
      <c r="L80" s="75"/>
    </row>
    <row r="81" spans="1:12" ht="16.5" x14ac:dyDescent="0.35">
      <c r="A81" s="72"/>
      <c r="B81" s="63"/>
      <c r="C81" s="65"/>
      <c r="D81" s="65"/>
      <c r="E81" s="66">
        <v>2016</v>
      </c>
      <c r="F81" s="66">
        <v>2015</v>
      </c>
      <c r="G81" s="66">
        <v>2016</v>
      </c>
      <c r="H81" s="66">
        <v>2015</v>
      </c>
      <c r="I81" s="66">
        <v>2015</v>
      </c>
      <c r="J81" s="66">
        <v>2014</v>
      </c>
      <c r="K81" s="66">
        <v>2013</v>
      </c>
      <c r="L81" s="66">
        <v>2012</v>
      </c>
    </row>
    <row r="82" spans="1:12" ht="16.5" x14ac:dyDescent="0.35">
      <c r="A82" s="67"/>
      <c r="B82" s="67"/>
      <c r="C82" s="65"/>
      <c r="D82" s="65"/>
      <c r="E82" s="66" t="str">
        <f>E$5</f>
        <v>kv 2</v>
      </c>
      <c r="F82" s="66" t="str">
        <f>F$5</f>
        <v>kv 2</v>
      </c>
      <c r="G82" s="69" t="str">
        <f>G$5</f>
        <v>kv 1-2</v>
      </c>
      <c r="H82" s="69" t="str">
        <f>H$5</f>
        <v>kv 1-2</v>
      </c>
      <c r="I82" s="66"/>
      <c r="J82" s="66"/>
      <c r="K82" s="66"/>
      <c r="L82" s="66"/>
    </row>
    <row r="83" spans="1:12" ht="15" customHeight="1" x14ac:dyDescent="0.35">
      <c r="A83" s="64" t="s">
        <v>54</v>
      </c>
      <c r="B83" s="70"/>
      <c r="C83" s="64"/>
      <c r="D83" s="64"/>
      <c r="E83" s="68"/>
      <c r="F83" s="68"/>
      <c r="G83" s="68"/>
      <c r="H83" s="68"/>
      <c r="I83" s="68"/>
      <c r="J83" s="68"/>
      <c r="K83" s="68"/>
      <c r="L83" s="68"/>
    </row>
    <row r="84" spans="1:12" ht="5.25" customHeight="1" x14ac:dyDescent="0.35">
      <c r="A84" s="105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ht="15" customHeight="1" x14ac:dyDescent="0.35">
      <c r="A85" s="138" t="s">
        <v>55</v>
      </c>
      <c r="B85" s="115"/>
      <c r="C85" s="106"/>
      <c r="D85" s="106"/>
      <c r="E85" s="80">
        <v>7.8898993808049687</v>
      </c>
      <c r="F85" s="54">
        <v>4.3118148599269199</v>
      </c>
      <c r="G85" s="80">
        <v>6.8118211929031949</v>
      </c>
      <c r="H85" s="54">
        <v>5.178795483061478</v>
      </c>
      <c r="I85" s="80">
        <v>6.5371728913926246</v>
      </c>
      <c r="J85" s="54">
        <v>2.1902654867256621</v>
      </c>
      <c r="K85" s="54">
        <v>3.8937927107061463</v>
      </c>
      <c r="L85" s="54">
        <v>4.7739735496060032</v>
      </c>
    </row>
    <row r="86" spans="1:12" ht="15" customHeight="1" x14ac:dyDescent="0.35">
      <c r="A86" s="138" t="s">
        <v>110</v>
      </c>
      <c r="B86" s="115"/>
      <c r="C86" s="106"/>
      <c r="D86" s="106"/>
      <c r="E86" s="80">
        <v>7.9334365325077565</v>
      </c>
      <c r="F86" s="185">
        <v>4.0079171741778277</v>
      </c>
      <c r="G86" s="80">
        <v>6.8657406218707671</v>
      </c>
      <c r="H86" s="54">
        <v>5.2045169385194461</v>
      </c>
      <c r="I86" s="80">
        <v>6.5068994640915134</v>
      </c>
      <c r="J86" s="54">
        <v>3.0105513955071461</v>
      </c>
      <c r="K86" s="54">
        <v>4.3031036446469146</v>
      </c>
      <c r="L86" s="54">
        <v>4.1518824017326335</v>
      </c>
    </row>
    <row r="87" spans="1:12" ht="15" customHeight="1" x14ac:dyDescent="0.35">
      <c r="A87" s="138" t="s">
        <v>138</v>
      </c>
      <c r="B87" s="115"/>
      <c r="C87" s="106"/>
      <c r="D87" s="106"/>
      <c r="E87" s="80">
        <f t="shared" ref="E87:L87" si="5">(E31/E9)*100</f>
        <v>11.224419957566216</v>
      </c>
      <c r="F87" s="185">
        <f t="shared" si="5"/>
        <v>5.0755822921486891</v>
      </c>
      <c r="G87" s="80">
        <f t="shared" si="5"/>
        <v>8.9861209127264523</v>
      </c>
      <c r="H87" s="54">
        <f t="shared" si="5"/>
        <v>6.5405234941658783</v>
      </c>
      <c r="I87" s="80">
        <f t="shared" si="5"/>
        <v>9.0552212272349415</v>
      </c>
      <c r="J87" s="54">
        <f t="shared" si="5"/>
        <v>3.9217859755692017</v>
      </c>
      <c r="K87" s="54">
        <f t="shared" si="5"/>
        <v>5.8961228968544264</v>
      </c>
      <c r="L87" s="54">
        <f t="shared" si="5"/>
        <v>5.5252345618446075</v>
      </c>
    </row>
    <row r="88" spans="1:12" ht="15" customHeight="1" x14ac:dyDescent="0.35">
      <c r="A88" s="105" t="s">
        <v>56</v>
      </c>
      <c r="B88" s="115"/>
      <c r="C88" s="106"/>
      <c r="D88" s="106"/>
      <c r="E88" s="80">
        <v>7.1546052631579125</v>
      </c>
      <c r="F88" s="185">
        <v>4.0438489646772293</v>
      </c>
      <c r="G88" s="80">
        <v>6.2906000462166709</v>
      </c>
      <c r="H88" s="54">
        <v>5.420326223337506</v>
      </c>
      <c r="I88" s="80">
        <v>6.3101443147447753</v>
      </c>
      <c r="J88" s="54">
        <v>2.0200816882232844</v>
      </c>
      <c r="K88" s="54">
        <v>2.8456007972665129</v>
      </c>
      <c r="L88" s="54">
        <v>4.273996590018883</v>
      </c>
    </row>
    <row r="89" spans="1:12" ht="15" customHeight="1" x14ac:dyDescent="0.35">
      <c r="A89" s="105" t="s">
        <v>57</v>
      </c>
      <c r="B89" s="115"/>
      <c r="C89" s="113"/>
      <c r="D89" s="113"/>
      <c r="E89" s="87" t="s">
        <v>7</v>
      </c>
      <c r="F89" s="185" t="s">
        <v>7</v>
      </c>
      <c r="G89" s="80" t="s">
        <v>7</v>
      </c>
      <c r="H89" s="54" t="s">
        <v>7</v>
      </c>
      <c r="I89" s="80">
        <v>215.64996563981725</v>
      </c>
      <c r="J89" s="54">
        <v>341.09347442680627</v>
      </c>
      <c r="K89" s="54">
        <v>-165.87499999999986</v>
      </c>
      <c r="L89" s="54">
        <v>-164.51169188445581</v>
      </c>
    </row>
    <row r="90" spans="1:12" ht="15" customHeight="1" x14ac:dyDescent="0.35">
      <c r="A90" s="105" t="s">
        <v>58</v>
      </c>
      <c r="B90" s="115"/>
      <c r="C90" s="113"/>
      <c r="D90" s="113"/>
      <c r="E90" s="87" t="s">
        <v>7</v>
      </c>
      <c r="F90" s="185" t="s">
        <v>7</v>
      </c>
      <c r="G90" s="80" t="s">
        <v>7</v>
      </c>
      <c r="H90" s="54" t="s">
        <v>7</v>
      </c>
      <c r="I90" s="80">
        <v>92.970984059597001</v>
      </c>
      <c r="J90" s="54">
        <v>63.15664368908952</v>
      </c>
      <c r="K90" s="54">
        <v>109.91253644314862</v>
      </c>
      <c r="L90" s="54">
        <v>1541.4012738853517</v>
      </c>
    </row>
    <row r="91" spans="1:12" ht="15" customHeight="1" x14ac:dyDescent="0.35">
      <c r="A91" s="105" t="s">
        <v>59</v>
      </c>
      <c r="B91" s="115"/>
      <c r="C91" s="106"/>
      <c r="D91" s="106"/>
      <c r="E91" s="88" t="s">
        <v>7</v>
      </c>
      <c r="F91" s="185" t="s">
        <v>7</v>
      </c>
      <c r="G91" s="80" t="s">
        <v>7</v>
      </c>
      <c r="H91" s="54" t="s">
        <v>7</v>
      </c>
      <c r="I91" s="80">
        <v>11.593133893770922</v>
      </c>
      <c r="J91" s="54">
        <v>3.2676443629697633</v>
      </c>
      <c r="K91" s="54">
        <v>-0.69014417395415173</v>
      </c>
      <c r="L91" s="54">
        <v>-8.9399901623217115</v>
      </c>
    </row>
    <row r="92" spans="1:12" ht="15" customHeight="1" x14ac:dyDescent="0.35">
      <c r="A92" s="105" t="s">
        <v>60</v>
      </c>
      <c r="B92" s="115"/>
      <c r="C92" s="106"/>
      <c r="D92" s="106"/>
      <c r="E92" s="89" t="s">
        <v>7</v>
      </c>
      <c r="F92" s="46" t="s">
        <v>7</v>
      </c>
      <c r="G92" s="80">
        <v>-2.4110000000000005</v>
      </c>
      <c r="H92" s="54" t="s">
        <v>7</v>
      </c>
      <c r="I92" s="80">
        <v>-1.8978448000000003</v>
      </c>
      <c r="J92" s="54">
        <v>0.21499999999999958</v>
      </c>
      <c r="K92" s="54">
        <v>2.2630000000000003</v>
      </c>
      <c r="L92" s="54">
        <v>-0.21800000000000019</v>
      </c>
    </row>
    <row r="93" spans="1:12" ht="15" customHeight="1" x14ac:dyDescent="0.35">
      <c r="A93" s="105" t="s">
        <v>61</v>
      </c>
      <c r="B93" s="115"/>
      <c r="C93" s="58"/>
      <c r="D93" s="58"/>
      <c r="E93" s="90" t="s">
        <v>7</v>
      </c>
      <c r="F93" s="47" t="s">
        <v>7</v>
      </c>
      <c r="G93" s="80">
        <v>0.52812611967036838</v>
      </c>
      <c r="H93" s="54" t="s">
        <v>7</v>
      </c>
      <c r="I93" s="80">
        <v>0.84994523376391529</v>
      </c>
      <c r="J93" s="54">
        <v>4.5063113604487883</v>
      </c>
      <c r="K93" s="54">
        <v>-31.739726027397548</v>
      </c>
      <c r="L93" s="54">
        <v>-1.2159559834938074</v>
      </c>
    </row>
    <row r="94" spans="1:12" ht="15" customHeight="1" x14ac:dyDescent="0.35">
      <c r="A94" s="107" t="s">
        <v>62</v>
      </c>
      <c r="B94" s="116"/>
      <c r="C94" s="62"/>
      <c r="D94" s="62"/>
      <c r="E94" s="91" t="s">
        <v>7</v>
      </c>
      <c r="F94" s="48" t="s">
        <v>7</v>
      </c>
      <c r="G94" s="92" t="s">
        <v>7</v>
      </c>
      <c r="H94" s="48" t="s">
        <v>7</v>
      </c>
      <c r="I94" s="92">
        <v>646</v>
      </c>
      <c r="J94" s="19">
        <v>550</v>
      </c>
      <c r="K94" s="19">
        <v>494</v>
      </c>
      <c r="L94" s="19">
        <v>422</v>
      </c>
    </row>
    <row r="95" spans="1:12" ht="16.5" x14ac:dyDescent="0.35">
      <c r="A95" s="109" t="s">
        <v>135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</row>
    <row r="96" spans="1:12" ht="16.5" x14ac:dyDescent="0.35">
      <c r="A96" s="109" t="s">
        <v>139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ht="16.5" x14ac:dyDescent="0.35">
      <c r="A97" s="109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">
    <mergeCell ref="A2:L2"/>
    <mergeCell ref="A74:B74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zoomScaleSheetLayoutView="8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90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s">
        <v>117</v>
      </c>
      <c r="L1" s="101" t="s">
        <v>115</v>
      </c>
      <c r="M1" s="101" t="s">
        <v>111</v>
      </c>
    </row>
    <row r="2" spans="1:15" ht="21.75" collapsed="1" x14ac:dyDescent="0.25">
      <c r="A2" s="198" t="s">
        <v>81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65</v>
      </c>
      <c r="C3" s="103"/>
      <c r="D3" s="103"/>
      <c r="E3" s="103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9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 t="s">
        <v>6</v>
      </c>
      <c r="L6" s="68" t="s">
        <v>63</v>
      </c>
      <c r="M6" s="68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5" customHeight="1" x14ac:dyDescent="0.35">
      <c r="A8" s="105" t="s">
        <v>9</v>
      </c>
      <c r="B8" s="106"/>
      <c r="C8" s="106"/>
      <c r="D8" s="106"/>
      <c r="E8" s="76">
        <v>3041.5279999999993</v>
      </c>
      <c r="F8" s="15">
        <v>1940.0869999999998</v>
      </c>
      <c r="G8" s="76">
        <v>4924.9309999999996</v>
      </c>
      <c r="H8" s="15">
        <v>3716.2579999999998</v>
      </c>
      <c r="I8" s="76">
        <v>7384.8909999999996</v>
      </c>
      <c r="J8" s="15">
        <v>8553.9410000000007</v>
      </c>
      <c r="K8" s="15">
        <v>12645.227999999999</v>
      </c>
      <c r="L8" s="15">
        <v>10918.174000000001</v>
      </c>
      <c r="M8" s="15">
        <v>10918</v>
      </c>
    </row>
    <row r="9" spans="1:15" ht="15" customHeight="1" x14ac:dyDescent="0.35">
      <c r="A9" s="105" t="s">
        <v>10</v>
      </c>
      <c r="B9" s="58"/>
      <c r="C9" s="58"/>
      <c r="D9" s="58"/>
      <c r="E9" s="77">
        <v>-3027.8590000000004</v>
      </c>
      <c r="F9" s="19">
        <v>-1785.0189999999998</v>
      </c>
      <c r="G9" s="77">
        <v>-4821.786000000001</v>
      </c>
      <c r="H9" s="19">
        <v>-3412.7719999999999</v>
      </c>
      <c r="I9" s="77">
        <v>-7003.8710000000001</v>
      </c>
      <c r="J9" s="19">
        <v>-8378.1830000000009</v>
      </c>
      <c r="K9" s="19">
        <v>-11870.886</v>
      </c>
      <c r="L9" s="19">
        <v>-10036.48</v>
      </c>
      <c r="M9" s="19">
        <v>-10020</v>
      </c>
    </row>
    <row r="10" spans="1:15" ht="15" customHeight="1" x14ac:dyDescent="0.35">
      <c r="A10" s="105" t="s">
        <v>11</v>
      </c>
      <c r="B10" s="58"/>
      <c r="C10" s="58"/>
      <c r="D10" s="58"/>
      <c r="E10" s="77">
        <v>-1.8859999999999999</v>
      </c>
      <c r="F10" s="19">
        <v>-0.57400000000000007</v>
      </c>
      <c r="G10" s="77">
        <v>0.35299999999999998</v>
      </c>
      <c r="H10" s="19">
        <v>0.752</v>
      </c>
      <c r="I10" s="77">
        <v>10.131</v>
      </c>
      <c r="J10" s="19">
        <v>7.92</v>
      </c>
      <c r="K10" s="19">
        <v>3.698</v>
      </c>
      <c r="L10" s="19">
        <v>16.286000000000001</v>
      </c>
      <c r="M10" s="19">
        <v>0</v>
      </c>
    </row>
    <row r="11" spans="1:15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-0.05</v>
      </c>
      <c r="L11" s="19">
        <v>0.127</v>
      </c>
      <c r="M11" s="19">
        <v>0</v>
      </c>
    </row>
    <row r="12" spans="1:15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0</v>
      </c>
      <c r="B13" s="108"/>
      <c r="C13" s="108"/>
      <c r="D13" s="108"/>
      <c r="E13" s="76">
        <f t="shared" ref="E13:M13" si="0">SUM(E8:E12)</f>
        <v>11.78299999999896</v>
      </c>
      <c r="F13" s="183">
        <f t="shared" si="0"/>
        <v>154.49399999999997</v>
      </c>
      <c r="G13" s="76">
        <f t="shared" si="0"/>
        <v>103.49799999999861</v>
      </c>
      <c r="H13" s="15">
        <f t="shared" si="0"/>
        <v>304.23799999999989</v>
      </c>
      <c r="I13" s="76">
        <f t="shared" si="0"/>
        <v>391.1509999999995</v>
      </c>
      <c r="J13" s="16">
        <f t="shared" si="0"/>
        <v>183.6779999999998</v>
      </c>
      <c r="K13" s="16">
        <f t="shared" si="0"/>
        <v>777.98999999999876</v>
      </c>
      <c r="L13" s="16">
        <f t="shared" si="0"/>
        <v>898.10700000000134</v>
      </c>
      <c r="M13" s="16">
        <f t="shared" si="0"/>
        <v>898</v>
      </c>
    </row>
    <row r="14" spans="1:15" ht="15" customHeight="1" x14ac:dyDescent="0.35">
      <c r="A14" s="107" t="s">
        <v>70</v>
      </c>
      <c r="B14" s="62"/>
      <c r="C14" s="62"/>
      <c r="D14" s="62"/>
      <c r="E14" s="78">
        <v>-26.882000000000001</v>
      </c>
      <c r="F14" s="184">
        <v>-30.353999999999999</v>
      </c>
      <c r="G14" s="78">
        <v>-54.006</v>
      </c>
      <c r="H14" s="23">
        <v>-63.353999999999999</v>
      </c>
      <c r="I14" s="78">
        <v>-124.389</v>
      </c>
      <c r="J14" s="23">
        <v>-163.18899999999999</v>
      </c>
      <c r="K14" s="23">
        <v>-159.29400000000001</v>
      </c>
      <c r="L14" s="23">
        <v>-131.53200000000001</v>
      </c>
      <c r="M14" s="23">
        <v>-132</v>
      </c>
    </row>
    <row r="15" spans="1:15" ht="15" customHeight="1" x14ac:dyDescent="0.25">
      <c r="A15" s="108" t="s">
        <v>1</v>
      </c>
      <c r="B15" s="108"/>
      <c r="C15" s="108"/>
      <c r="D15" s="108"/>
      <c r="E15" s="76">
        <f t="shared" ref="E15:M15" si="1">SUM(E13:E14)</f>
        <v>-15.099000000001041</v>
      </c>
      <c r="F15" s="183">
        <f t="shared" si="1"/>
        <v>124.13999999999997</v>
      </c>
      <c r="G15" s="76">
        <f t="shared" si="1"/>
        <v>49.491999999998612</v>
      </c>
      <c r="H15" s="15">
        <f t="shared" si="1"/>
        <v>240.8839999999999</v>
      </c>
      <c r="I15" s="76">
        <f t="shared" si="1"/>
        <v>266.76199999999949</v>
      </c>
      <c r="J15" s="16">
        <f t="shared" si="1"/>
        <v>20.488999999999805</v>
      </c>
      <c r="K15" s="16">
        <f t="shared" si="1"/>
        <v>618.69599999999878</v>
      </c>
      <c r="L15" s="16">
        <f t="shared" si="1"/>
        <v>766.5750000000013</v>
      </c>
      <c r="M15" s="16">
        <f t="shared" si="1"/>
        <v>766</v>
      </c>
    </row>
    <row r="16" spans="1:15" ht="15" customHeight="1" x14ac:dyDescent="0.35">
      <c r="A16" s="105" t="s">
        <v>15</v>
      </c>
      <c r="B16" s="109"/>
      <c r="C16" s="109"/>
      <c r="D16" s="109"/>
      <c r="E16" s="77">
        <v>-22.285000000000004</v>
      </c>
      <c r="F16" s="19">
        <v>-22.283999999999999</v>
      </c>
      <c r="G16" s="77">
        <v>-44.569000000000003</v>
      </c>
      <c r="H16" s="19">
        <v>-44.567999999999998</v>
      </c>
      <c r="I16" s="77">
        <v>-89.135000000000005</v>
      </c>
      <c r="J16" s="19">
        <v>-89.135000000000005</v>
      </c>
      <c r="K16" s="19">
        <v>-80.843000000000004</v>
      </c>
      <c r="L16" s="19">
        <v>-80.843000000000004</v>
      </c>
      <c r="M16" s="19">
        <v>-292</v>
      </c>
    </row>
    <row r="17" spans="1:13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-375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2</v>
      </c>
      <c r="B18" s="108"/>
      <c r="C18" s="108"/>
      <c r="D18" s="108"/>
      <c r="E18" s="76">
        <f t="shared" ref="E18:M18" si="2">SUM(E15:E17)</f>
        <v>-37.384000000001045</v>
      </c>
      <c r="F18" s="183">
        <f t="shared" si="2"/>
        <v>101.85599999999997</v>
      </c>
      <c r="G18" s="76">
        <f t="shared" si="2"/>
        <v>4.9229999999986092</v>
      </c>
      <c r="H18" s="15">
        <f t="shared" si="2"/>
        <v>196.31599999999992</v>
      </c>
      <c r="I18" s="76">
        <f t="shared" si="2"/>
        <v>-197.3730000000005</v>
      </c>
      <c r="J18" s="16">
        <f t="shared" si="2"/>
        <v>-68.6460000000002</v>
      </c>
      <c r="K18" s="16">
        <f t="shared" si="2"/>
        <v>537.85299999999881</v>
      </c>
      <c r="L18" s="16">
        <f t="shared" si="2"/>
        <v>685.73200000000134</v>
      </c>
      <c r="M18" s="16">
        <f t="shared" si="2"/>
        <v>474</v>
      </c>
    </row>
    <row r="19" spans="1:13" ht="15" customHeight="1" x14ac:dyDescent="0.35">
      <c r="A19" s="105" t="s">
        <v>17</v>
      </c>
      <c r="B19" s="58"/>
      <c r="C19" s="58"/>
      <c r="D19" s="58"/>
      <c r="E19" s="77">
        <v>22.898</v>
      </c>
      <c r="F19" s="19">
        <v>-11.766000000000002</v>
      </c>
      <c r="G19" s="77">
        <v>22.898</v>
      </c>
      <c r="H19" s="19">
        <v>8.6760000000000002</v>
      </c>
      <c r="I19" s="77">
        <v>38.744999999999997</v>
      </c>
      <c r="J19" s="19">
        <v>75.135000000000005</v>
      </c>
      <c r="K19" s="19">
        <v>5.2110000000000003</v>
      </c>
      <c r="L19" s="19">
        <v>15.881</v>
      </c>
      <c r="M19" s="19">
        <v>175</v>
      </c>
    </row>
    <row r="20" spans="1:13" ht="15" customHeight="1" x14ac:dyDescent="0.35">
      <c r="A20" s="107" t="s">
        <v>18</v>
      </c>
      <c r="B20" s="62"/>
      <c r="C20" s="62"/>
      <c r="D20" s="62"/>
      <c r="E20" s="78">
        <v>-102.10699999999999</v>
      </c>
      <c r="F20" s="23">
        <v>-96.694000000000003</v>
      </c>
      <c r="G20" s="78">
        <v>-227.94699999999997</v>
      </c>
      <c r="H20" s="23">
        <v>-192.57300000000001</v>
      </c>
      <c r="I20" s="78">
        <v>-411.61099999999993</v>
      </c>
      <c r="J20" s="23">
        <v>-444.459</v>
      </c>
      <c r="K20" s="23">
        <v>-475.26699999999994</v>
      </c>
      <c r="L20" s="23">
        <v>-411.24599999999998</v>
      </c>
      <c r="M20" s="23">
        <v>-501</v>
      </c>
    </row>
    <row r="21" spans="1:13" ht="15" customHeight="1" x14ac:dyDescent="0.25">
      <c r="A21" s="108" t="s">
        <v>3</v>
      </c>
      <c r="B21" s="108"/>
      <c r="C21" s="108"/>
      <c r="D21" s="108"/>
      <c r="E21" s="76">
        <f t="shared" ref="E21:M21" si="3">SUM(E18:E20)</f>
        <v>-116.59300000000103</v>
      </c>
      <c r="F21" s="183">
        <f t="shared" si="3"/>
        <v>-6.6040000000000418</v>
      </c>
      <c r="G21" s="76">
        <f t="shared" si="3"/>
        <v>-200.12600000000137</v>
      </c>
      <c r="H21" s="15">
        <f t="shared" si="3"/>
        <v>12.418999999999897</v>
      </c>
      <c r="I21" s="76">
        <f t="shared" si="3"/>
        <v>-570.23900000000049</v>
      </c>
      <c r="J21" s="16">
        <f t="shared" si="3"/>
        <v>-437.9700000000002</v>
      </c>
      <c r="K21" s="16">
        <f t="shared" si="3"/>
        <v>67.796999999998889</v>
      </c>
      <c r="L21" s="16">
        <f t="shared" si="3"/>
        <v>290.36700000000133</v>
      </c>
      <c r="M21" s="16">
        <f t="shared" si="3"/>
        <v>148</v>
      </c>
    </row>
    <row r="22" spans="1:13" ht="15" customHeight="1" x14ac:dyDescent="0.35">
      <c r="A22" s="105" t="s">
        <v>19</v>
      </c>
      <c r="B22" s="58"/>
      <c r="C22" s="58"/>
      <c r="D22" s="58"/>
      <c r="E22" s="77">
        <v>30.313999999999993</v>
      </c>
      <c r="F22" s="19">
        <v>-3.3080000000000003</v>
      </c>
      <c r="G22" s="77">
        <v>52.033000000000001</v>
      </c>
      <c r="H22" s="19">
        <v>-3.4770000000000003</v>
      </c>
      <c r="I22" s="77">
        <v>86.287999999999997</v>
      </c>
      <c r="J22" s="19">
        <v>74.246000000000009</v>
      </c>
      <c r="K22" s="19">
        <v>-58.341999999999999</v>
      </c>
      <c r="L22" s="19">
        <v>-84.202999999999989</v>
      </c>
      <c r="M22" s="19">
        <v>-28</v>
      </c>
    </row>
    <row r="23" spans="1:13" ht="15" customHeight="1" x14ac:dyDescent="0.35">
      <c r="A23" s="107" t="s">
        <v>75</v>
      </c>
      <c r="B23" s="110"/>
      <c r="C23" s="110"/>
      <c r="D23" s="110"/>
      <c r="E23" s="78">
        <v>21.975000000000001</v>
      </c>
      <c r="F23" s="23">
        <v>49.631</v>
      </c>
      <c r="G23" s="78">
        <v>26.42</v>
      </c>
      <c r="H23" s="23">
        <v>16.280999999999999</v>
      </c>
      <c r="I23" s="78">
        <v>49.106999999999999</v>
      </c>
      <c r="J23" s="23">
        <v>34.396000000000001</v>
      </c>
      <c r="K23" s="23">
        <v>36.917999999999999</v>
      </c>
      <c r="L23" s="23">
        <v>-32.685000000000002</v>
      </c>
      <c r="M23" s="23">
        <v>-33</v>
      </c>
    </row>
    <row r="24" spans="1:13" ht="15" customHeight="1" x14ac:dyDescent="0.35">
      <c r="A24" s="111" t="s">
        <v>20</v>
      </c>
      <c r="B24" s="112"/>
      <c r="C24" s="112"/>
      <c r="D24" s="112"/>
      <c r="E24" s="76">
        <f t="shared" ref="E24:M24" si="4">SUM(E21:E23)</f>
        <v>-64.304000000001025</v>
      </c>
      <c r="F24" s="183">
        <f t="shared" si="4"/>
        <v>39.718999999999959</v>
      </c>
      <c r="G24" s="76">
        <f t="shared" si="4"/>
        <v>-121.67300000000138</v>
      </c>
      <c r="H24" s="15">
        <f t="shared" si="4"/>
        <v>25.222999999999896</v>
      </c>
      <c r="I24" s="76">
        <f t="shared" si="4"/>
        <v>-434.84400000000051</v>
      </c>
      <c r="J24" s="16">
        <f t="shared" si="4"/>
        <v>-329.32800000000015</v>
      </c>
      <c r="K24" s="16">
        <f t="shared" si="4"/>
        <v>46.372999999998889</v>
      </c>
      <c r="L24" s="16">
        <f t="shared" si="4"/>
        <v>173.47900000000135</v>
      </c>
      <c r="M24" s="16">
        <f t="shared" si="4"/>
        <v>87</v>
      </c>
    </row>
    <row r="25" spans="1:13" ht="15" customHeight="1" x14ac:dyDescent="0.35">
      <c r="A25" s="105" t="s">
        <v>21</v>
      </c>
      <c r="B25" s="58"/>
      <c r="C25" s="58"/>
      <c r="D25" s="58"/>
      <c r="E25" s="77">
        <v>-64.304000000000684</v>
      </c>
      <c r="F25" s="19">
        <v>39.718999999999788</v>
      </c>
      <c r="G25" s="77">
        <v>-121.67300000000091</v>
      </c>
      <c r="H25" s="19">
        <v>25.222999999999956</v>
      </c>
      <c r="I25" s="77">
        <v>-434.84400000000124</v>
      </c>
      <c r="J25" s="19">
        <v>-329.32799999999952</v>
      </c>
      <c r="K25" s="19">
        <v>46.372999999999138</v>
      </c>
      <c r="L25" s="19">
        <v>173.47899999999984</v>
      </c>
      <c r="M25" s="19">
        <v>87</v>
      </c>
    </row>
    <row r="26" spans="1:13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77">
        <v>-157.4</v>
      </c>
      <c r="F28" s="19">
        <v>-14</v>
      </c>
      <c r="G28" s="77">
        <v>-206.4</v>
      </c>
      <c r="H28" s="19">
        <v>-28</v>
      </c>
      <c r="I28" s="77">
        <v>-192</v>
      </c>
      <c r="J28" s="19">
        <v>-424</v>
      </c>
      <c r="K28" s="19">
        <v>-4</v>
      </c>
      <c r="L28" s="19">
        <v>0</v>
      </c>
      <c r="M28" s="19">
        <v>0</v>
      </c>
    </row>
    <row r="29" spans="1:13" ht="15" customHeight="1" x14ac:dyDescent="0.35">
      <c r="A29" s="139" t="s">
        <v>80</v>
      </c>
      <c r="B29" s="140"/>
      <c r="C29" s="140"/>
      <c r="D29" s="140"/>
      <c r="E29" s="153">
        <f t="shared" ref="E29:M29" si="5">E15-E28</f>
        <v>142.30099999999896</v>
      </c>
      <c r="F29" s="154">
        <f t="shared" si="5"/>
        <v>138.13999999999999</v>
      </c>
      <c r="G29" s="153">
        <f t="shared" si="5"/>
        <v>255.89199999999863</v>
      </c>
      <c r="H29" s="154">
        <f t="shared" si="5"/>
        <v>268.8839999999999</v>
      </c>
      <c r="I29" s="153">
        <f t="shared" si="5"/>
        <v>458.76199999999949</v>
      </c>
      <c r="J29" s="154">
        <f t="shared" si="5"/>
        <v>444.48899999999981</v>
      </c>
      <c r="K29" s="154">
        <f t="shared" si="5"/>
        <v>622.69599999999878</v>
      </c>
      <c r="L29" s="154">
        <f t="shared" si="5"/>
        <v>766.5750000000013</v>
      </c>
      <c r="M29" s="154">
        <f t="shared" si="5"/>
        <v>766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3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7694.0460000000003</v>
      </c>
      <c r="H35" s="19">
        <v>8048.87</v>
      </c>
      <c r="I35" s="77">
        <v>7694.0519999999997</v>
      </c>
      <c r="J35" s="19">
        <v>8048.87</v>
      </c>
      <c r="K35" s="19">
        <v>8048.87</v>
      </c>
      <c r="L35" s="19">
        <v>0</v>
      </c>
      <c r="M35" s="19">
        <v>3352.9059999999999</v>
      </c>
    </row>
    <row r="36" spans="1:13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1110.9639999999999</v>
      </c>
      <c r="H36" s="19">
        <v>1200.0709999999999</v>
      </c>
      <c r="I36" s="77">
        <v>1155.52</v>
      </c>
      <c r="J36" s="19">
        <v>1244.644</v>
      </c>
      <c r="K36" s="19">
        <v>1304.682</v>
      </c>
      <c r="L36" s="19">
        <v>0</v>
      </c>
      <c r="M36" s="19">
        <v>572.52700000000004</v>
      </c>
    </row>
    <row r="37" spans="1:13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238.78300000000002</v>
      </c>
      <c r="H37" s="19">
        <v>233.559</v>
      </c>
      <c r="I37" s="77">
        <v>263.13399999999996</v>
      </c>
      <c r="J37" s="19">
        <v>274.22000000000003</v>
      </c>
      <c r="K37" s="19">
        <v>364.57900000000001</v>
      </c>
      <c r="L37" s="19">
        <v>0</v>
      </c>
      <c r="M37" s="19">
        <v>435.87400000000002</v>
      </c>
    </row>
    <row r="38" spans="1:13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37.53</v>
      </c>
      <c r="H38" s="19">
        <v>36.509</v>
      </c>
      <c r="I38" s="77">
        <v>37.512999999999998</v>
      </c>
      <c r="J38" s="19">
        <v>36.19</v>
      </c>
      <c r="K38" s="19">
        <v>34.200000000000003</v>
      </c>
      <c r="L38" s="19">
        <v>0</v>
      </c>
      <c r="M38" s="19">
        <v>136.65100000000001</v>
      </c>
    </row>
    <row r="39" spans="1:13" ht="15" customHeight="1" x14ac:dyDescent="0.35">
      <c r="A39" s="107" t="s">
        <v>25</v>
      </c>
      <c r="B39" s="62"/>
      <c r="C39" s="62"/>
      <c r="D39" s="62"/>
      <c r="E39" s="78"/>
      <c r="F39" s="23"/>
      <c r="G39" s="78">
        <v>589.68599999999992</v>
      </c>
      <c r="H39" s="23">
        <v>645.09199999999998</v>
      </c>
      <c r="I39" s="78">
        <v>532.10299999999995</v>
      </c>
      <c r="J39" s="23">
        <v>633.48599999999999</v>
      </c>
      <c r="K39" s="23">
        <v>525.57900000000006</v>
      </c>
      <c r="L39" s="23">
        <v>0</v>
      </c>
      <c r="M39" s="23">
        <v>438.20200000000006</v>
      </c>
    </row>
    <row r="40" spans="1:13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9671.009</v>
      </c>
      <c r="H40" s="183">
        <f>SUM(H35:H39)</f>
        <v>10164.100999999999</v>
      </c>
      <c r="I40" s="82">
        <f>SUM(I35:I39)</f>
        <v>9682.3220000000001</v>
      </c>
      <c r="J40" s="16">
        <f>SUM(J35:J39)</f>
        <v>10237.41</v>
      </c>
      <c r="K40" s="16">
        <f>SUM(K35:K39)</f>
        <v>10277.91</v>
      </c>
      <c r="L40" s="16" t="s">
        <v>7</v>
      </c>
      <c r="M40" s="16">
        <f>SUM(M35:M39)</f>
        <v>4936.16</v>
      </c>
    </row>
    <row r="41" spans="1:13" ht="15" customHeight="1" x14ac:dyDescent="0.35">
      <c r="A41" s="105" t="s">
        <v>27</v>
      </c>
      <c r="B41" s="58"/>
      <c r="C41" s="58"/>
      <c r="D41" s="58"/>
      <c r="E41" s="77"/>
      <c r="F41" s="19"/>
      <c r="G41" s="77">
        <v>62.301000000000002</v>
      </c>
      <c r="H41" s="19">
        <v>47.832000000000001</v>
      </c>
      <c r="I41" s="77">
        <v>123.982</v>
      </c>
      <c r="J41" s="19">
        <v>61.822000000000003</v>
      </c>
      <c r="K41" s="19">
        <v>92.873000000000005</v>
      </c>
      <c r="L41" s="19">
        <v>0</v>
      </c>
      <c r="M41" s="19">
        <v>276.45699999999999</v>
      </c>
    </row>
    <row r="42" spans="1:13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 customHeight="1" x14ac:dyDescent="0.35">
      <c r="A43" s="105" t="s">
        <v>29</v>
      </c>
      <c r="B43" s="58"/>
      <c r="C43" s="58"/>
      <c r="D43" s="58"/>
      <c r="E43" s="77"/>
      <c r="F43" s="19"/>
      <c r="G43" s="77">
        <v>2113.3689999999997</v>
      </c>
      <c r="H43" s="19">
        <v>1515.912</v>
      </c>
      <c r="I43" s="77">
        <v>1475.4989999999998</v>
      </c>
      <c r="J43" s="19">
        <v>1651.1289999999999</v>
      </c>
      <c r="K43" s="19">
        <v>1729.3629999999998</v>
      </c>
      <c r="L43" s="19">
        <v>0</v>
      </c>
      <c r="M43" s="19">
        <v>2111.123</v>
      </c>
    </row>
    <row r="44" spans="1:13" ht="15" customHeight="1" x14ac:dyDescent="0.35">
      <c r="A44" s="105" t="s">
        <v>30</v>
      </c>
      <c r="B44" s="58"/>
      <c r="C44" s="58"/>
      <c r="D44" s="58"/>
      <c r="E44" s="77"/>
      <c r="F44" s="19"/>
      <c r="G44" s="77">
        <v>349.45399999999995</v>
      </c>
      <c r="H44" s="19">
        <v>344.654</v>
      </c>
      <c r="I44" s="77">
        <v>389.93499999999995</v>
      </c>
      <c r="J44" s="19">
        <v>336.67899999999997</v>
      </c>
      <c r="K44" s="19">
        <v>325.31099999999998</v>
      </c>
      <c r="L44" s="19">
        <v>0</v>
      </c>
      <c r="M44" s="19">
        <v>703.149</v>
      </c>
    </row>
    <row r="45" spans="1:13" ht="15" customHeight="1" x14ac:dyDescent="0.35">
      <c r="A45" s="107" t="s">
        <v>31</v>
      </c>
      <c r="B45" s="62"/>
      <c r="C45" s="62"/>
      <c r="D45" s="62"/>
      <c r="E45" s="78"/>
      <c r="F45" s="23"/>
      <c r="G45" s="78">
        <v>208.21799999999999</v>
      </c>
      <c r="H45" s="23">
        <v>181.661</v>
      </c>
      <c r="I45" s="78">
        <v>204.67099999999999</v>
      </c>
      <c r="J45" s="23">
        <v>169.25299999999999</v>
      </c>
      <c r="K45" s="23">
        <v>135.15899999999999</v>
      </c>
      <c r="L45" s="23">
        <v>0</v>
      </c>
      <c r="M45" s="23">
        <v>6.0010000000000003</v>
      </c>
    </row>
    <row r="46" spans="1:13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2733.3419999999996</v>
      </c>
      <c r="H46" s="34">
        <f>SUM(H41:H45)</f>
        <v>2090.0590000000002</v>
      </c>
      <c r="I46" s="83">
        <f>SUM(I41:I45)</f>
        <v>2194.0869999999995</v>
      </c>
      <c r="J46" s="35">
        <f>SUM(J41:J45)</f>
        <v>2218.8830000000003</v>
      </c>
      <c r="K46" s="35">
        <f>SUM(K41:K45)</f>
        <v>2282.7060000000001</v>
      </c>
      <c r="L46" s="35" t="s">
        <v>7</v>
      </c>
      <c r="M46" s="35">
        <f>SUM(M41:M45)</f>
        <v>3096.73</v>
      </c>
    </row>
    <row r="47" spans="1:13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12404.350999999999</v>
      </c>
      <c r="H47" s="183">
        <f>H40+H46</f>
        <v>12254.16</v>
      </c>
      <c r="I47" s="82">
        <f>I40+I46</f>
        <v>11876.409</v>
      </c>
      <c r="J47" s="16">
        <f>J40+J46</f>
        <v>12456.293</v>
      </c>
      <c r="K47" s="16">
        <f>K40+K46</f>
        <v>12560.616</v>
      </c>
      <c r="L47" s="16" t="s">
        <v>7</v>
      </c>
      <c r="M47" s="16">
        <f>M40+M46</f>
        <v>8032.8899999999994</v>
      </c>
    </row>
    <row r="48" spans="1:13" ht="15" customHeight="1" x14ac:dyDescent="0.35">
      <c r="A48" s="105" t="s">
        <v>34</v>
      </c>
      <c r="B48" s="58"/>
      <c r="C48" s="58"/>
      <c r="D48" s="58"/>
      <c r="E48" s="77"/>
      <c r="F48" s="19"/>
      <c r="G48" s="77">
        <v>3870.5210000000002</v>
      </c>
      <c r="H48" s="19">
        <v>4367.5680000000002</v>
      </c>
      <c r="I48" s="77">
        <v>4000.3780000000002</v>
      </c>
      <c r="J48" s="19">
        <v>4342.1459999999997</v>
      </c>
      <c r="K48" s="19">
        <v>4742.1189999999997</v>
      </c>
      <c r="L48" s="19">
        <v>0</v>
      </c>
      <c r="M48" s="18">
        <v>341.56099999999998</v>
      </c>
    </row>
    <row r="49" spans="1:15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  <c r="O49" s="148"/>
    </row>
    <row r="50" spans="1:15" ht="15" customHeight="1" x14ac:dyDescent="0.35">
      <c r="A50" s="105" t="s">
        <v>35</v>
      </c>
      <c r="B50" s="58"/>
      <c r="C50" s="58"/>
      <c r="D50" s="58"/>
      <c r="E50" s="77"/>
      <c r="F50" s="19"/>
      <c r="G50" s="77">
        <v>172.31200000000001</v>
      </c>
      <c r="H50" s="19">
        <v>310.08499999999998</v>
      </c>
      <c r="I50" s="77">
        <v>171.37100000000001</v>
      </c>
      <c r="J50" s="19">
        <v>308.90600000000001</v>
      </c>
      <c r="K50" s="19">
        <v>135.69800000000001</v>
      </c>
      <c r="L50" s="19">
        <v>0</v>
      </c>
      <c r="M50" s="19">
        <v>95.484999999999999</v>
      </c>
    </row>
    <row r="51" spans="1:15" ht="15" customHeight="1" x14ac:dyDescent="0.35">
      <c r="A51" s="105" t="s">
        <v>36</v>
      </c>
      <c r="B51" s="58"/>
      <c r="C51" s="58"/>
      <c r="D51" s="58"/>
      <c r="E51" s="77"/>
      <c r="F51" s="19"/>
      <c r="G51" s="77">
        <v>500.85599999999999</v>
      </c>
      <c r="H51" s="19">
        <v>659.98899999999992</v>
      </c>
      <c r="I51" s="77">
        <v>502.178</v>
      </c>
      <c r="J51" s="19">
        <v>663.48</v>
      </c>
      <c r="K51" s="19">
        <v>662.2170000000001</v>
      </c>
      <c r="L51" s="19">
        <v>0</v>
      </c>
      <c r="M51" s="19">
        <v>521.67399999999998</v>
      </c>
    </row>
    <row r="52" spans="1:15" ht="15" customHeight="1" x14ac:dyDescent="0.35">
      <c r="A52" s="105" t="s">
        <v>37</v>
      </c>
      <c r="B52" s="58"/>
      <c r="C52" s="58"/>
      <c r="D52" s="58"/>
      <c r="E52" s="77"/>
      <c r="F52" s="19"/>
      <c r="G52" s="77">
        <v>4396.3510000000006</v>
      </c>
      <c r="H52" s="19">
        <v>4398.0599999999995</v>
      </c>
      <c r="I52" s="77">
        <v>4316.0069999999996</v>
      </c>
      <c r="J52" s="19">
        <v>4616.8909999999996</v>
      </c>
      <c r="K52" s="19">
        <v>3812.6320000000001</v>
      </c>
      <c r="L52" s="19">
        <v>0</v>
      </c>
      <c r="M52" s="19">
        <v>3514.9479999999999</v>
      </c>
    </row>
    <row r="53" spans="1:15" ht="15" customHeight="1" x14ac:dyDescent="0.35">
      <c r="A53" s="105" t="s">
        <v>38</v>
      </c>
      <c r="B53" s="58"/>
      <c r="C53" s="58"/>
      <c r="D53" s="58"/>
      <c r="E53" s="77"/>
      <c r="F53" s="19"/>
      <c r="G53" s="77">
        <v>3452.9710000000005</v>
      </c>
      <c r="H53" s="19">
        <v>2494.808</v>
      </c>
      <c r="I53" s="77">
        <v>2873.2939999999999</v>
      </c>
      <c r="J53" s="19">
        <v>2518.1669999999999</v>
      </c>
      <c r="K53" s="19">
        <v>3178.6180000000004</v>
      </c>
      <c r="L53" s="19">
        <v>0</v>
      </c>
      <c r="M53" s="19">
        <v>3513.2629999999999</v>
      </c>
      <c r="O53" s="148"/>
    </row>
    <row r="54" spans="1:15" ht="15" customHeight="1" x14ac:dyDescent="0.35">
      <c r="A54" s="105" t="s">
        <v>71</v>
      </c>
      <c r="B54" s="58"/>
      <c r="C54" s="58"/>
      <c r="D54" s="58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19">
        <v>0</v>
      </c>
    </row>
    <row r="55" spans="1:15" ht="15" customHeight="1" x14ac:dyDescent="0.35">
      <c r="A55" s="107" t="s">
        <v>39</v>
      </c>
      <c r="B55" s="62"/>
      <c r="C55" s="62"/>
      <c r="D55" s="62"/>
      <c r="E55" s="78"/>
      <c r="F55" s="23"/>
      <c r="G55" s="78">
        <v>11.34</v>
      </c>
      <c r="H55" s="23">
        <v>23.65</v>
      </c>
      <c r="I55" s="78">
        <v>13.180999999999999</v>
      </c>
      <c r="J55" s="23">
        <v>6.7030000000000003</v>
      </c>
      <c r="K55" s="23">
        <v>29.332000000000001</v>
      </c>
      <c r="L55" s="23">
        <v>0</v>
      </c>
      <c r="M55" s="23">
        <v>45.959000000000003</v>
      </c>
    </row>
    <row r="56" spans="1:15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12404.351000000002</v>
      </c>
      <c r="H56" s="14">
        <f>SUM(H48:H55)</f>
        <v>12254.159999999998</v>
      </c>
      <c r="I56" s="82">
        <f>SUM(I48:I55)</f>
        <v>11876.409</v>
      </c>
      <c r="J56" s="16">
        <f>SUM(J48:J55)</f>
        <v>12456.292999999998</v>
      </c>
      <c r="K56" s="16">
        <f>SUM(K48:K55)</f>
        <v>12560.616</v>
      </c>
      <c r="L56" s="16" t="s">
        <v>7</v>
      </c>
      <c r="M56" s="16">
        <f>SUM(M48:M55)</f>
        <v>8032.8899999999994</v>
      </c>
    </row>
    <row r="57" spans="1:15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5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5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5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5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5" ht="34.9" customHeight="1" x14ac:dyDescent="0.35">
      <c r="A62" s="115" t="s">
        <v>41</v>
      </c>
      <c r="B62" s="115"/>
      <c r="C62" s="115"/>
      <c r="D62" s="115"/>
      <c r="E62" s="77">
        <v>-45.358384200000401</v>
      </c>
      <c r="F62" s="19">
        <v>-38.60200000000011</v>
      </c>
      <c r="G62" s="77">
        <v>-2.4523842000007221</v>
      </c>
      <c r="H62" s="19">
        <v>110.24800000000005</v>
      </c>
      <c r="I62" s="77">
        <v>152.68899999999977</v>
      </c>
      <c r="J62" s="19">
        <v>-236.96799999999894</v>
      </c>
      <c r="K62" s="19"/>
      <c r="L62" s="19"/>
      <c r="M62" s="19">
        <v>540</v>
      </c>
    </row>
    <row r="63" spans="1:15" ht="15" customHeight="1" x14ac:dyDescent="0.35">
      <c r="A63" s="116" t="s">
        <v>42</v>
      </c>
      <c r="B63" s="116"/>
      <c r="C63" s="117"/>
      <c r="D63" s="117"/>
      <c r="E63" s="78">
        <v>12.030999999999835</v>
      </c>
      <c r="F63" s="23">
        <v>-6.9000000000000341</v>
      </c>
      <c r="G63" s="78">
        <v>-30.678000000000104</v>
      </c>
      <c r="H63" s="23">
        <v>115.13600000000001</v>
      </c>
      <c r="I63" s="78">
        <v>319.71299999999997</v>
      </c>
      <c r="J63" s="23">
        <v>-489.70499999999998</v>
      </c>
      <c r="K63" s="23">
        <v>0</v>
      </c>
      <c r="L63" s="23">
        <v>0</v>
      </c>
      <c r="M63" s="23">
        <v>139</v>
      </c>
    </row>
    <row r="64" spans="1:15" ht="15" customHeight="1" x14ac:dyDescent="0.35">
      <c r="A64" s="168" t="s">
        <v>43</v>
      </c>
      <c r="B64" s="118"/>
      <c r="C64" s="119"/>
      <c r="D64" s="119"/>
      <c r="E64" s="84">
        <f t="shared" ref="E64:J64" si="6">SUM(E62:E63)</f>
        <v>-33.327384200000566</v>
      </c>
      <c r="F64" s="183">
        <f t="shared" si="6"/>
        <v>-45.502000000000145</v>
      </c>
      <c r="G64" s="76">
        <f t="shared" si="6"/>
        <v>-33.130384200000826</v>
      </c>
      <c r="H64" s="15">
        <f t="shared" si="6"/>
        <v>225.38400000000007</v>
      </c>
      <c r="I64" s="76">
        <f t="shared" si="6"/>
        <v>472.4019999999997</v>
      </c>
      <c r="J64" s="15">
        <f t="shared" si="6"/>
        <v>-726.67299999999886</v>
      </c>
      <c r="K64" s="16" t="s">
        <v>7</v>
      </c>
      <c r="L64" s="16" t="s">
        <v>7</v>
      </c>
      <c r="M64" s="14">
        <f>SUM(M62:M63)</f>
        <v>679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-13.292099999999998</v>
      </c>
      <c r="F65" s="19">
        <v>-10.972000000000001</v>
      </c>
      <c r="G65" s="77">
        <v>-34.277099999999997</v>
      </c>
      <c r="H65" s="19">
        <v>-23.71</v>
      </c>
      <c r="I65" s="77">
        <v>-112.79300000000001</v>
      </c>
      <c r="J65" s="19">
        <v>-100.959</v>
      </c>
      <c r="K65" s="19">
        <v>0</v>
      </c>
      <c r="L65" s="19">
        <v>0</v>
      </c>
      <c r="M65" s="19">
        <v>-293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3.7130999999999998</v>
      </c>
      <c r="F66" s="23">
        <v>0</v>
      </c>
      <c r="G66" s="78">
        <v>4.6151</v>
      </c>
      <c r="H66" s="23">
        <v>0</v>
      </c>
      <c r="I66" s="78">
        <v>-0.52100000000000002</v>
      </c>
      <c r="J66" s="23">
        <v>0</v>
      </c>
      <c r="K66" s="23">
        <v>0</v>
      </c>
      <c r="L66" s="23">
        <v>0</v>
      </c>
      <c r="M66" s="23">
        <v>6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J67" si="7">SUM(E64:E66)</f>
        <v>-42.906384200000566</v>
      </c>
      <c r="F67" s="183">
        <f t="shared" si="7"/>
        <v>-56.474000000000146</v>
      </c>
      <c r="G67" s="76">
        <f t="shared" si="7"/>
        <v>-62.792384200000825</v>
      </c>
      <c r="H67" s="15">
        <f t="shared" si="7"/>
        <v>201.67400000000006</v>
      </c>
      <c r="I67" s="76">
        <f t="shared" si="7"/>
        <v>359.08799999999968</v>
      </c>
      <c r="J67" s="15">
        <f t="shared" si="7"/>
        <v>-827.63199999999892</v>
      </c>
      <c r="K67" s="16" t="s">
        <v>7</v>
      </c>
      <c r="L67" s="16" t="s">
        <v>7</v>
      </c>
      <c r="M67" s="14">
        <f>SUM(M64:M66)</f>
        <v>392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-20.181999999999999</v>
      </c>
      <c r="J68" s="23">
        <v>0</v>
      </c>
      <c r="K68" s="23">
        <v>0</v>
      </c>
      <c r="L68" s="23">
        <v>0</v>
      </c>
      <c r="M68" s="23">
        <v>-10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J69" si="8">SUM(E67:E68)</f>
        <v>-42.906384200000566</v>
      </c>
      <c r="F69" s="183">
        <f t="shared" si="8"/>
        <v>-56.474000000000146</v>
      </c>
      <c r="G69" s="76">
        <f t="shared" si="8"/>
        <v>-62.792384200000825</v>
      </c>
      <c r="H69" s="15">
        <f t="shared" si="8"/>
        <v>201.67400000000006</v>
      </c>
      <c r="I69" s="76">
        <f t="shared" si="8"/>
        <v>338.90599999999966</v>
      </c>
      <c r="J69" s="15">
        <f t="shared" si="8"/>
        <v>-827.63199999999892</v>
      </c>
      <c r="K69" s="16" t="s">
        <v>7</v>
      </c>
      <c r="L69" s="16" t="s">
        <v>7</v>
      </c>
      <c r="M69" s="14">
        <f>SUM(M67:M68)</f>
        <v>382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144.4778542</v>
      </c>
      <c r="F70" s="19">
        <v>100</v>
      </c>
      <c r="G70" s="77">
        <v>40.250854199999999</v>
      </c>
      <c r="H70" s="19">
        <v>-200</v>
      </c>
      <c r="I70" s="77">
        <v>-294.96300000000002</v>
      </c>
      <c r="J70" s="19">
        <v>750</v>
      </c>
      <c r="K70" s="19">
        <v>0</v>
      </c>
      <c r="L70" s="19">
        <v>0</v>
      </c>
      <c r="M70" s="19">
        <v>-354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100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0</v>
      </c>
      <c r="G73" s="78">
        <v>0</v>
      </c>
      <c r="H73" s="23">
        <v>0</v>
      </c>
      <c r="I73" s="78">
        <v>0</v>
      </c>
      <c r="J73" s="23">
        <v>0</v>
      </c>
      <c r="K73" s="23">
        <v>0</v>
      </c>
      <c r="L73" s="23">
        <v>0</v>
      </c>
      <c r="M73" s="23">
        <v>36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J74" si="9">SUM(E70:E73)</f>
        <v>144.4778542</v>
      </c>
      <c r="F74" s="191">
        <f t="shared" si="9"/>
        <v>100</v>
      </c>
      <c r="G74" s="85">
        <f t="shared" si="9"/>
        <v>40.250854199999999</v>
      </c>
      <c r="H74" s="34">
        <f t="shared" si="9"/>
        <v>-200</v>
      </c>
      <c r="I74" s="85">
        <f t="shared" si="9"/>
        <v>-294.96300000000002</v>
      </c>
      <c r="J74" s="137">
        <f t="shared" si="9"/>
        <v>850</v>
      </c>
      <c r="K74" s="158" t="s">
        <v>7</v>
      </c>
      <c r="L74" s="158" t="s">
        <v>7</v>
      </c>
      <c r="M74" s="34">
        <f>SUM(M70:M73)</f>
        <v>-318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J75" si="10">SUM(E74+E69)</f>
        <v>101.57146999999944</v>
      </c>
      <c r="F75" s="183">
        <f t="shared" si="10"/>
        <v>43.525999999999854</v>
      </c>
      <c r="G75" s="76">
        <f t="shared" si="10"/>
        <v>-22.541530000000826</v>
      </c>
      <c r="H75" s="15">
        <f t="shared" si="10"/>
        <v>1.6740000000000634</v>
      </c>
      <c r="I75" s="76">
        <f t="shared" si="10"/>
        <v>43.942999999999643</v>
      </c>
      <c r="J75" s="15">
        <f t="shared" si="10"/>
        <v>22.368000000001075</v>
      </c>
      <c r="K75" s="16" t="s">
        <v>7</v>
      </c>
      <c r="L75" s="16" t="s">
        <v>7</v>
      </c>
      <c r="M75" s="14">
        <f>SUM(M74+M69)</f>
        <v>64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-1.7240799999999998</v>
      </c>
      <c r="F76" s="23">
        <v>2.09</v>
      </c>
      <c r="G76" s="78">
        <v>-4.4920799999999996</v>
      </c>
      <c r="H76" s="23">
        <v>2.085</v>
      </c>
      <c r="I76" s="78">
        <v>-1.5640000000000001</v>
      </c>
      <c r="J76" s="23">
        <v>-11</v>
      </c>
      <c r="K76" s="23">
        <v>0</v>
      </c>
      <c r="L76" s="23">
        <v>0</v>
      </c>
      <c r="M76" s="23">
        <v>-111</v>
      </c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J77" si="11">SUM(E75:E76)</f>
        <v>99.847389999999436</v>
      </c>
      <c r="F77" s="183">
        <f t="shared" si="11"/>
        <v>45.615999999999858</v>
      </c>
      <c r="G77" s="76">
        <f t="shared" si="11"/>
        <v>-27.033610000000827</v>
      </c>
      <c r="H77" s="15">
        <f t="shared" si="11"/>
        <v>3.7590000000000634</v>
      </c>
      <c r="I77" s="76">
        <f t="shared" si="11"/>
        <v>42.378999999999643</v>
      </c>
      <c r="J77" s="15">
        <f t="shared" si="11"/>
        <v>11.368000000001075</v>
      </c>
      <c r="K77" s="16" t="s">
        <v>7</v>
      </c>
      <c r="L77" s="16" t="s">
        <v>7</v>
      </c>
      <c r="M77" s="14">
        <f>SUM(M75:M76)</f>
        <v>-47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2.25" customHeight="1" x14ac:dyDescent="0.35">
      <c r="A82" s="163"/>
      <c r="B82" s="164"/>
      <c r="C82" s="163"/>
      <c r="D82" s="163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ht="15" customHeight="1" x14ac:dyDescent="0.35">
      <c r="A83" s="138" t="s">
        <v>55</v>
      </c>
      <c r="B83" s="115"/>
      <c r="C83" s="106"/>
      <c r="D83" s="106"/>
      <c r="E83" s="80">
        <v>-0.49642811113364088</v>
      </c>
      <c r="F83" s="54">
        <v>6.3986821209564146</v>
      </c>
      <c r="G83" s="80">
        <v>1.004927784775054</v>
      </c>
      <c r="H83" s="54">
        <v>6.4818965744574131</v>
      </c>
      <c r="I83" s="80">
        <v>3.6122672629832895</v>
      </c>
      <c r="J83" s="54">
        <v>0.23952702035238424</v>
      </c>
      <c r="K83" s="54">
        <v>4.8927231679808374</v>
      </c>
      <c r="L83" s="54">
        <v>7.0210916220972708</v>
      </c>
      <c r="M83" s="54">
        <v>7.0159369847957498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4.6786023340899474</v>
      </c>
      <c r="F84" s="54">
        <v>7.1202992443122231</v>
      </c>
      <c r="G84" s="80">
        <v>5.1958494443881511</v>
      </c>
      <c r="H84" s="54">
        <v>7.235342648438281</v>
      </c>
      <c r="I84" s="80">
        <v>6.2121702270216215</v>
      </c>
      <c r="J84" s="54">
        <v>5.1963065913127169</v>
      </c>
      <c r="K84" s="54">
        <v>4.9243556541645592</v>
      </c>
      <c r="L84" s="54">
        <v>7.0210916220972708</v>
      </c>
      <c r="M84" s="54">
        <v>7.0159369847957498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-3.8333692801776267</v>
      </c>
      <c r="F85" s="54">
        <v>-0.3403971059029901</v>
      </c>
      <c r="G85" s="80">
        <v>-4.0635290118785488</v>
      </c>
      <c r="H85" s="54">
        <v>0.3341802425988688</v>
      </c>
      <c r="I85" s="80">
        <v>-7.7216982620325769</v>
      </c>
      <c r="J85" s="54">
        <v>-5.1200961054092042</v>
      </c>
      <c r="K85" s="54">
        <v>0.53614691644942181</v>
      </c>
      <c r="L85" s="54">
        <v>2.6594831699879657</v>
      </c>
      <c r="M85" s="54">
        <v>1.3555596263051841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-10.424758742078547</v>
      </c>
      <c r="J86" s="54">
        <v>-7.2505150389161814</v>
      </c>
      <c r="K86" s="54" t="s">
        <v>7</v>
      </c>
      <c r="L86" s="54" t="s">
        <v>7</v>
      </c>
      <c r="M86" s="54">
        <v>30.70673130374778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-1.7867840629648086</v>
      </c>
      <c r="J87" s="54">
        <v>7.2267049299312006E-2</v>
      </c>
      <c r="K87" s="54" t="s">
        <v>7</v>
      </c>
      <c r="L87" s="54" t="s">
        <v>7</v>
      </c>
      <c r="M87" s="54">
        <v>15.85373911902799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31.202930326624895</v>
      </c>
      <c r="H88" s="19">
        <v>35.641512759748501</v>
      </c>
      <c r="I88" s="77">
        <v>33.683397060508767</v>
      </c>
      <c r="J88" s="19">
        <v>34.859054776569558</v>
      </c>
      <c r="K88" s="19" t="s">
        <v>7</v>
      </c>
      <c r="L88" s="19" t="s">
        <v>7</v>
      </c>
      <c r="M88" s="19">
        <v>4.2520313361691722</v>
      </c>
    </row>
    <row r="89" spans="1:13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4181.6790000000001</v>
      </c>
      <c r="H89" s="19">
        <v>4326.982</v>
      </c>
      <c r="I89" s="77">
        <v>4059.9300000000003</v>
      </c>
      <c r="J89" s="19">
        <v>4552.9279999999999</v>
      </c>
      <c r="K89" s="19">
        <v>3588.819</v>
      </c>
      <c r="L89" s="19" t="s">
        <v>7</v>
      </c>
      <c r="M89" s="19">
        <v>2770.6329999999998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1.1803741666819534</v>
      </c>
      <c r="H90" s="54">
        <v>1.0779786370813229</v>
      </c>
      <c r="I90" s="80">
        <v>1.1217384957121557</v>
      </c>
      <c r="J90" s="54">
        <v>1.1344153328791799</v>
      </c>
      <c r="K90" s="54">
        <v>0.83260879788128495</v>
      </c>
      <c r="L90" s="54" t="s">
        <v>7</v>
      </c>
      <c r="M90" s="54">
        <v>10.570390062097243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77" t="s">
        <v>7</v>
      </c>
      <c r="H91" s="19" t="s">
        <v>7</v>
      </c>
      <c r="I91" s="77">
        <v>4631</v>
      </c>
      <c r="J91" s="19">
        <v>5493</v>
      </c>
      <c r="K91" s="19">
        <v>5794</v>
      </c>
      <c r="L91" s="19">
        <v>5120</v>
      </c>
      <c r="M91" s="19">
        <v>5120</v>
      </c>
    </row>
    <row r="92" spans="1:13" ht="16.5" x14ac:dyDescent="0.35">
      <c r="A92" s="109" t="s">
        <v>124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87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 t="s">
        <v>125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 t="s">
        <v>86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153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64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 t="s">
        <v>63</v>
      </c>
      <c r="F6" s="68" t="s">
        <v>63</v>
      </c>
      <c r="G6" s="68" t="s">
        <v>63</v>
      </c>
      <c r="H6" s="68" t="s">
        <v>63</v>
      </c>
      <c r="I6" s="68" t="s">
        <v>63</v>
      </c>
      <c r="J6" s="68" t="s">
        <v>6</v>
      </c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139.46300000000002</v>
      </c>
      <c r="F8" s="15">
        <v>109.07300000000001</v>
      </c>
      <c r="G8" s="76">
        <v>271.40800000000002</v>
      </c>
      <c r="H8" s="15">
        <v>203.73400000000001</v>
      </c>
      <c r="I8" s="76">
        <v>501.18900000000002</v>
      </c>
      <c r="J8" s="15">
        <v>322.14999999999998</v>
      </c>
      <c r="K8" s="15"/>
      <c r="L8" s="15"/>
    </row>
    <row r="9" spans="1:12" ht="15" customHeight="1" x14ac:dyDescent="0.35">
      <c r="A9" s="105" t="s">
        <v>10</v>
      </c>
      <c r="B9" s="58"/>
      <c r="C9" s="58"/>
      <c r="D9" s="58"/>
      <c r="E9" s="77">
        <v>-129.82599999999999</v>
      </c>
      <c r="F9" s="19">
        <v>-96.441000000000003</v>
      </c>
      <c r="G9" s="77">
        <v>-259.53300000000002</v>
      </c>
      <c r="H9" s="19">
        <v>-179.64900000000003</v>
      </c>
      <c r="I9" s="77">
        <v>-425.37899999999996</v>
      </c>
      <c r="J9" s="19">
        <v>-279.18</v>
      </c>
      <c r="K9" s="19"/>
      <c r="L9" s="19"/>
    </row>
    <row r="10" spans="1:12" ht="15" customHeight="1" x14ac:dyDescent="0.35">
      <c r="A10" s="105" t="s">
        <v>11</v>
      </c>
      <c r="B10" s="58"/>
      <c r="C10" s="58"/>
      <c r="D10" s="58"/>
      <c r="E10" s="77">
        <v>-0.23699999999999999</v>
      </c>
      <c r="F10" s="19">
        <v>0</v>
      </c>
      <c r="G10" s="77">
        <v>-0.23699999999999999</v>
      </c>
      <c r="H10" s="19">
        <v>0</v>
      </c>
      <c r="I10" s="77">
        <v>0</v>
      </c>
      <c r="J10" s="19">
        <v>0</v>
      </c>
      <c r="K10" s="19"/>
      <c r="L10" s="19"/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/>
      <c r="L11" s="19"/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/>
      <c r="L12" s="23"/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J13" si="0">SUM(E8:E12)</f>
        <v>9.4000000000000288</v>
      </c>
      <c r="F13" s="183">
        <f t="shared" si="0"/>
        <v>12.632000000000005</v>
      </c>
      <c r="G13" s="76">
        <f t="shared" si="0"/>
        <v>11.638</v>
      </c>
      <c r="H13" s="15">
        <f t="shared" si="0"/>
        <v>24.08499999999998</v>
      </c>
      <c r="I13" s="76">
        <f t="shared" si="0"/>
        <v>75.810000000000059</v>
      </c>
      <c r="J13" s="15">
        <f t="shared" si="0"/>
        <v>42.96999999999997</v>
      </c>
      <c r="K13" s="16"/>
      <c r="L13" s="16"/>
    </row>
    <row r="14" spans="1:12" ht="15" customHeight="1" x14ac:dyDescent="0.35">
      <c r="A14" s="107" t="s">
        <v>70</v>
      </c>
      <c r="B14" s="62"/>
      <c r="C14" s="62"/>
      <c r="D14" s="62"/>
      <c r="E14" s="78">
        <v>-0.16299999999999998</v>
      </c>
      <c r="F14" s="184">
        <v>-0.15200000000000002</v>
      </c>
      <c r="G14" s="78">
        <v>-0.35399999999999998</v>
      </c>
      <c r="H14" s="23">
        <v>-0.28100000000000003</v>
      </c>
      <c r="I14" s="78">
        <v>-0.61299999999999999</v>
      </c>
      <c r="J14" s="23">
        <v>-0.47499999999999998</v>
      </c>
      <c r="K14" s="23"/>
      <c r="L14" s="23"/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J15" si="1">SUM(E13:E14)</f>
        <v>9.2370000000000285</v>
      </c>
      <c r="F15" s="183">
        <f t="shared" si="1"/>
        <v>12.480000000000006</v>
      </c>
      <c r="G15" s="76">
        <f t="shared" si="1"/>
        <v>11.284000000000001</v>
      </c>
      <c r="H15" s="15">
        <f t="shared" si="1"/>
        <v>23.803999999999981</v>
      </c>
      <c r="I15" s="76">
        <f t="shared" si="1"/>
        <v>75.19700000000006</v>
      </c>
      <c r="J15" s="15">
        <f t="shared" si="1"/>
        <v>42.494999999999969</v>
      </c>
      <c r="K15" s="16"/>
      <c r="L15" s="16"/>
    </row>
    <row r="16" spans="1:12" ht="15" customHeight="1" x14ac:dyDescent="0.35">
      <c r="A16" s="105" t="s">
        <v>15</v>
      </c>
      <c r="B16" s="109"/>
      <c r="C16" s="109"/>
      <c r="D16" s="109"/>
      <c r="E16" s="77">
        <v>-6.8579999999999997</v>
      </c>
      <c r="F16" s="19">
        <v>0</v>
      </c>
      <c r="G16" s="77">
        <v>-6.8579999999999997</v>
      </c>
      <c r="H16" s="19">
        <v>0</v>
      </c>
      <c r="I16" s="77">
        <v>0</v>
      </c>
      <c r="J16" s="19">
        <v>0</v>
      </c>
      <c r="K16" s="19"/>
      <c r="L16" s="19"/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/>
      <c r="L17" s="23"/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J18" si="2">SUM(E15:E17)</f>
        <v>2.3790000000000289</v>
      </c>
      <c r="F18" s="183">
        <f t="shared" si="2"/>
        <v>12.480000000000006</v>
      </c>
      <c r="G18" s="76">
        <f t="shared" si="2"/>
        <v>4.426000000000001</v>
      </c>
      <c r="H18" s="15">
        <f t="shared" si="2"/>
        <v>23.803999999999981</v>
      </c>
      <c r="I18" s="76">
        <f t="shared" si="2"/>
        <v>75.19700000000006</v>
      </c>
      <c r="J18" s="15">
        <f t="shared" si="2"/>
        <v>42.494999999999969</v>
      </c>
      <c r="K18" s="16"/>
      <c r="L18" s="16"/>
    </row>
    <row r="19" spans="1:12" ht="15" customHeight="1" x14ac:dyDescent="0.35">
      <c r="A19" s="105" t="s">
        <v>17</v>
      </c>
      <c r="B19" s="58"/>
      <c r="C19" s="58"/>
      <c r="D19" s="58"/>
      <c r="E19" s="77">
        <v>3.9000000000000007E-2</v>
      </c>
      <c r="F19" s="19">
        <v>-0.83599999999999974</v>
      </c>
      <c r="G19" s="77">
        <v>9.8000000000000004E-2</v>
      </c>
      <c r="H19" s="19">
        <v>1.284</v>
      </c>
      <c r="I19" s="77">
        <v>1.109</v>
      </c>
      <c r="J19" s="19">
        <v>2.1640000000000001</v>
      </c>
      <c r="K19" s="19"/>
      <c r="L19" s="19"/>
    </row>
    <row r="20" spans="1:12" ht="15" customHeight="1" x14ac:dyDescent="0.35">
      <c r="A20" s="107" t="s">
        <v>18</v>
      </c>
      <c r="B20" s="62"/>
      <c r="C20" s="62"/>
      <c r="D20" s="62"/>
      <c r="E20" s="78">
        <v>-1.2189999999999999</v>
      </c>
      <c r="F20" s="23">
        <v>-1.2310000000000001</v>
      </c>
      <c r="G20" s="78">
        <v>-3.23</v>
      </c>
      <c r="H20" s="23">
        <v>-2.3970000000000002</v>
      </c>
      <c r="I20" s="78">
        <v>-4.9460000000000006</v>
      </c>
      <c r="J20" s="23">
        <v>-8.8999999999999996E-2</v>
      </c>
      <c r="K20" s="23"/>
      <c r="L20" s="23"/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1.1990000000000292</v>
      </c>
      <c r="F21" s="183">
        <f t="shared" si="3"/>
        <v>10.413000000000006</v>
      </c>
      <c r="G21" s="76">
        <f t="shared" si="3"/>
        <v>1.2940000000000009</v>
      </c>
      <c r="H21" s="15">
        <f t="shared" si="3"/>
        <v>22.690999999999981</v>
      </c>
      <c r="I21" s="76">
        <f t="shared" si="3"/>
        <v>71.360000000000056</v>
      </c>
      <c r="J21" s="15">
        <f t="shared" si="3"/>
        <v>44.569999999999972</v>
      </c>
      <c r="K21" s="15">
        <f t="shared" si="3"/>
        <v>0</v>
      </c>
      <c r="L21" s="15">
        <f t="shared" si="3"/>
        <v>0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-0.96700000000000008</v>
      </c>
      <c r="F22" s="19">
        <v>-2.4470000000000001</v>
      </c>
      <c r="G22" s="77">
        <v>-0.98799999999999999</v>
      </c>
      <c r="H22" s="19">
        <v>-5.3330000000000002</v>
      </c>
      <c r="I22" s="77">
        <v>-15.259</v>
      </c>
      <c r="J22" s="19">
        <v>-10.109</v>
      </c>
      <c r="K22" s="19"/>
      <c r="L22" s="19"/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/>
      <c r="L23" s="23"/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J24" si="4">SUM(E21:E23)</f>
        <v>0.23200000000002907</v>
      </c>
      <c r="F24" s="183">
        <f t="shared" si="4"/>
        <v>7.9660000000000055</v>
      </c>
      <c r="G24" s="76">
        <f t="shared" si="4"/>
        <v>0.30600000000000094</v>
      </c>
      <c r="H24" s="15">
        <f t="shared" si="4"/>
        <v>17.357999999999983</v>
      </c>
      <c r="I24" s="76">
        <f t="shared" si="4"/>
        <v>56.101000000000056</v>
      </c>
      <c r="J24" s="15">
        <f t="shared" si="4"/>
        <v>34.46099999999997</v>
      </c>
      <c r="K24" s="16"/>
      <c r="L24" s="16"/>
    </row>
    <row r="25" spans="1:12" ht="15" customHeight="1" x14ac:dyDescent="0.35">
      <c r="A25" s="105" t="s">
        <v>21</v>
      </c>
      <c r="B25" s="58"/>
      <c r="C25" s="58"/>
      <c r="D25" s="58"/>
      <c r="E25" s="77">
        <v>0.23200000000004103</v>
      </c>
      <c r="F25" s="19">
        <v>7.965999999999994</v>
      </c>
      <c r="G25" s="77">
        <v>0.3060000000000227</v>
      </c>
      <c r="H25" s="19">
        <v>17.357999999999993</v>
      </c>
      <c r="I25" s="77">
        <v>56.101000000000049</v>
      </c>
      <c r="J25" s="19">
        <v>34.460999999999977</v>
      </c>
      <c r="K25" s="19"/>
      <c r="L25" s="19"/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/>
      <c r="L26" s="19"/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79</v>
      </c>
      <c r="B28" s="58"/>
      <c r="C28" s="58"/>
      <c r="D28" s="58"/>
      <c r="E28" s="77">
        <v>-4.3889999999999993</v>
      </c>
      <c r="F28" s="19">
        <v>0</v>
      </c>
      <c r="G28" s="77">
        <v>-19.122</v>
      </c>
      <c r="H28" s="19">
        <v>0</v>
      </c>
      <c r="I28" s="77">
        <v>0</v>
      </c>
      <c r="J28" s="19">
        <v>0</v>
      </c>
      <c r="K28" s="19"/>
      <c r="L28" s="19"/>
    </row>
    <row r="29" spans="1:12" ht="15" customHeight="1" x14ac:dyDescent="0.35">
      <c r="A29" s="139" t="s">
        <v>80</v>
      </c>
      <c r="B29" s="140"/>
      <c r="C29" s="140"/>
      <c r="D29" s="140"/>
      <c r="E29" s="153">
        <f t="shared" ref="E29:J29" si="5">E15-E28</f>
        <v>13.626000000000028</v>
      </c>
      <c r="F29" s="154">
        <f t="shared" si="5"/>
        <v>12.480000000000006</v>
      </c>
      <c r="G29" s="153">
        <f t="shared" si="5"/>
        <v>30.405999999999999</v>
      </c>
      <c r="H29" s="154">
        <f t="shared" si="5"/>
        <v>23.803999999999981</v>
      </c>
      <c r="I29" s="153">
        <f t="shared" si="5"/>
        <v>75.19700000000006</v>
      </c>
      <c r="J29" s="154">
        <f t="shared" si="5"/>
        <v>42.494999999999969</v>
      </c>
      <c r="K29" s="154"/>
      <c r="L29" s="154"/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 t="s">
        <v>161</v>
      </c>
      <c r="F31" s="66" t="s">
        <v>161</v>
      </c>
      <c r="G31" s="66" t="s">
        <v>162</v>
      </c>
      <c r="H31" s="66" t="s">
        <v>162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102</v>
      </c>
      <c r="F32" s="69" t="s">
        <v>102</v>
      </c>
      <c r="G32" s="69" t="s">
        <v>156</v>
      </c>
      <c r="H32" s="69" t="s">
        <v>156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533.21199999999999</v>
      </c>
      <c r="H35" s="19">
        <v>0</v>
      </c>
      <c r="I35" s="77">
        <v>0</v>
      </c>
      <c r="J35" s="19">
        <v>0</v>
      </c>
      <c r="K35" s="19"/>
      <c r="L35" s="19"/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53.142000000000003</v>
      </c>
      <c r="H36" s="19">
        <v>0</v>
      </c>
      <c r="I36" s="77">
        <v>0</v>
      </c>
      <c r="J36" s="19">
        <v>0</v>
      </c>
      <c r="K36" s="19"/>
      <c r="L36" s="19"/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2.3400000000000003</v>
      </c>
      <c r="H37" s="19">
        <v>0</v>
      </c>
      <c r="I37" s="77">
        <v>0</v>
      </c>
      <c r="J37" s="19">
        <v>1.224</v>
      </c>
      <c r="K37" s="19"/>
      <c r="L37" s="19"/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1</v>
      </c>
      <c r="H38" s="19">
        <v>0</v>
      </c>
      <c r="I38" s="77">
        <v>0</v>
      </c>
      <c r="J38" s="19">
        <v>0</v>
      </c>
      <c r="K38" s="19"/>
      <c r="L38" s="19"/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1.7810000000000001</v>
      </c>
      <c r="H39" s="23">
        <v>0</v>
      </c>
      <c r="I39" s="78">
        <v>0</v>
      </c>
      <c r="J39" s="23">
        <v>1.762</v>
      </c>
      <c r="K39" s="23"/>
      <c r="L39" s="23"/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591.47500000000002</v>
      </c>
      <c r="H40" s="183" t="s">
        <v>7</v>
      </c>
      <c r="I40" s="82">
        <f>SUM(I35:I39)</f>
        <v>0</v>
      </c>
      <c r="J40" s="16">
        <f>SUM(J35:J39)</f>
        <v>2.9859999999999998</v>
      </c>
      <c r="K40" s="16"/>
      <c r="L40" s="16"/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/>
      <c r="L41" s="19"/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/>
      <c r="L42" s="19"/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190.05700000000002</v>
      </c>
      <c r="H43" s="19">
        <v>0</v>
      </c>
      <c r="I43" s="77">
        <v>0</v>
      </c>
      <c r="J43" s="19">
        <v>67.471000000000004</v>
      </c>
      <c r="K43" s="19"/>
      <c r="L43" s="19"/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21.05</v>
      </c>
      <c r="H44" s="19">
        <v>0</v>
      </c>
      <c r="I44" s="77">
        <v>0</v>
      </c>
      <c r="J44" s="19">
        <v>52.596000000000004</v>
      </c>
      <c r="K44" s="19"/>
      <c r="L44" s="19"/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/>
      <c r="L45" s="23"/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211.10700000000003</v>
      </c>
      <c r="H46" s="34" t="s">
        <v>7</v>
      </c>
      <c r="I46" s="83">
        <f>SUM(I41:I45)</f>
        <v>0</v>
      </c>
      <c r="J46" s="35">
        <f>SUM(J41:J45)</f>
        <v>120.06700000000001</v>
      </c>
      <c r="K46" s="35"/>
      <c r="L46" s="35"/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802.58200000000011</v>
      </c>
      <c r="H47" s="183" t="s">
        <v>7</v>
      </c>
      <c r="I47" s="82">
        <f>I40+I46</f>
        <v>0</v>
      </c>
      <c r="J47" s="16">
        <f>J40+J46</f>
        <v>123.05300000000001</v>
      </c>
      <c r="K47" s="16"/>
      <c r="L47" s="16"/>
    </row>
    <row r="48" spans="1:12" ht="15" customHeight="1" x14ac:dyDescent="0.35">
      <c r="A48" s="105" t="s">
        <v>34</v>
      </c>
      <c r="B48" s="58"/>
      <c r="C48" s="58"/>
      <c r="D48" s="58"/>
      <c r="E48" s="77"/>
      <c r="F48" s="19"/>
      <c r="G48" s="77">
        <v>391.09100000000007</v>
      </c>
      <c r="H48" s="19"/>
      <c r="I48" s="77"/>
      <c r="J48" s="19">
        <v>32.842999999999954</v>
      </c>
      <c r="K48" s="19"/>
      <c r="L48" s="19"/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/>
      <c r="I49" s="77">
        <v>0</v>
      </c>
      <c r="J49" s="19">
        <v>0</v>
      </c>
      <c r="K49" s="19"/>
      <c r="L49" s="19"/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/>
      <c r="L50" s="19"/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46.297000000000004</v>
      </c>
      <c r="H51" s="19">
        <v>0</v>
      </c>
      <c r="I51" s="77">
        <v>0</v>
      </c>
      <c r="J51" s="19">
        <v>22.054000000000002</v>
      </c>
      <c r="K51" s="19"/>
      <c r="L51" s="19"/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217.41300000000001</v>
      </c>
      <c r="H52" s="19">
        <v>0</v>
      </c>
      <c r="I52" s="77">
        <v>0</v>
      </c>
      <c r="J52" s="19">
        <v>0</v>
      </c>
      <c r="K52" s="19"/>
      <c r="L52" s="19"/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147.78100000000001</v>
      </c>
      <c r="H53" s="19">
        <v>0</v>
      </c>
      <c r="I53" s="77">
        <v>0</v>
      </c>
      <c r="J53" s="19">
        <v>68.156000000000006</v>
      </c>
      <c r="K53" s="19"/>
      <c r="L53" s="19"/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/>
      <c r="L54" s="19"/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/>
      <c r="L55" s="23"/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802.58200000000011</v>
      </c>
      <c r="H56" s="14" t="s">
        <v>7</v>
      </c>
      <c r="I56" s="82">
        <f>SUM(I48:I55)</f>
        <v>0</v>
      </c>
      <c r="J56" s="16">
        <f>SUM(J48:J55)</f>
        <v>123.05299999999997</v>
      </c>
      <c r="K56" s="16"/>
      <c r="L56" s="16"/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 t="s">
        <v>161</v>
      </c>
      <c r="F58" s="66" t="s">
        <v>161</v>
      </c>
      <c r="G58" s="66" t="s">
        <v>162</v>
      </c>
      <c r="H58" s="66" t="s">
        <v>162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102</v>
      </c>
      <c r="F59" s="69" t="s">
        <v>102</v>
      </c>
      <c r="G59" s="69" t="s">
        <v>156</v>
      </c>
      <c r="H59" s="69" t="s">
        <v>156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/>
      <c r="F62" s="19"/>
      <c r="G62" s="77"/>
      <c r="H62" s="19"/>
      <c r="I62" s="77"/>
      <c r="J62" s="19"/>
      <c r="K62" s="19"/>
      <c r="L62" s="19"/>
    </row>
    <row r="63" spans="1:12" ht="15" customHeight="1" x14ac:dyDescent="0.35">
      <c r="A63" s="116" t="s">
        <v>42</v>
      </c>
      <c r="B63" s="116"/>
      <c r="C63" s="117"/>
      <c r="D63" s="117"/>
      <c r="E63" s="78"/>
      <c r="F63" s="23"/>
      <c r="G63" s="78"/>
      <c r="H63" s="23"/>
      <c r="I63" s="78"/>
      <c r="J63" s="23"/>
      <c r="K63" s="23"/>
      <c r="L63" s="23"/>
    </row>
    <row r="64" spans="1:12" ht="15" customHeight="1" x14ac:dyDescent="0.35">
      <c r="A64" s="168" t="s">
        <v>43</v>
      </c>
      <c r="B64" s="118"/>
      <c r="C64" s="119"/>
      <c r="D64" s="119"/>
      <c r="E64" s="84" t="s">
        <v>7</v>
      </c>
      <c r="F64" s="183" t="s">
        <v>7</v>
      </c>
      <c r="G64" s="76" t="s">
        <v>7</v>
      </c>
      <c r="H64" s="15" t="s">
        <v>7</v>
      </c>
      <c r="I64" s="76" t="s">
        <v>7</v>
      </c>
      <c r="J64" s="16" t="s">
        <v>7</v>
      </c>
      <c r="K64" s="16"/>
      <c r="L64" s="16"/>
    </row>
    <row r="65" spans="1:13" ht="15" customHeight="1" x14ac:dyDescent="0.35">
      <c r="A65" s="115" t="s">
        <v>44</v>
      </c>
      <c r="B65" s="115"/>
      <c r="C65" s="58"/>
      <c r="D65" s="58"/>
      <c r="E65" s="77"/>
      <c r="F65" s="19"/>
      <c r="G65" s="77"/>
      <c r="H65" s="19"/>
      <c r="I65" s="77"/>
      <c r="J65" s="19"/>
      <c r="K65" s="19"/>
      <c r="L65" s="19"/>
    </row>
    <row r="66" spans="1:13" ht="15" customHeight="1" x14ac:dyDescent="0.35">
      <c r="A66" s="116" t="s">
        <v>72</v>
      </c>
      <c r="B66" s="116"/>
      <c r="C66" s="62"/>
      <c r="D66" s="62"/>
      <c r="E66" s="78"/>
      <c r="F66" s="23"/>
      <c r="G66" s="78"/>
      <c r="H66" s="23"/>
      <c r="I66" s="78"/>
      <c r="J66" s="23"/>
      <c r="K66" s="23"/>
      <c r="L66" s="23"/>
    </row>
    <row r="67" spans="1:13" ht="15" customHeight="1" x14ac:dyDescent="0.35">
      <c r="A67" s="120" t="s">
        <v>45</v>
      </c>
      <c r="B67" s="120"/>
      <c r="C67" s="121"/>
      <c r="D67" s="121"/>
      <c r="E67" s="84" t="s">
        <v>7</v>
      </c>
      <c r="F67" s="183" t="s">
        <v>7</v>
      </c>
      <c r="G67" s="76" t="s">
        <v>7</v>
      </c>
      <c r="H67" s="15" t="s">
        <v>7</v>
      </c>
      <c r="I67" s="76" t="s">
        <v>7</v>
      </c>
      <c r="J67" s="16" t="s">
        <v>7</v>
      </c>
      <c r="K67" s="16"/>
      <c r="L67" s="16"/>
    </row>
    <row r="68" spans="1:13" ht="15" customHeight="1" x14ac:dyDescent="0.35">
      <c r="A68" s="116" t="s">
        <v>46</v>
      </c>
      <c r="B68" s="116"/>
      <c r="C68" s="122"/>
      <c r="D68" s="122"/>
      <c r="E68" s="78"/>
      <c r="F68" s="23"/>
      <c r="G68" s="78">
        <v>0</v>
      </c>
      <c r="H68" s="23"/>
      <c r="I68" s="78"/>
      <c r="J68" s="23"/>
      <c r="K68" s="23"/>
      <c r="L68" s="23"/>
    </row>
    <row r="69" spans="1:13" ht="15" customHeight="1" x14ac:dyDescent="0.35">
      <c r="A69" s="168" t="s">
        <v>47</v>
      </c>
      <c r="B69" s="118"/>
      <c r="C69" s="74"/>
      <c r="D69" s="74"/>
      <c r="E69" s="84" t="s">
        <v>7</v>
      </c>
      <c r="F69" s="183" t="s">
        <v>7</v>
      </c>
      <c r="G69" s="76">
        <f>SUM(G67:G68)</f>
        <v>0</v>
      </c>
      <c r="H69" s="15" t="s">
        <v>7</v>
      </c>
      <c r="I69" s="76" t="s">
        <v>7</v>
      </c>
      <c r="J69" s="16" t="s">
        <v>7</v>
      </c>
      <c r="K69" s="16"/>
      <c r="L69" s="16"/>
    </row>
    <row r="70" spans="1:13" ht="15" customHeight="1" x14ac:dyDescent="0.35">
      <c r="A70" s="115" t="s">
        <v>48</v>
      </c>
      <c r="B70" s="115"/>
      <c r="C70" s="58"/>
      <c r="D70" s="58"/>
      <c r="E70" s="77"/>
      <c r="F70" s="19"/>
      <c r="G70" s="77"/>
      <c r="H70" s="19"/>
      <c r="I70" s="77"/>
      <c r="J70" s="19"/>
      <c r="K70" s="19"/>
      <c r="L70" s="19"/>
    </row>
    <row r="71" spans="1:13" ht="15" customHeight="1" x14ac:dyDescent="0.35">
      <c r="A71" s="115" t="s">
        <v>49</v>
      </c>
      <c r="B71" s="115"/>
      <c r="C71" s="58"/>
      <c r="D71" s="58"/>
      <c r="E71" s="77"/>
      <c r="F71" s="19"/>
      <c r="G71" s="77"/>
      <c r="H71" s="19"/>
      <c r="I71" s="77"/>
      <c r="J71" s="19"/>
      <c r="K71" s="19"/>
      <c r="L71" s="19"/>
    </row>
    <row r="72" spans="1:13" ht="15" customHeight="1" x14ac:dyDescent="0.35">
      <c r="A72" s="115" t="s">
        <v>50</v>
      </c>
      <c r="B72" s="115"/>
      <c r="C72" s="58"/>
      <c r="D72" s="58"/>
      <c r="E72" s="77"/>
      <c r="F72" s="19"/>
      <c r="G72" s="77"/>
      <c r="H72" s="19"/>
      <c r="I72" s="77"/>
      <c r="J72" s="19"/>
      <c r="K72" s="19"/>
      <c r="L72" s="19"/>
    </row>
    <row r="73" spans="1:13" ht="15" customHeight="1" x14ac:dyDescent="0.35">
      <c r="A73" s="202" t="s">
        <v>51</v>
      </c>
      <c r="B73" s="203"/>
      <c r="C73" s="62"/>
      <c r="D73" s="62"/>
      <c r="E73" s="78"/>
      <c r="F73" s="23"/>
      <c r="G73" s="78"/>
      <c r="H73" s="23"/>
      <c r="I73" s="78"/>
      <c r="J73" s="23"/>
      <c r="K73" s="23"/>
      <c r="L73" s="23"/>
    </row>
    <row r="74" spans="1:13" ht="15" customHeight="1" x14ac:dyDescent="0.35">
      <c r="A74" s="165" t="s">
        <v>52</v>
      </c>
      <c r="B74" s="123" t="s">
        <v>160</v>
      </c>
      <c r="C74" s="124"/>
      <c r="D74" s="124"/>
      <c r="E74" s="85" t="s">
        <v>7</v>
      </c>
      <c r="F74" s="191" t="s">
        <v>7</v>
      </c>
      <c r="G74" s="85" t="s">
        <v>7</v>
      </c>
      <c r="H74" s="34" t="s">
        <v>7</v>
      </c>
      <c r="I74" s="85" t="s">
        <v>7</v>
      </c>
      <c r="J74" s="158" t="s">
        <v>7</v>
      </c>
      <c r="K74" s="158"/>
      <c r="L74" s="158"/>
    </row>
    <row r="75" spans="1:13" ht="15" customHeight="1" x14ac:dyDescent="0.35">
      <c r="A75" s="118" t="s">
        <v>53</v>
      </c>
      <c r="B75" s="118"/>
      <c r="C75" s="74"/>
      <c r="D75" s="74"/>
      <c r="E75" s="84" t="s">
        <v>7</v>
      </c>
      <c r="F75" s="183" t="s">
        <v>7</v>
      </c>
      <c r="G75" s="76" t="s">
        <v>7</v>
      </c>
      <c r="H75" s="15" t="s">
        <v>7</v>
      </c>
      <c r="I75" s="76" t="s">
        <v>7</v>
      </c>
      <c r="J75" s="16" t="s">
        <v>7</v>
      </c>
      <c r="K75" s="16"/>
      <c r="L75" s="16"/>
    </row>
    <row r="76" spans="1:13" ht="15" customHeight="1" x14ac:dyDescent="0.35">
      <c r="A76" s="116" t="s">
        <v>113</v>
      </c>
      <c r="B76" s="116"/>
      <c r="C76" s="62"/>
      <c r="D76" s="62"/>
      <c r="E76" s="78"/>
      <c r="F76" s="23"/>
      <c r="G76" s="78">
        <v>0</v>
      </c>
      <c r="H76" s="23"/>
      <c r="I76" s="78"/>
      <c r="J76" s="23"/>
      <c r="K76" s="23"/>
      <c r="L76" s="23"/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 t="s">
        <v>7</v>
      </c>
      <c r="F77" s="183" t="s">
        <v>7</v>
      </c>
      <c r="G77" s="76" t="s">
        <v>7</v>
      </c>
      <c r="H77" s="15" t="s">
        <v>7</v>
      </c>
      <c r="I77" s="76" t="s">
        <v>7</v>
      </c>
      <c r="J77" s="16" t="s">
        <v>7</v>
      </c>
      <c r="K77" s="16"/>
      <c r="L77" s="16"/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 t="s">
        <v>161</v>
      </c>
      <c r="F79" s="66" t="s">
        <v>161</v>
      </c>
      <c r="G79" s="66" t="s">
        <v>162</v>
      </c>
      <c r="H79" s="66" t="s">
        <v>162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102</v>
      </c>
      <c r="F80" s="66" t="s">
        <v>102</v>
      </c>
      <c r="G80" s="69" t="s">
        <v>156</v>
      </c>
      <c r="H80" s="69" t="s">
        <v>156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6.623262083850233</v>
      </c>
      <c r="F83" s="54">
        <v>11.441878375033236</v>
      </c>
      <c r="G83" s="80">
        <v>4.1575782585627676</v>
      </c>
      <c r="H83" s="54">
        <v>11.683862291026522</v>
      </c>
      <c r="I83" s="80">
        <v>15.003721151102695</v>
      </c>
      <c r="J83" s="54">
        <v>13.191060065187019</v>
      </c>
      <c r="K83" s="54"/>
      <c r="L83" s="54"/>
    </row>
    <row r="84" spans="1:12" ht="15" customHeight="1" x14ac:dyDescent="0.35">
      <c r="A84" s="105" t="s">
        <v>110</v>
      </c>
      <c r="B84" s="115"/>
      <c r="C84" s="106"/>
      <c r="D84" s="106"/>
      <c r="E84" s="80">
        <v>9.7703333500642078</v>
      </c>
      <c r="F84" s="54">
        <v>11.441878375033236</v>
      </c>
      <c r="G84" s="80">
        <v>11.203059600306554</v>
      </c>
      <c r="H84" s="54">
        <v>11.683862291026529</v>
      </c>
      <c r="I84" s="80">
        <v>15.003721151102695</v>
      </c>
      <c r="J84" s="54">
        <v>13.191060065187019</v>
      </c>
      <c r="K84" s="54"/>
      <c r="L84" s="54"/>
    </row>
    <row r="85" spans="1:12" ht="15" customHeight="1" x14ac:dyDescent="0.35">
      <c r="A85" s="105" t="s">
        <v>56</v>
      </c>
      <c r="B85" s="115"/>
      <c r="C85" s="106"/>
      <c r="D85" s="106"/>
      <c r="E85" s="80">
        <v>0.85972623563242923</v>
      </c>
      <c r="F85" s="54">
        <v>9.5468172691683648</v>
      </c>
      <c r="G85" s="80">
        <v>0.47677297647821976</v>
      </c>
      <c r="H85" s="54">
        <v>11.13756172263834</v>
      </c>
      <c r="I85" s="80">
        <v>14.23814169903968</v>
      </c>
      <c r="J85" s="54">
        <v>13.835169951885748</v>
      </c>
      <c r="K85" s="54"/>
      <c r="L85" s="54"/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 t="s">
        <v>7</v>
      </c>
      <c r="K86" s="54"/>
      <c r="L86" s="54"/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 t="s">
        <v>7</v>
      </c>
      <c r="J87" s="54" t="s">
        <v>7</v>
      </c>
      <c r="K87" s="54"/>
      <c r="L87" s="54"/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 t="s">
        <v>7</v>
      </c>
      <c r="H88" s="19" t="s">
        <v>7</v>
      </c>
      <c r="I88" s="77" t="s">
        <v>7</v>
      </c>
      <c r="J88" s="19" t="s">
        <v>7</v>
      </c>
      <c r="K88" s="19"/>
      <c r="L88" s="19"/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195.363</v>
      </c>
      <c r="H89" s="19" t="s">
        <v>7</v>
      </c>
      <c r="I89" s="77" t="s">
        <v>7</v>
      </c>
      <c r="J89" s="19" t="s">
        <v>7</v>
      </c>
      <c r="K89" s="19"/>
      <c r="L89" s="19"/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0.55591409671917791</v>
      </c>
      <c r="H90" s="54" t="s">
        <v>7</v>
      </c>
      <c r="I90" s="80" t="s">
        <v>7</v>
      </c>
      <c r="J90" s="54" t="s">
        <v>7</v>
      </c>
      <c r="K90" s="54"/>
      <c r="L90" s="54"/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0</v>
      </c>
      <c r="J91" s="48">
        <v>0</v>
      </c>
      <c r="K91" s="19"/>
      <c r="L91" s="19"/>
    </row>
    <row r="92" spans="1:12" ht="16.5" x14ac:dyDescent="0.35">
      <c r="A92" s="109" t="s">
        <v>164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165</v>
      </c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</row>
    <row r="94" spans="1:12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09">
        <v>0</v>
      </c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3:B73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3" width="4.5703125" style="93" customWidth="1"/>
    <col min="14" max="14" width="9.140625" style="93" customWidth="1"/>
    <col min="15" max="16384" width="9.140625" style="93"/>
  </cols>
  <sheetData>
    <row r="1" spans="1:27" ht="16.5" hidden="1" outlineLevel="1" x14ac:dyDescent="0.35">
      <c r="A1" s="100" t="s">
        <v>91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27" ht="21.75" collapsed="1" x14ac:dyDescent="0.25">
      <c r="A2" s="198" t="s">
        <v>133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27" ht="16.5" x14ac:dyDescent="0.35">
      <c r="A3" s="102" t="s">
        <v>65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27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27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27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/>
      <c r="L6" s="68"/>
    </row>
    <row r="7" spans="1:27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27" ht="15" customHeight="1" x14ac:dyDescent="0.35">
      <c r="A8" s="105" t="s">
        <v>9</v>
      </c>
      <c r="B8" s="106"/>
      <c r="C8" s="106"/>
      <c r="D8" s="106"/>
      <c r="E8" s="76">
        <v>634.74700000000007</v>
      </c>
      <c r="F8" s="15">
        <v>578.85399999999993</v>
      </c>
      <c r="G8" s="76">
        <v>1167.3320000000001</v>
      </c>
      <c r="H8" s="15">
        <v>1076.7349999999999</v>
      </c>
      <c r="I8" s="76">
        <v>2470.625</v>
      </c>
      <c r="J8" s="15">
        <v>2338.6819999999998</v>
      </c>
      <c r="K8" s="15">
        <v>2268.2049999999999</v>
      </c>
      <c r="L8" s="15">
        <v>1957.183</v>
      </c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</row>
    <row r="9" spans="1:27" ht="15" customHeight="1" x14ac:dyDescent="0.35">
      <c r="A9" s="105" t="s">
        <v>10</v>
      </c>
      <c r="B9" s="58"/>
      <c r="C9" s="58"/>
      <c r="D9" s="58"/>
      <c r="E9" s="77">
        <v>-567.53399999999999</v>
      </c>
      <c r="F9" s="19">
        <v>-536.23899999999992</v>
      </c>
      <c r="G9" s="77">
        <v>-1079.1210000000001</v>
      </c>
      <c r="H9" s="19">
        <v>-1035.7170000000001</v>
      </c>
      <c r="I9" s="77">
        <v>-2233.375</v>
      </c>
      <c r="J9" s="19">
        <v>-2075.9480000000003</v>
      </c>
      <c r="K9" s="19">
        <v>-2033.9539999999997</v>
      </c>
      <c r="L9" s="19">
        <v>-1925.4269999999999</v>
      </c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</row>
    <row r="10" spans="1:27" ht="15" customHeight="1" x14ac:dyDescent="0.35">
      <c r="A10" s="105" t="s">
        <v>11</v>
      </c>
      <c r="B10" s="58"/>
      <c r="C10" s="58"/>
      <c r="D10" s="58"/>
      <c r="E10" s="77">
        <v>4.3000000000000038E-2</v>
      </c>
      <c r="F10" s="19">
        <v>5.7519999999999998</v>
      </c>
      <c r="G10" s="77">
        <v>0.86099999999999999</v>
      </c>
      <c r="H10" s="19">
        <v>5.7519999999999998</v>
      </c>
      <c r="I10" s="77">
        <v>10.263</v>
      </c>
      <c r="J10" s="19">
        <v>0.34300000000000003</v>
      </c>
      <c r="K10" s="19">
        <v>14.055999999999999</v>
      </c>
      <c r="L10" s="19">
        <v>0.46400000000000002</v>
      </c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</row>
    <row r="11" spans="1:27" ht="15" customHeight="1" x14ac:dyDescent="0.35">
      <c r="A11" s="105" t="s">
        <v>12</v>
      </c>
      <c r="B11" s="58"/>
      <c r="C11" s="58"/>
      <c r="D11" s="58"/>
      <c r="E11" s="77">
        <v>1.0050000000000001</v>
      </c>
      <c r="F11" s="19">
        <v>-1.3570000000000002</v>
      </c>
      <c r="G11" s="77">
        <v>0.08</v>
      </c>
      <c r="H11" s="19">
        <v>-1.2490000000000001</v>
      </c>
      <c r="I11" s="77">
        <v>4.5570000000000004</v>
      </c>
      <c r="J11" s="19">
        <v>9.0739999999999998</v>
      </c>
      <c r="K11" s="19">
        <v>10.733000000000001</v>
      </c>
      <c r="L11" s="19">
        <v>5.9370000000000003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</row>
    <row r="12" spans="1:27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5.7770000000000001</v>
      </c>
      <c r="J12" s="23">
        <v>0</v>
      </c>
      <c r="K12" s="23">
        <v>0</v>
      </c>
      <c r="L12" s="23">
        <v>0</v>
      </c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</row>
    <row r="13" spans="1:27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68.261000000000081</v>
      </c>
      <c r="F13" s="183">
        <f t="shared" si="0"/>
        <v>47.010000000000012</v>
      </c>
      <c r="G13" s="76">
        <f t="shared" si="0"/>
        <v>89.152000000000015</v>
      </c>
      <c r="H13" s="15">
        <f t="shared" si="0"/>
        <v>45.520999999999802</v>
      </c>
      <c r="I13" s="76">
        <f t="shared" si="0"/>
        <v>257.84699999999998</v>
      </c>
      <c r="J13" s="16">
        <f t="shared" si="0"/>
        <v>272.1509999999995</v>
      </c>
      <c r="K13" s="16">
        <f t="shared" si="0"/>
        <v>259.04000000000019</v>
      </c>
      <c r="L13" s="16">
        <f t="shared" si="0"/>
        <v>38.157000000000082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</row>
    <row r="14" spans="1:27" ht="15" customHeight="1" x14ac:dyDescent="0.35">
      <c r="A14" s="107" t="s">
        <v>70</v>
      </c>
      <c r="B14" s="62"/>
      <c r="C14" s="62"/>
      <c r="D14" s="62"/>
      <c r="E14" s="78">
        <v>-11.548000000000002</v>
      </c>
      <c r="F14" s="184">
        <v>-12.283999999999999</v>
      </c>
      <c r="G14" s="78">
        <v>-22.850999999999999</v>
      </c>
      <c r="H14" s="23">
        <v>-24.669</v>
      </c>
      <c r="I14" s="78">
        <v>-49.966999999999999</v>
      </c>
      <c r="J14" s="23">
        <v>-46.946999999999996</v>
      </c>
      <c r="K14" s="23">
        <v>-46.606000000000002</v>
      </c>
      <c r="L14" s="23">
        <v>-34.014000000000003</v>
      </c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</row>
    <row r="15" spans="1:27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56.713000000000079</v>
      </c>
      <c r="F15" s="183">
        <f t="shared" si="1"/>
        <v>34.726000000000013</v>
      </c>
      <c r="G15" s="76">
        <f t="shared" si="1"/>
        <v>66.301000000000016</v>
      </c>
      <c r="H15" s="15">
        <f t="shared" si="1"/>
        <v>20.851999999999801</v>
      </c>
      <c r="I15" s="76">
        <f t="shared" si="1"/>
        <v>207.88</v>
      </c>
      <c r="J15" s="16">
        <f t="shared" si="1"/>
        <v>225.2039999999995</v>
      </c>
      <c r="K15" s="16">
        <f t="shared" si="1"/>
        <v>212.4340000000002</v>
      </c>
      <c r="L15" s="16">
        <f t="shared" si="1"/>
        <v>4.1430000000000788</v>
      </c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</row>
    <row r="16" spans="1:27" ht="15" customHeight="1" x14ac:dyDescent="0.35">
      <c r="A16" s="105" t="s">
        <v>15</v>
      </c>
      <c r="B16" s="109"/>
      <c r="C16" s="109"/>
      <c r="D16" s="109"/>
      <c r="E16" s="77">
        <v>-1.3961500000000002</v>
      </c>
      <c r="F16" s="19">
        <v>-1.3903899999999998</v>
      </c>
      <c r="G16" s="77">
        <v>-2.798</v>
      </c>
      <c r="H16" s="19">
        <v>-2.7453699999999999</v>
      </c>
      <c r="I16" s="77">
        <v>-5.5359999999999996</v>
      </c>
      <c r="J16" s="19">
        <v>-4.54</v>
      </c>
      <c r="K16" s="19">
        <v>-4.54</v>
      </c>
      <c r="L16" s="19">
        <v>-4.54</v>
      </c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1:27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</row>
    <row r="18" spans="1:27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55.31685000000008</v>
      </c>
      <c r="F18" s="183">
        <f t="shared" si="2"/>
        <v>33.335610000000017</v>
      </c>
      <c r="G18" s="76">
        <f t="shared" si="2"/>
        <v>63.503000000000014</v>
      </c>
      <c r="H18" s="15">
        <f t="shared" si="2"/>
        <v>18.1066299999998</v>
      </c>
      <c r="I18" s="76">
        <f t="shared" si="2"/>
        <v>202.34399999999999</v>
      </c>
      <c r="J18" s="16">
        <f t="shared" si="2"/>
        <v>220.6639999999995</v>
      </c>
      <c r="K18" s="16">
        <f t="shared" si="2"/>
        <v>207.8940000000002</v>
      </c>
      <c r="L18" s="16">
        <f t="shared" si="2"/>
        <v>-0.39699999999992119</v>
      </c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</row>
    <row r="19" spans="1:27" ht="15" customHeight="1" x14ac:dyDescent="0.35">
      <c r="A19" s="105" t="s">
        <v>17</v>
      </c>
      <c r="B19" s="58"/>
      <c r="C19" s="58"/>
      <c r="D19" s="58"/>
      <c r="E19" s="77">
        <v>5.2799999999999994</v>
      </c>
      <c r="F19" s="19">
        <v>-7.1109999999999998</v>
      </c>
      <c r="G19" s="77">
        <v>9.1519999999999992</v>
      </c>
      <c r="H19" s="19">
        <v>12.427000000000001</v>
      </c>
      <c r="I19" s="77">
        <v>28.188000000000002</v>
      </c>
      <c r="J19" s="19">
        <v>27.146999999999998</v>
      </c>
      <c r="K19" s="19">
        <v>9.0950000000000006</v>
      </c>
      <c r="L19" s="19">
        <v>7.8810000000000002</v>
      </c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</row>
    <row r="20" spans="1:27" ht="15" customHeight="1" x14ac:dyDescent="0.35">
      <c r="A20" s="107" t="s">
        <v>18</v>
      </c>
      <c r="B20" s="62"/>
      <c r="C20" s="62"/>
      <c r="D20" s="62"/>
      <c r="E20" s="78">
        <v>-31.426000000000002</v>
      </c>
      <c r="F20" s="23">
        <v>-25.639999999999997</v>
      </c>
      <c r="G20" s="78">
        <v>-58.551000000000002</v>
      </c>
      <c r="H20" s="23">
        <v>-54.446999999999996</v>
      </c>
      <c r="I20" s="78">
        <v>-128.81300000000002</v>
      </c>
      <c r="J20" s="23">
        <v>-140.774</v>
      </c>
      <c r="K20" s="23">
        <v>-183.90900000000002</v>
      </c>
      <c r="L20" s="23">
        <v>-70.179000000000002</v>
      </c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</row>
    <row r="21" spans="1:27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29.17085000000008</v>
      </c>
      <c r="F21" s="183">
        <f t="shared" si="3"/>
        <v>0.58461000000001917</v>
      </c>
      <c r="G21" s="76">
        <f t="shared" si="3"/>
        <v>14.104000000000013</v>
      </c>
      <c r="H21" s="15">
        <f t="shared" si="3"/>
        <v>-23.913370000000192</v>
      </c>
      <c r="I21" s="76">
        <f t="shared" si="3"/>
        <v>101.71899999999997</v>
      </c>
      <c r="J21" s="16">
        <f t="shared" si="3"/>
        <v>107.03699999999949</v>
      </c>
      <c r="K21" s="16">
        <f t="shared" si="3"/>
        <v>33.080000000000183</v>
      </c>
      <c r="L21" s="16">
        <f t="shared" si="3"/>
        <v>-62.694999999999922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</row>
    <row r="22" spans="1:27" ht="15" customHeight="1" x14ac:dyDescent="0.35">
      <c r="A22" s="105" t="s">
        <v>19</v>
      </c>
      <c r="B22" s="58"/>
      <c r="C22" s="58"/>
      <c r="D22" s="58"/>
      <c r="E22" s="77">
        <v>-9.0570000000000022</v>
      </c>
      <c r="F22" s="19">
        <v>-1.1429999999999989</v>
      </c>
      <c r="G22" s="77">
        <v>-2.8590000000000009</v>
      </c>
      <c r="H22" s="19">
        <v>5.7729999999999997</v>
      </c>
      <c r="I22" s="77">
        <v>-19.348999999999997</v>
      </c>
      <c r="J22" s="19">
        <v>-17.346999999999994</v>
      </c>
      <c r="K22" s="19">
        <v>7.2249999999999943</v>
      </c>
      <c r="L22" s="19">
        <v>15.748999999999995</v>
      </c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</row>
    <row r="23" spans="1:27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</row>
    <row r="24" spans="1:27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20.113850000000078</v>
      </c>
      <c r="F24" s="183">
        <f t="shared" si="4"/>
        <v>-0.55838999999997974</v>
      </c>
      <c r="G24" s="76">
        <f t="shared" si="4"/>
        <v>11.245000000000012</v>
      </c>
      <c r="H24" s="15">
        <f t="shared" si="4"/>
        <v>-18.140370000000193</v>
      </c>
      <c r="I24" s="76">
        <f t="shared" si="4"/>
        <v>82.369999999999976</v>
      </c>
      <c r="J24" s="16">
        <f t="shared" si="4"/>
        <v>89.6899999999995</v>
      </c>
      <c r="K24" s="16">
        <f t="shared" si="4"/>
        <v>40.305000000000177</v>
      </c>
      <c r="L24" s="16">
        <f t="shared" si="4"/>
        <v>-46.945999999999927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</row>
    <row r="25" spans="1:27" ht="15" customHeight="1" x14ac:dyDescent="0.35">
      <c r="A25" s="105" t="s">
        <v>21</v>
      </c>
      <c r="B25" s="58"/>
      <c r="C25" s="58"/>
      <c r="D25" s="58"/>
      <c r="E25" s="77">
        <v>17.159850000000105</v>
      </c>
      <c r="F25" s="19">
        <v>-6.0613899999999195</v>
      </c>
      <c r="G25" s="77">
        <v>5.47199999999998</v>
      </c>
      <c r="H25" s="19">
        <v>-27.347369999999906</v>
      </c>
      <c r="I25" s="77">
        <v>62.063999999999673</v>
      </c>
      <c r="J25" s="19">
        <v>62.678999999999803</v>
      </c>
      <c r="K25" s="19">
        <v>12.695000000000036</v>
      </c>
      <c r="L25" s="19">
        <v>-77.329999999999757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</row>
    <row r="26" spans="1:27" ht="15" customHeight="1" x14ac:dyDescent="0.35">
      <c r="A26" s="105" t="s">
        <v>77</v>
      </c>
      <c r="B26" s="58"/>
      <c r="C26" s="58"/>
      <c r="D26" s="58"/>
      <c r="E26" s="77">
        <v>2.9539999999999997</v>
      </c>
      <c r="F26" s="19">
        <v>5.5030000000000001</v>
      </c>
      <c r="G26" s="77">
        <v>5.7729999999999997</v>
      </c>
      <c r="H26" s="19">
        <v>9.2070000000000007</v>
      </c>
      <c r="I26" s="77">
        <v>20.306000000000001</v>
      </c>
      <c r="J26" s="19">
        <v>27.010999999999999</v>
      </c>
      <c r="K26" s="19">
        <v>27.61</v>
      </c>
      <c r="L26" s="19">
        <v>30.384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</row>
    <row r="27" spans="1:27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</row>
    <row r="28" spans="1:27" ht="15" customHeight="1" x14ac:dyDescent="0.35">
      <c r="A28" s="138" t="s">
        <v>79</v>
      </c>
      <c r="B28" s="58"/>
      <c r="C28" s="58"/>
      <c r="D28" s="58"/>
      <c r="E28" s="77">
        <v>-2.2589999999999999</v>
      </c>
      <c r="F28" s="19">
        <v>1.4689999999999999</v>
      </c>
      <c r="G28" s="77">
        <v>-2.5609999999999999</v>
      </c>
      <c r="H28" s="19">
        <v>0.7</v>
      </c>
      <c r="I28" s="77">
        <v>-20.861185300000002</v>
      </c>
      <c r="J28" s="19">
        <v>5.8240000000000052</v>
      </c>
      <c r="K28" s="19">
        <v>-9.0420000000000016</v>
      </c>
      <c r="L28" s="19">
        <v>-171.6</v>
      </c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</row>
    <row r="29" spans="1:27" ht="15" customHeight="1" x14ac:dyDescent="0.35">
      <c r="A29" s="139" t="s">
        <v>80</v>
      </c>
      <c r="B29" s="140"/>
      <c r="C29" s="140"/>
      <c r="D29" s="140"/>
      <c r="E29" s="153">
        <f t="shared" ref="E29:L29" si="5">E15-E28</f>
        <v>58.972000000000079</v>
      </c>
      <c r="F29" s="154">
        <f t="shared" si="5"/>
        <v>33.257000000000012</v>
      </c>
      <c r="G29" s="153">
        <f t="shared" si="5"/>
        <v>68.862000000000023</v>
      </c>
      <c r="H29" s="154">
        <f t="shared" si="5"/>
        <v>20.151999999999802</v>
      </c>
      <c r="I29" s="153">
        <f t="shared" si="5"/>
        <v>228.74118529999998</v>
      </c>
      <c r="J29" s="154">
        <f t="shared" si="5"/>
        <v>219.37999999999948</v>
      </c>
      <c r="K29" s="154">
        <f t="shared" si="5"/>
        <v>221.4760000000002</v>
      </c>
      <c r="L29" s="154">
        <f t="shared" si="5"/>
        <v>175.74300000000008</v>
      </c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</row>
    <row r="30" spans="1:27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</row>
    <row r="31" spans="1:27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1:27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1:27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</row>
    <row r="34" spans="1:27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1:27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1025.078</v>
      </c>
      <c r="H35" s="19">
        <v>998.779</v>
      </c>
      <c r="I35" s="77">
        <v>1042.182</v>
      </c>
      <c r="J35" s="19">
        <v>983.64800000000002</v>
      </c>
      <c r="K35" s="19">
        <v>955.19399999999996</v>
      </c>
      <c r="L35" s="19">
        <v>601.33299999999997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1:27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682.53000000000009</v>
      </c>
      <c r="H36" s="19">
        <v>668.29699999999991</v>
      </c>
      <c r="I36" s="77">
        <v>699.73099999999999</v>
      </c>
      <c r="J36" s="19">
        <v>652.66300000000001</v>
      </c>
      <c r="K36" s="19">
        <v>620.048</v>
      </c>
      <c r="L36" s="19">
        <v>227.78199999999998</v>
      </c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</row>
    <row r="37" spans="1:27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364.90299999999996</v>
      </c>
      <c r="H37" s="19">
        <v>377.65899999999999</v>
      </c>
      <c r="I37" s="77">
        <v>377.89200000000005</v>
      </c>
      <c r="J37" s="19">
        <v>378.40899999999999</v>
      </c>
      <c r="K37" s="19">
        <v>400.06099999999998</v>
      </c>
      <c r="L37" s="19">
        <v>404.21899999999999</v>
      </c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1:27" ht="15" customHeight="1" x14ac:dyDescent="0.35">
      <c r="A39" s="107" t="s">
        <v>25</v>
      </c>
      <c r="B39" s="62"/>
      <c r="C39" s="62"/>
      <c r="D39" s="62"/>
      <c r="E39" s="78"/>
      <c r="F39" s="23"/>
      <c r="G39" s="78">
        <v>224.828</v>
      </c>
      <c r="H39" s="23">
        <v>223.59099999999998</v>
      </c>
      <c r="I39" s="78">
        <v>228.15099999999998</v>
      </c>
      <c r="J39" s="23">
        <v>204.31199999999998</v>
      </c>
      <c r="K39" s="23">
        <v>196.47899999999998</v>
      </c>
      <c r="L39" s="23">
        <v>165.535</v>
      </c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</row>
    <row r="40" spans="1:27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 t="shared" ref="G40:L40" si="6">SUM(G35:G39)</f>
        <v>2297.3389999999999</v>
      </c>
      <c r="H40" s="183">
        <f t="shared" si="6"/>
        <v>2268.326</v>
      </c>
      <c r="I40" s="82">
        <f t="shared" si="6"/>
        <v>2347.9560000000001</v>
      </c>
      <c r="J40" s="16">
        <f t="shared" si="6"/>
        <v>2219.0320000000002</v>
      </c>
      <c r="K40" s="16">
        <f t="shared" si="6"/>
        <v>2171.7819999999997</v>
      </c>
      <c r="L40" s="16">
        <f t="shared" si="6"/>
        <v>1398.8690000000001</v>
      </c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</row>
    <row r="41" spans="1:27" ht="15" customHeight="1" x14ac:dyDescent="0.35">
      <c r="A41" s="105" t="s">
        <v>27</v>
      </c>
      <c r="B41" s="58"/>
      <c r="C41" s="58"/>
      <c r="D41" s="58"/>
      <c r="E41" s="77"/>
      <c r="F41" s="19"/>
      <c r="G41" s="77">
        <v>437.95099999999996</v>
      </c>
      <c r="H41" s="19">
        <v>429.83399999999995</v>
      </c>
      <c r="I41" s="77">
        <v>388.21899999999999</v>
      </c>
      <c r="J41" s="19">
        <v>397.14300000000003</v>
      </c>
      <c r="K41" s="19">
        <v>318.59699999999998</v>
      </c>
      <c r="L41" s="19">
        <v>248.72100000000003</v>
      </c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</row>
    <row r="42" spans="1:27" ht="15" customHeight="1" x14ac:dyDescent="0.35">
      <c r="A42" s="105" t="s">
        <v>28</v>
      </c>
      <c r="B42" s="58"/>
      <c r="C42" s="58"/>
      <c r="D42" s="58"/>
      <c r="E42" s="77"/>
      <c r="F42" s="19"/>
      <c r="G42" s="77">
        <v>2.4E-2</v>
      </c>
      <c r="H42" s="19">
        <v>0</v>
      </c>
      <c r="I42" s="77">
        <v>2.5000000000000001E-2</v>
      </c>
      <c r="J42" s="19">
        <v>0</v>
      </c>
      <c r="K42" s="19">
        <v>0</v>
      </c>
      <c r="L42" s="19">
        <v>0</v>
      </c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1:27" ht="15" customHeight="1" x14ac:dyDescent="0.35">
      <c r="A43" s="105" t="s">
        <v>29</v>
      </c>
      <c r="B43" s="58"/>
      <c r="C43" s="58"/>
      <c r="D43" s="58"/>
      <c r="E43" s="77"/>
      <c r="F43" s="19"/>
      <c r="G43" s="77">
        <v>818.42699999999991</v>
      </c>
      <c r="H43" s="19">
        <v>831.51800000000003</v>
      </c>
      <c r="I43" s="77">
        <v>1097.9490000000001</v>
      </c>
      <c r="J43" s="19">
        <v>1140.633</v>
      </c>
      <c r="K43" s="19">
        <v>1211.288</v>
      </c>
      <c r="L43" s="19">
        <v>1024.9559999999999</v>
      </c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</row>
    <row r="44" spans="1:27" ht="15" customHeight="1" x14ac:dyDescent="0.35">
      <c r="A44" s="105" t="s">
        <v>30</v>
      </c>
      <c r="B44" s="58"/>
      <c r="C44" s="58"/>
      <c r="D44" s="58"/>
      <c r="E44" s="77"/>
      <c r="F44" s="19"/>
      <c r="G44" s="77">
        <v>87.811000000000007</v>
      </c>
      <c r="H44" s="19">
        <v>83.438000000000002</v>
      </c>
      <c r="I44" s="77">
        <v>190.41900000000001</v>
      </c>
      <c r="J44" s="19">
        <v>175.125</v>
      </c>
      <c r="K44" s="19">
        <v>148.529</v>
      </c>
      <c r="L44" s="19">
        <v>363.86900000000003</v>
      </c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</row>
    <row r="45" spans="1:27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N45" s="128"/>
      <c r="O45" s="171"/>
      <c r="P45" s="171"/>
      <c r="Q45" s="171"/>
      <c r="R45" s="128"/>
      <c r="S45" s="128"/>
      <c r="T45" s="128"/>
      <c r="U45" s="128"/>
      <c r="V45" s="128"/>
      <c r="W45" s="128"/>
      <c r="X45" s="128"/>
      <c r="Y45" s="128"/>
      <c r="Z45" s="128"/>
      <c r="AA45" s="128"/>
    </row>
    <row r="46" spans="1:27" ht="15" customHeight="1" x14ac:dyDescent="0.35">
      <c r="A46" s="114" t="s">
        <v>32</v>
      </c>
      <c r="B46" s="73"/>
      <c r="C46" s="73"/>
      <c r="D46" s="73"/>
      <c r="E46" s="83"/>
      <c r="F46" s="191"/>
      <c r="G46" s="83">
        <f t="shared" ref="G46:L46" si="7">SUM(G41:G45)</f>
        <v>1344.2129999999997</v>
      </c>
      <c r="H46" s="34">
        <f t="shared" si="7"/>
        <v>1344.79</v>
      </c>
      <c r="I46" s="83">
        <f t="shared" si="7"/>
        <v>1676.6120000000001</v>
      </c>
      <c r="J46" s="35">
        <f t="shared" si="7"/>
        <v>1712.9010000000001</v>
      </c>
      <c r="K46" s="35">
        <f t="shared" si="7"/>
        <v>1678.414</v>
      </c>
      <c r="L46" s="35">
        <f t="shared" si="7"/>
        <v>1637.5459999999998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</row>
    <row r="47" spans="1:27" ht="15" customHeight="1" x14ac:dyDescent="0.35">
      <c r="A47" s="102" t="s">
        <v>33</v>
      </c>
      <c r="B47" s="74"/>
      <c r="C47" s="74"/>
      <c r="D47" s="74"/>
      <c r="E47" s="82"/>
      <c r="F47" s="183"/>
      <c r="G47" s="82">
        <f t="shared" ref="G47:L47" si="8">G40+G46</f>
        <v>3641.5519999999997</v>
      </c>
      <c r="H47" s="183">
        <f t="shared" si="8"/>
        <v>3613.116</v>
      </c>
      <c r="I47" s="82">
        <f t="shared" si="8"/>
        <v>4024.5680000000002</v>
      </c>
      <c r="J47" s="16">
        <f t="shared" si="8"/>
        <v>3931.933</v>
      </c>
      <c r="K47" s="16">
        <f t="shared" si="8"/>
        <v>3850.1959999999999</v>
      </c>
      <c r="L47" s="16">
        <f t="shared" si="8"/>
        <v>3036.415</v>
      </c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</row>
    <row r="48" spans="1:27" ht="15" customHeight="1" x14ac:dyDescent="0.35">
      <c r="A48" s="105" t="s">
        <v>34</v>
      </c>
      <c r="B48" s="58"/>
      <c r="C48" s="58"/>
      <c r="D48" s="58"/>
      <c r="E48" s="77"/>
      <c r="F48" s="19"/>
      <c r="G48" s="77">
        <v>820.24599999999998</v>
      </c>
      <c r="H48" s="19">
        <v>677.81763000000001</v>
      </c>
      <c r="I48" s="77">
        <v>847.70799999999997</v>
      </c>
      <c r="J48" s="19">
        <v>728.32</v>
      </c>
      <c r="K48" s="19">
        <v>605.15800000000002</v>
      </c>
      <c r="L48" s="19">
        <v>445.048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</row>
    <row r="49" spans="1:27" ht="15" customHeight="1" x14ac:dyDescent="0.35">
      <c r="A49" s="105" t="s">
        <v>76</v>
      </c>
      <c r="B49" s="58"/>
      <c r="C49" s="58"/>
      <c r="D49" s="58"/>
      <c r="E49" s="77"/>
      <c r="F49" s="19"/>
      <c r="G49" s="77">
        <v>10.357999999999997</v>
      </c>
      <c r="H49" s="19">
        <v>18.465</v>
      </c>
      <c r="I49" s="77">
        <v>27.978999999999999</v>
      </c>
      <c r="J49" s="19">
        <v>32.643000000000001</v>
      </c>
      <c r="K49" s="19">
        <v>31.285</v>
      </c>
      <c r="L49" s="19">
        <v>34.531999999999996</v>
      </c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</row>
    <row r="50" spans="1:27" ht="15" customHeight="1" x14ac:dyDescent="0.35">
      <c r="A50" s="105" t="s">
        <v>35</v>
      </c>
      <c r="B50" s="58"/>
      <c r="C50" s="58"/>
      <c r="D50" s="58"/>
      <c r="E50" s="77"/>
      <c r="F50" s="19"/>
      <c r="G50" s="77">
        <v>37.08</v>
      </c>
      <c r="H50" s="19">
        <v>41.787999999999997</v>
      </c>
      <c r="I50" s="77">
        <v>35.902000000000001</v>
      </c>
      <c r="J50" s="19">
        <v>40.587000000000003</v>
      </c>
      <c r="K50" s="19">
        <v>35.83</v>
      </c>
      <c r="L50" s="19">
        <v>29.492999999999999</v>
      </c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</row>
    <row r="51" spans="1:27" ht="15" customHeight="1" x14ac:dyDescent="0.35">
      <c r="A51" s="105" t="s">
        <v>36</v>
      </c>
      <c r="B51" s="58"/>
      <c r="C51" s="58"/>
      <c r="D51" s="58"/>
      <c r="E51" s="77"/>
      <c r="F51" s="19"/>
      <c r="G51" s="77">
        <v>93.558999999999997</v>
      </c>
      <c r="H51" s="19">
        <v>101.52300000000001</v>
      </c>
      <c r="I51" s="77">
        <v>97.701999999999998</v>
      </c>
      <c r="J51" s="19">
        <v>104.384</v>
      </c>
      <c r="K51" s="19">
        <v>99.491</v>
      </c>
      <c r="L51" s="19">
        <v>65.266000000000005</v>
      </c>
      <c r="N51" s="128"/>
      <c r="O51" s="148"/>
      <c r="P51" s="148"/>
      <c r="Q51" s="14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</row>
    <row r="52" spans="1:27" ht="15" customHeight="1" x14ac:dyDescent="0.35">
      <c r="A52" s="105" t="s">
        <v>37</v>
      </c>
      <c r="B52" s="58"/>
      <c r="C52" s="58"/>
      <c r="D52" s="58"/>
      <c r="E52" s="77"/>
      <c r="F52" s="19"/>
      <c r="G52" s="77">
        <v>1329.568</v>
      </c>
      <c r="H52" s="19">
        <v>1455.5529999999999</v>
      </c>
      <c r="I52" s="77">
        <v>1210.105</v>
      </c>
      <c r="J52" s="19">
        <v>1180.778</v>
      </c>
      <c r="K52" s="19">
        <v>1227.3779999999999</v>
      </c>
      <c r="L52" s="19">
        <v>707.596</v>
      </c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</row>
    <row r="53" spans="1:27" ht="15" customHeight="1" x14ac:dyDescent="0.35">
      <c r="A53" s="105" t="s">
        <v>38</v>
      </c>
      <c r="B53" s="58"/>
      <c r="C53" s="58"/>
      <c r="D53" s="58"/>
      <c r="E53" s="77"/>
      <c r="F53" s="19"/>
      <c r="G53" s="77">
        <v>1301.2829999999999</v>
      </c>
      <c r="H53" s="19">
        <v>1258.8039999999999</v>
      </c>
      <c r="I53" s="77">
        <v>1754.011</v>
      </c>
      <c r="J53" s="19">
        <v>1786.056</v>
      </c>
      <c r="K53" s="19">
        <v>1796.191</v>
      </c>
      <c r="L53" s="19">
        <v>1715.4269999999999</v>
      </c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</row>
    <row r="54" spans="1:27" ht="15" customHeight="1" x14ac:dyDescent="0.35">
      <c r="A54" s="105" t="s">
        <v>71</v>
      </c>
      <c r="B54" s="58"/>
      <c r="C54" s="58"/>
      <c r="D54" s="58"/>
      <c r="E54" s="77"/>
      <c r="F54" s="19"/>
      <c r="G54" s="77">
        <v>49.457999999999998</v>
      </c>
      <c r="H54" s="19">
        <v>59.164999999999999</v>
      </c>
      <c r="I54" s="77">
        <v>51.161000000000001</v>
      </c>
      <c r="J54" s="19">
        <v>59.164999999999999</v>
      </c>
      <c r="K54" s="19">
        <v>54.863</v>
      </c>
      <c r="L54" s="19">
        <v>39.052999999999997</v>
      </c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</row>
    <row r="55" spans="1:27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</row>
    <row r="56" spans="1:27" ht="15" customHeight="1" x14ac:dyDescent="0.35">
      <c r="A56" s="102" t="s">
        <v>40</v>
      </c>
      <c r="B56" s="74"/>
      <c r="C56" s="74"/>
      <c r="D56" s="74"/>
      <c r="E56" s="82"/>
      <c r="F56" s="14"/>
      <c r="G56" s="82">
        <f t="shared" ref="G56:L56" si="9">SUM(G48:G55)</f>
        <v>3641.5519999999997</v>
      </c>
      <c r="H56" s="14">
        <f t="shared" si="9"/>
        <v>3613.1156300000002</v>
      </c>
      <c r="I56" s="82">
        <f t="shared" si="9"/>
        <v>4024.5680000000002</v>
      </c>
      <c r="J56" s="16">
        <f t="shared" si="9"/>
        <v>3931.933</v>
      </c>
      <c r="K56" s="16">
        <f t="shared" si="9"/>
        <v>3850.1959999999995</v>
      </c>
      <c r="L56" s="16">
        <f t="shared" si="9"/>
        <v>3036.415</v>
      </c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</row>
    <row r="57" spans="1:27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</row>
    <row r="58" spans="1:27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</row>
    <row r="59" spans="1:27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</row>
    <row r="60" spans="1:27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</row>
    <row r="61" spans="1:27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</row>
    <row r="62" spans="1:27" ht="34.9" customHeight="1" x14ac:dyDescent="0.35">
      <c r="A62" s="115" t="s">
        <v>41</v>
      </c>
      <c r="B62" s="115"/>
      <c r="C62" s="115"/>
      <c r="D62" s="115"/>
      <c r="E62" s="77">
        <v>38.100000000000101</v>
      </c>
      <c r="F62" s="19">
        <v>12.028000000000034</v>
      </c>
      <c r="G62" s="77">
        <v>7.2090000000000032</v>
      </c>
      <c r="H62" s="19">
        <v>-37.306000000000054</v>
      </c>
      <c r="I62" s="77">
        <v>116.83499999999984</v>
      </c>
      <c r="J62" s="19">
        <v>79.896999999999565</v>
      </c>
      <c r="K62" s="19">
        <v>30.716000000000069</v>
      </c>
      <c r="L62" s="19">
        <v>-59.528999999999833</v>
      </c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</row>
    <row r="63" spans="1:27" ht="15" customHeight="1" x14ac:dyDescent="0.35">
      <c r="A63" s="116" t="s">
        <v>42</v>
      </c>
      <c r="B63" s="116"/>
      <c r="C63" s="117"/>
      <c r="D63" s="117"/>
      <c r="E63" s="78">
        <v>-54.195999999999984</v>
      </c>
      <c r="F63" s="23">
        <v>-18.401000000000032</v>
      </c>
      <c r="G63" s="78">
        <v>-151.54500000000002</v>
      </c>
      <c r="H63" s="23">
        <v>-162.48800000000006</v>
      </c>
      <c r="I63" s="78">
        <v>88.708000000000013</v>
      </c>
      <c r="J63" s="23">
        <v>62.651999999999973</v>
      </c>
      <c r="K63" s="23">
        <v>-203.07499999999999</v>
      </c>
      <c r="L63" s="23">
        <v>86.522000000000006</v>
      </c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</row>
    <row r="64" spans="1:27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-16.095999999999883</v>
      </c>
      <c r="F64" s="183">
        <f t="shared" si="10"/>
        <v>-6.3729999999999976</v>
      </c>
      <c r="G64" s="76">
        <f t="shared" si="10"/>
        <v>-144.33600000000001</v>
      </c>
      <c r="H64" s="15">
        <f t="shared" si="10"/>
        <v>-199.7940000000001</v>
      </c>
      <c r="I64" s="76">
        <f t="shared" si="10"/>
        <v>205.54299999999984</v>
      </c>
      <c r="J64" s="16">
        <f t="shared" si="10"/>
        <v>142.54899999999952</v>
      </c>
      <c r="K64" s="16">
        <f t="shared" si="10"/>
        <v>-172.35899999999992</v>
      </c>
      <c r="L64" s="16">
        <f t="shared" si="10"/>
        <v>26.993000000000173</v>
      </c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</row>
    <row r="65" spans="1:27" ht="15" customHeight="1" x14ac:dyDescent="0.35">
      <c r="A65" s="115" t="s">
        <v>44</v>
      </c>
      <c r="B65" s="115"/>
      <c r="C65" s="58"/>
      <c r="D65" s="58"/>
      <c r="E65" s="77">
        <v>-3.2430000000000003</v>
      </c>
      <c r="F65" s="19">
        <v>-27.796999999999997</v>
      </c>
      <c r="G65" s="77">
        <v>-7.8309999999999995</v>
      </c>
      <c r="H65" s="19">
        <v>-52.845999999999997</v>
      </c>
      <c r="I65" s="77">
        <v>-78.927000000000007</v>
      </c>
      <c r="J65" s="19">
        <v>-30.631999999999998</v>
      </c>
      <c r="K65" s="19">
        <v>-25.451999999999998</v>
      </c>
      <c r="L65" s="19">
        <v>-108.57899999999999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</row>
    <row r="66" spans="1:27" ht="15" customHeight="1" x14ac:dyDescent="0.35">
      <c r="A66" s="116" t="s">
        <v>72</v>
      </c>
      <c r="B66" s="116"/>
      <c r="C66" s="62"/>
      <c r="D66" s="62"/>
      <c r="E66" s="78">
        <v>4.3000000000000038E-2</v>
      </c>
      <c r="F66" s="23">
        <v>5.7809999999999997</v>
      </c>
      <c r="G66" s="78">
        <v>0.87</v>
      </c>
      <c r="H66" s="23">
        <v>5.7809999999999997</v>
      </c>
      <c r="I66" s="78">
        <v>18.185000000000002</v>
      </c>
      <c r="J66" s="23">
        <v>0.34899999999999998</v>
      </c>
      <c r="K66" s="23">
        <v>172.447</v>
      </c>
      <c r="L66" s="23">
        <v>0.70899999999999996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</row>
    <row r="67" spans="1:27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-19.295999999999886</v>
      </c>
      <c r="F67" s="183">
        <f t="shared" si="11"/>
        <v>-28.388999999999996</v>
      </c>
      <c r="G67" s="76">
        <f t="shared" si="11"/>
        <v>-151.297</v>
      </c>
      <c r="H67" s="15">
        <f t="shared" si="11"/>
        <v>-246.85900000000009</v>
      </c>
      <c r="I67" s="76">
        <f t="shared" si="11"/>
        <v>144.80099999999982</v>
      </c>
      <c r="J67" s="16">
        <f t="shared" si="11"/>
        <v>112.26599999999952</v>
      </c>
      <c r="K67" s="16">
        <f t="shared" si="11"/>
        <v>-25.363999999999919</v>
      </c>
      <c r="L67" s="16">
        <f t="shared" si="11"/>
        <v>-80.876999999999811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</row>
    <row r="68" spans="1:27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-32.980999999999995</v>
      </c>
      <c r="G68" s="78">
        <v>0</v>
      </c>
      <c r="H68" s="23">
        <v>-32.981000000000002</v>
      </c>
      <c r="I68" s="78">
        <v>-29.782999999999994</v>
      </c>
      <c r="J68" s="23">
        <v>0</v>
      </c>
      <c r="K68" s="23">
        <v>-680.83500000000004</v>
      </c>
      <c r="L68" s="23">
        <v>0</v>
      </c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</row>
    <row r="69" spans="1:27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-19.295999999999886</v>
      </c>
      <c r="F69" s="183">
        <f t="shared" si="12"/>
        <v>-61.36999999999999</v>
      </c>
      <c r="G69" s="76">
        <f t="shared" si="12"/>
        <v>-151.297</v>
      </c>
      <c r="H69" s="15">
        <f t="shared" si="12"/>
        <v>-279.84000000000009</v>
      </c>
      <c r="I69" s="76">
        <f t="shared" si="12"/>
        <v>115.01799999999983</v>
      </c>
      <c r="J69" s="16">
        <f t="shared" si="12"/>
        <v>112.26599999999952</v>
      </c>
      <c r="K69" s="16">
        <f t="shared" si="12"/>
        <v>-706.19899999999996</v>
      </c>
      <c r="L69" s="16">
        <f t="shared" si="12"/>
        <v>-80.876999999999811</v>
      </c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</row>
    <row r="70" spans="1:27" ht="15" customHeight="1" x14ac:dyDescent="0.35">
      <c r="A70" s="115" t="s">
        <v>48</v>
      </c>
      <c r="B70" s="115"/>
      <c r="C70" s="58"/>
      <c r="D70" s="58"/>
      <c r="E70" s="77">
        <v>3.2239999999999895</v>
      </c>
      <c r="F70" s="19">
        <v>42.248000000000054</v>
      </c>
      <c r="G70" s="77">
        <v>144.40299999999999</v>
      </c>
      <c r="H70" s="19">
        <v>270.47500000000002</v>
      </c>
      <c r="I70" s="77">
        <v>-25.513000000000005</v>
      </c>
      <c r="J70" s="19">
        <v>-63.181000000000004</v>
      </c>
      <c r="K70" s="19">
        <v>454.02800000000002</v>
      </c>
      <c r="L70" s="19">
        <v>48.579000000000001</v>
      </c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</row>
    <row r="71" spans="1:27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</row>
    <row r="72" spans="1:27" ht="15" customHeight="1" x14ac:dyDescent="0.35">
      <c r="A72" s="115" t="s">
        <v>50</v>
      </c>
      <c r="B72" s="115"/>
      <c r="C72" s="58"/>
      <c r="D72" s="58"/>
      <c r="E72" s="77">
        <v>-11.839000000000002</v>
      </c>
      <c r="F72" s="19">
        <v>-1</v>
      </c>
      <c r="G72" s="77">
        <v>-23.109000000000002</v>
      </c>
      <c r="H72" s="19">
        <v>-18.940999999999999</v>
      </c>
      <c r="I72" s="77">
        <v>-19.155000000000001</v>
      </c>
      <c r="J72" s="19">
        <v>-21.977</v>
      </c>
      <c r="K72" s="19">
        <v>-32.792000000000002</v>
      </c>
      <c r="L72" s="19">
        <v>-20.895</v>
      </c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</row>
    <row r="73" spans="1:27" ht="15" customHeight="1" x14ac:dyDescent="0.35">
      <c r="A73" s="116" t="s">
        <v>51</v>
      </c>
      <c r="B73" s="116"/>
      <c r="C73" s="62"/>
      <c r="D73" s="62"/>
      <c r="E73" s="78">
        <v>-0.31999999999999584</v>
      </c>
      <c r="F73" s="23">
        <v>0</v>
      </c>
      <c r="G73" s="78">
        <v>-63.24799999999999</v>
      </c>
      <c r="H73" s="23">
        <v>-62.17</v>
      </c>
      <c r="I73" s="78">
        <v>-71.63300000000001</v>
      </c>
      <c r="J73" s="23">
        <v>-17.669</v>
      </c>
      <c r="K73" s="23">
        <v>6.4489999999999998</v>
      </c>
      <c r="L73" s="23">
        <v>3.34</v>
      </c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</row>
    <row r="74" spans="1:27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-8.9350000000000094</v>
      </c>
      <c r="F74" s="191">
        <f t="shared" si="13"/>
        <v>41.248000000000054</v>
      </c>
      <c r="G74" s="85">
        <f t="shared" si="13"/>
        <v>58.045999999999992</v>
      </c>
      <c r="H74" s="34">
        <f t="shared" si="13"/>
        <v>189.36400000000003</v>
      </c>
      <c r="I74" s="85">
        <f t="shared" si="13"/>
        <v>-116.30100000000002</v>
      </c>
      <c r="J74" s="158">
        <f t="shared" si="13"/>
        <v>-102.827</v>
      </c>
      <c r="K74" s="158">
        <f t="shared" si="13"/>
        <v>427.685</v>
      </c>
      <c r="L74" s="158">
        <f t="shared" si="13"/>
        <v>31.024000000000001</v>
      </c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</row>
    <row r="75" spans="1:27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-28.230999999999895</v>
      </c>
      <c r="F75" s="183">
        <f t="shared" si="14"/>
        <v>-20.121999999999936</v>
      </c>
      <c r="G75" s="76">
        <f t="shared" si="14"/>
        <v>-93.251000000000005</v>
      </c>
      <c r="H75" s="15">
        <f t="shared" si="14"/>
        <v>-90.476000000000056</v>
      </c>
      <c r="I75" s="76">
        <f t="shared" si="14"/>
        <v>-1.283000000000186</v>
      </c>
      <c r="J75" s="16">
        <f t="shared" si="14"/>
        <v>9.438999999999524</v>
      </c>
      <c r="K75" s="16">
        <f t="shared" si="14"/>
        <v>-278.51399999999995</v>
      </c>
      <c r="L75" s="16">
        <f t="shared" si="14"/>
        <v>-49.85299999999981</v>
      </c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</row>
    <row r="76" spans="1:27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</row>
    <row r="77" spans="1:27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-28.230999999999895</v>
      </c>
      <c r="F77" s="183">
        <f t="shared" si="15"/>
        <v>-20.121999999999936</v>
      </c>
      <c r="G77" s="76">
        <f t="shared" si="15"/>
        <v>-93.251000000000005</v>
      </c>
      <c r="H77" s="15">
        <f t="shared" si="15"/>
        <v>-90.476000000000056</v>
      </c>
      <c r="I77" s="76">
        <f t="shared" si="15"/>
        <v>-1.283000000000186</v>
      </c>
      <c r="J77" s="16">
        <f t="shared" si="15"/>
        <v>9.438999999999524</v>
      </c>
      <c r="K77" s="16">
        <f t="shared" si="15"/>
        <v>-278.51399999999995</v>
      </c>
      <c r="L77" s="16">
        <f t="shared" si="15"/>
        <v>-49.85299999999981</v>
      </c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</row>
    <row r="78" spans="1:27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</row>
    <row r="79" spans="1:27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</row>
    <row r="80" spans="1:27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</row>
    <row r="81" spans="1:27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</row>
    <row r="82" spans="1:27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</row>
    <row r="83" spans="1:27" ht="15" customHeight="1" x14ac:dyDescent="0.35">
      <c r="A83" s="138" t="s">
        <v>55</v>
      </c>
      <c r="B83" s="115"/>
      <c r="C83" s="106"/>
      <c r="D83" s="106"/>
      <c r="E83" s="80">
        <v>8.9347409282753709</v>
      </c>
      <c r="F83" s="54">
        <v>5.9990947631008842</v>
      </c>
      <c r="G83" s="80">
        <v>5.6797038032025178</v>
      </c>
      <c r="H83" s="54">
        <v>1.9365953554031325</v>
      </c>
      <c r="I83" s="80">
        <v>8.4140652668858955</v>
      </c>
      <c r="J83" s="54">
        <v>9.6295263742569404</v>
      </c>
      <c r="K83" s="54">
        <v>9.3657319334010776</v>
      </c>
      <c r="L83" s="54">
        <v>0.21168178959249231</v>
      </c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</row>
    <row r="84" spans="1:27" ht="15" customHeight="1" x14ac:dyDescent="0.35">
      <c r="A84" s="105" t="s">
        <v>110</v>
      </c>
      <c r="B84" s="115"/>
      <c r="C84" s="106"/>
      <c r="D84" s="106"/>
      <c r="E84" s="80">
        <v>9.2906307552458038</v>
      </c>
      <c r="F84" s="54">
        <v>5.7453174721086828</v>
      </c>
      <c r="G84" s="80">
        <v>5.8990929744065994</v>
      </c>
      <c r="H84" s="54">
        <v>1.8715840016345728</v>
      </c>
      <c r="I84" s="80">
        <v>9.2584340116367265</v>
      </c>
      <c r="J84" s="54">
        <v>9.3804972202291754</v>
      </c>
      <c r="K84" s="54">
        <v>9.7643731496932542</v>
      </c>
      <c r="L84" s="54">
        <v>8.9793851673553338</v>
      </c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</row>
    <row r="85" spans="1:27" ht="15" customHeight="1" x14ac:dyDescent="0.35">
      <c r="A85" s="105" t="s">
        <v>56</v>
      </c>
      <c r="B85" s="115"/>
      <c r="C85" s="106"/>
      <c r="D85" s="106"/>
      <c r="E85" s="80">
        <v>4.5956656746703928</v>
      </c>
      <c r="F85" s="54">
        <v>0.10099437854795588</v>
      </c>
      <c r="G85" s="80">
        <v>1.2082252521133705</v>
      </c>
      <c r="H85" s="54">
        <v>-2.2209150812409653</v>
      </c>
      <c r="I85" s="80">
        <v>4.1171363521376003</v>
      </c>
      <c r="J85" s="54">
        <v>4.5768086469216396</v>
      </c>
      <c r="K85" s="54">
        <v>1.4584219680319856</v>
      </c>
      <c r="L85" s="54">
        <v>-3.2033284572776162</v>
      </c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</row>
    <row r="86" spans="1:27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7.8760022030065286</v>
      </c>
      <c r="J86" s="54">
        <v>9.4008300099439115</v>
      </c>
      <c r="K86" s="54">
        <v>2.4176209238949542</v>
      </c>
      <c r="L86" s="54">
        <v>-15.924547340674716</v>
      </c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</row>
    <row r="87" spans="1:27" ht="15" customHeight="1" x14ac:dyDescent="0.35">
      <c r="A87" s="105" t="s">
        <v>58</v>
      </c>
      <c r="B87" s="115"/>
      <c r="C87" s="113"/>
      <c r="D87" s="113"/>
      <c r="E87" s="87" t="s">
        <v>7</v>
      </c>
      <c r="F87" s="19" t="s">
        <v>7</v>
      </c>
      <c r="G87" s="80" t="s">
        <v>7</v>
      </c>
      <c r="H87" s="54" t="s">
        <v>7</v>
      </c>
      <c r="I87" s="80">
        <v>11.234442700355883</v>
      </c>
      <c r="J87" s="54">
        <v>12.76725093051764</v>
      </c>
      <c r="K87" s="54">
        <v>13.925976793140624</v>
      </c>
      <c r="L87" s="54">
        <v>0.68101679337910448</v>
      </c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</row>
    <row r="88" spans="1:27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22.80906602459611</v>
      </c>
      <c r="H88" s="19">
        <v>19.270975559672308</v>
      </c>
      <c r="I88" s="77">
        <v>21.758534083658169</v>
      </c>
      <c r="J88" s="19">
        <v>19.353407090100479</v>
      </c>
      <c r="K88" s="19">
        <v>16.530145478308118</v>
      </c>
      <c r="L88" s="19">
        <v>15.794283719452054</v>
      </c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</row>
    <row r="89" spans="1:27" ht="15" customHeight="1" x14ac:dyDescent="0.35">
      <c r="A89" s="105" t="s">
        <v>60</v>
      </c>
      <c r="B89" s="115"/>
      <c r="C89" s="106"/>
      <c r="D89" s="106"/>
      <c r="E89" s="89" t="s">
        <v>7</v>
      </c>
      <c r="F89" s="54" t="s">
        <v>7</v>
      </c>
      <c r="G89" s="77">
        <v>1278.8130000000001</v>
      </c>
      <c r="H89" s="19">
        <v>1413.9029999999998</v>
      </c>
      <c r="I89" s="77">
        <v>1055.5630000000001</v>
      </c>
      <c r="J89" s="19">
        <v>1046.24</v>
      </c>
      <c r="K89" s="19">
        <v>1114.6790000000001</v>
      </c>
      <c r="L89" s="19">
        <v>373.21999999999997</v>
      </c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</row>
    <row r="90" spans="1:27" ht="15" customHeight="1" x14ac:dyDescent="0.35">
      <c r="A90" s="105" t="s">
        <v>61</v>
      </c>
      <c r="B90" s="115"/>
      <c r="C90" s="58"/>
      <c r="D90" s="58"/>
      <c r="E90" s="90" t="s">
        <v>7</v>
      </c>
      <c r="F90" s="19" t="s">
        <v>7</v>
      </c>
      <c r="G90" s="80">
        <v>1.6453665043751295</v>
      </c>
      <c r="H90" s="54">
        <v>2.1504787502741531</v>
      </c>
      <c r="I90" s="80">
        <v>1.4228908274303491</v>
      </c>
      <c r="J90" s="54">
        <v>1.6050254743003278</v>
      </c>
      <c r="K90" s="54">
        <v>1.9847936107396891</v>
      </c>
      <c r="L90" s="54">
        <v>1.5369469118812296</v>
      </c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</row>
    <row r="91" spans="1:27" ht="15" customHeight="1" x14ac:dyDescent="0.35">
      <c r="A91" s="107" t="s">
        <v>62</v>
      </c>
      <c r="B91" s="116"/>
      <c r="C91" s="62"/>
      <c r="D91" s="62"/>
      <c r="E91" s="91" t="s">
        <v>7</v>
      </c>
      <c r="F91" s="54" t="s">
        <v>7</v>
      </c>
      <c r="G91" s="92" t="s">
        <v>7</v>
      </c>
      <c r="H91" s="19" t="s">
        <v>7</v>
      </c>
      <c r="I91" s="92">
        <v>435</v>
      </c>
      <c r="J91" s="19">
        <v>448</v>
      </c>
      <c r="K91" s="19">
        <v>460</v>
      </c>
      <c r="L91" s="19">
        <v>441</v>
      </c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</row>
    <row r="92" spans="1:27" ht="16.5" x14ac:dyDescent="0.35">
      <c r="A92" s="109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27" ht="16.5" x14ac:dyDescent="0.35">
      <c r="A93" s="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27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27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27" x14ac:dyDescent="0.25">
      <c r="A96"/>
      <c r="B96"/>
      <c r="C96" s="1"/>
      <c r="D96" s="99"/>
      <c r="E96" s="99"/>
      <c r="F96" s="99"/>
      <c r="G96" s="99"/>
      <c r="H96" s="99"/>
      <c r="I96" s="99"/>
      <c r="J96" s="99"/>
      <c r="K96" s="99"/>
      <c r="L96" s="99"/>
    </row>
    <row r="97" spans="1:12" x14ac:dyDescent="0.25">
      <c r="C97" s="6"/>
      <c r="D97" s="99"/>
      <c r="E97" s="99"/>
      <c r="F97" s="99"/>
      <c r="G97" s="99"/>
      <c r="H97" s="99"/>
      <c r="I97" s="99"/>
      <c r="J97" s="99"/>
      <c r="K97" s="99"/>
      <c r="L97" s="99"/>
    </row>
    <row r="98" spans="1:12" ht="16.5" x14ac:dyDescent="0.3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</row>
    <row r="99" spans="1:12" ht="16.5" x14ac:dyDescent="0.3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</row>
    <row r="100" spans="1:12" ht="16.5" x14ac:dyDescent="0.3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</row>
    <row r="101" spans="1:12" ht="16.5" x14ac:dyDescent="0.3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</row>
    <row r="104" spans="1:12" x14ac:dyDescent="0.2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</row>
    <row r="105" spans="1:12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</row>
    <row r="106" spans="1:12" x14ac:dyDescent="0.2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  <row r="116" spans="1:12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</row>
    <row r="117" spans="1:12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</row>
    <row r="118" spans="1:12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</row>
    <row r="119" spans="1:12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</row>
  </sheetData>
  <mergeCells count="2">
    <mergeCell ref="A2:L2"/>
    <mergeCell ref="A74:B74"/>
  </mergeCells>
  <pageMargins left="0.7" right="0.7" top="0.75" bottom="0.75" header="0.3" footer="0.3"/>
  <pageSetup paperSize="9" scale="55" orientation="portrait" r:id="rId1"/>
  <rowBreaks count="1" manualBreakCount="1">
    <brk id="93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71093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92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s">
        <v>105</v>
      </c>
      <c r="M1" s="101" t="e">
        <f>#REF!</f>
        <v>#REF!</v>
      </c>
    </row>
    <row r="2" spans="1:15" ht="21.75" collapsed="1" x14ac:dyDescent="0.25">
      <c r="A2" s="198" t="s">
        <v>120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2013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/>
      <c r="F6" s="68"/>
      <c r="G6" s="68">
        <v>0</v>
      </c>
      <c r="H6" s="68"/>
      <c r="I6" s="68"/>
      <c r="J6" s="68" t="s">
        <v>6</v>
      </c>
      <c r="K6" s="68" t="s">
        <v>106</v>
      </c>
      <c r="L6" s="68"/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 t="s">
        <v>107</v>
      </c>
    </row>
    <row r="8" spans="1:15" ht="15" customHeight="1" x14ac:dyDescent="0.35">
      <c r="A8" s="105" t="s">
        <v>9</v>
      </c>
      <c r="B8" s="106"/>
      <c r="C8" s="106"/>
      <c r="D8" s="106"/>
      <c r="E8" s="76">
        <v>44.947420000000015</v>
      </c>
      <c r="F8" s="15">
        <v>56.041570000000007</v>
      </c>
      <c r="G8" s="76">
        <v>88.708860000000001</v>
      </c>
      <c r="H8" s="15">
        <v>108.36710000000001</v>
      </c>
      <c r="I8" s="76">
        <v>227.41482999999999</v>
      </c>
      <c r="J8" s="15">
        <v>215.07900000000001</v>
      </c>
      <c r="K8" s="15">
        <v>197.36699999999999</v>
      </c>
      <c r="L8" s="15">
        <v>232.72899999999998</v>
      </c>
      <c r="M8" s="15">
        <v>235.482</v>
      </c>
      <c r="O8" s="147"/>
    </row>
    <row r="9" spans="1:15" ht="15" customHeight="1" x14ac:dyDescent="0.35">
      <c r="A9" s="105" t="s">
        <v>10</v>
      </c>
      <c r="B9" s="58"/>
      <c r="C9" s="58"/>
      <c r="D9" s="58"/>
      <c r="E9" s="77">
        <v>-47.941839999999999</v>
      </c>
      <c r="F9" s="19">
        <v>-53.187209999999993</v>
      </c>
      <c r="G9" s="77">
        <v>-98.048849999999987</v>
      </c>
      <c r="H9" s="19">
        <v>-104.64111000000001</v>
      </c>
      <c r="I9" s="77">
        <v>-207.04474000000002</v>
      </c>
      <c r="J9" s="19">
        <v>-184.905</v>
      </c>
      <c r="K9" s="19">
        <v>-174.89699999999999</v>
      </c>
      <c r="L9" s="19">
        <v>-207.41</v>
      </c>
      <c r="M9" s="19">
        <v>-211.92</v>
      </c>
    </row>
    <row r="10" spans="1:15" ht="15" customHeight="1" x14ac:dyDescent="0.35">
      <c r="A10" s="105" t="s">
        <v>11</v>
      </c>
      <c r="B10" s="58"/>
      <c r="C10" s="58"/>
      <c r="D10" s="58"/>
      <c r="E10" s="77">
        <v>0.73777999999999988</v>
      </c>
      <c r="F10" s="19">
        <v>1.1337400000000002</v>
      </c>
      <c r="G10" s="77">
        <v>1.6224099999999999</v>
      </c>
      <c r="H10" s="19">
        <v>2.1764999999999999</v>
      </c>
      <c r="I10" s="77">
        <v>3.4373</v>
      </c>
      <c r="J10" s="19">
        <v>8.7259999999999991</v>
      </c>
      <c r="K10" s="19">
        <v>6.61</v>
      </c>
      <c r="L10" s="19">
        <v>7.2600000000000007</v>
      </c>
      <c r="M10" s="19">
        <v>7.81</v>
      </c>
    </row>
    <row r="11" spans="1:15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-0.88861999999999997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0</v>
      </c>
      <c r="B13" s="108"/>
      <c r="C13" s="108"/>
      <c r="D13" s="108"/>
      <c r="E13" s="76">
        <f t="shared" ref="E13:M13" si="0">SUM(E8:E12)</f>
        <v>-2.256639999999984</v>
      </c>
      <c r="F13" s="188">
        <f t="shared" si="0"/>
        <v>3.9881000000000144</v>
      </c>
      <c r="G13" s="76">
        <f t="shared" si="0"/>
        <v>-7.7175799999999857</v>
      </c>
      <c r="H13" s="15">
        <f t="shared" si="0"/>
        <v>5.9024899999999958</v>
      </c>
      <c r="I13" s="76">
        <f t="shared" si="0"/>
        <v>22.918769999999977</v>
      </c>
      <c r="J13" s="16">
        <f t="shared" si="0"/>
        <v>38.900000000000006</v>
      </c>
      <c r="K13" s="16">
        <f t="shared" si="0"/>
        <v>29.08</v>
      </c>
      <c r="L13" s="16">
        <f t="shared" si="0"/>
        <v>32.578999999999986</v>
      </c>
      <c r="M13" s="16">
        <f t="shared" si="0"/>
        <v>31.372000000000011</v>
      </c>
    </row>
    <row r="14" spans="1:15" ht="15" customHeight="1" x14ac:dyDescent="0.35">
      <c r="A14" s="107" t="s">
        <v>70</v>
      </c>
      <c r="B14" s="62"/>
      <c r="C14" s="62"/>
      <c r="D14" s="62"/>
      <c r="E14" s="78">
        <v>-3.7437100000000001</v>
      </c>
      <c r="F14" s="184">
        <v>-3.6858800000000005</v>
      </c>
      <c r="G14" s="78">
        <v>-7.5248400000000002</v>
      </c>
      <c r="H14" s="23">
        <v>-7.3981500000000002</v>
      </c>
      <c r="I14" s="78">
        <v>-14.91976</v>
      </c>
      <c r="J14" s="23">
        <v>-7.3669999999999991</v>
      </c>
      <c r="K14" s="23">
        <v>-7.6310000000000002</v>
      </c>
      <c r="L14" s="23">
        <v>-9.3789999999999996</v>
      </c>
      <c r="M14" s="23">
        <v>-7.899</v>
      </c>
    </row>
    <row r="15" spans="1:15" ht="15" customHeight="1" x14ac:dyDescent="0.25">
      <c r="A15" s="108" t="s">
        <v>1</v>
      </c>
      <c r="B15" s="108"/>
      <c r="C15" s="108"/>
      <c r="D15" s="108"/>
      <c r="E15" s="76">
        <f t="shared" ref="E15:M15" si="1">SUM(E13:E14)</f>
        <v>-6.0003499999999841</v>
      </c>
      <c r="F15" s="188">
        <f t="shared" si="1"/>
        <v>0.30222000000001392</v>
      </c>
      <c r="G15" s="76">
        <f t="shared" si="1"/>
        <v>-15.242419999999985</v>
      </c>
      <c r="H15" s="15">
        <f t="shared" si="1"/>
        <v>-1.4956600000000044</v>
      </c>
      <c r="I15" s="76">
        <f t="shared" si="1"/>
        <v>7.9990099999999771</v>
      </c>
      <c r="J15" s="16">
        <f t="shared" si="1"/>
        <v>31.533000000000008</v>
      </c>
      <c r="K15" s="16">
        <f t="shared" si="1"/>
        <v>21.448999999999998</v>
      </c>
      <c r="L15" s="16">
        <f t="shared" si="1"/>
        <v>23.199999999999989</v>
      </c>
      <c r="M15" s="16">
        <f t="shared" si="1"/>
        <v>23.47300000000001</v>
      </c>
    </row>
    <row r="16" spans="1:15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-0.73299999999999998</v>
      </c>
      <c r="L16" s="19">
        <v>-0.73299999999999998</v>
      </c>
      <c r="M16" s="19">
        <v>-0.77800000000000002</v>
      </c>
    </row>
    <row r="17" spans="1:13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2</v>
      </c>
      <c r="B18" s="108"/>
      <c r="C18" s="108"/>
      <c r="D18" s="108"/>
      <c r="E18" s="76">
        <f t="shared" ref="E18:M18" si="2">SUM(E15:E17)</f>
        <v>-6.0003499999999841</v>
      </c>
      <c r="F18" s="188">
        <f t="shared" si="2"/>
        <v>0.30222000000001392</v>
      </c>
      <c r="G18" s="76">
        <f t="shared" si="2"/>
        <v>-15.242419999999985</v>
      </c>
      <c r="H18" s="15">
        <f t="shared" si="2"/>
        <v>-1.4956600000000044</v>
      </c>
      <c r="I18" s="76">
        <f t="shared" si="2"/>
        <v>7.9990099999999771</v>
      </c>
      <c r="J18" s="16">
        <f t="shared" si="2"/>
        <v>31.533000000000008</v>
      </c>
      <c r="K18" s="16">
        <f t="shared" si="2"/>
        <v>20.715999999999998</v>
      </c>
      <c r="L18" s="16">
        <f t="shared" si="2"/>
        <v>22.466999999999988</v>
      </c>
      <c r="M18" s="16">
        <f t="shared" si="2"/>
        <v>22.695000000000011</v>
      </c>
    </row>
    <row r="19" spans="1:13" ht="15" customHeight="1" x14ac:dyDescent="0.35">
      <c r="A19" s="105" t="s">
        <v>17</v>
      </c>
      <c r="B19" s="58"/>
      <c r="C19" s="58"/>
      <c r="D19" s="58"/>
      <c r="E19" s="77">
        <v>0.19922999999999999</v>
      </c>
      <c r="F19" s="19">
        <v>1.7789199999999998</v>
      </c>
      <c r="G19" s="77">
        <v>0.38871999999999995</v>
      </c>
      <c r="H19" s="19">
        <v>1.8508</v>
      </c>
      <c r="I19" s="77">
        <v>2.6779000000000002</v>
      </c>
      <c r="J19" s="19">
        <v>1E-3</v>
      </c>
      <c r="K19" s="19">
        <v>1.5249999999999999</v>
      </c>
      <c r="L19" s="19">
        <v>1.5259999999999998</v>
      </c>
      <c r="M19" s="19">
        <v>4.5039999999999996</v>
      </c>
    </row>
    <row r="20" spans="1:13" ht="15" customHeight="1" x14ac:dyDescent="0.35">
      <c r="A20" s="107" t="s">
        <v>18</v>
      </c>
      <c r="B20" s="62"/>
      <c r="C20" s="62"/>
      <c r="D20" s="62"/>
      <c r="E20" s="78">
        <v>-4.0559200000000004</v>
      </c>
      <c r="F20" s="23">
        <v>-1.60202</v>
      </c>
      <c r="G20" s="78">
        <v>-6.1162999999999998</v>
      </c>
      <c r="H20" s="23">
        <v>-3.8629899999999999</v>
      </c>
      <c r="I20" s="78">
        <v>-7.3053800000000004</v>
      </c>
      <c r="J20" s="23">
        <v>-16.215</v>
      </c>
      <c r="K20" s="23">
        <v>-13.281000000000001</v>
      </c>
      <c r="L20" s="23">
        <v>-13.242000000000001</v>
      </c>
      <c r="M20" s="23">
        <v>-13.288</v>
      </c>
    </row>
    <row r="21" spans="1:13" ht="15" customHeight="1" x14ac:dyDescent="0.25">
      <c r="A21" s="108" t="s">
        <v>3</v>
      </c>
      <c r="B21" s="108"/>
      <c r="C21" s="108"/>
      <c r="D21" s="108"/>
      <c r="E21" s="76">
        <f t="shared" ref="E21:M21" si="3">SUM(E18:E20)</f>
        <v>-9.8570399999999836</v>
      </c>
      <c r="F21" s="188">
        <f t="shared" si="3"/>
        <v>0.47912000000001376</v>
      </c>
      <c r="G21" s="76">
        <f t="shared" si="3"/>
        <v>-20.969999999999985</v>
      </c>
      <c r="H21" s="15">
        <f t="shared" si="3"/>
        <v>-3.5078500000000044</v>
      </c>
      <c r="I21" s="76">
        <f t="shared" si="3"/>
        <v>3.3715299999999777</v>
      </c>
      <c r="J21" s="16">
        <f t="shared" si="3"/>
        <v>15.31900000000001</v>
      </c>
      <c r="K21" s="16">
        <f t="shared" si="3"/>
        <v>8.9599999999999955</v>
      </c>
      <c r="L21" s="16">
        <f t="shared" si="3"/>
        <v>10.750999999999987</v>
      </c>
      <c r="M21" s="16">
        <f t="shared" si="3"/>
        <v>13.911000000000012</v>
      </c>
    </row>
    <row r="22" spans="1:13" ht="15" customHeight="1" x14ac:dyDescent="0.35">
      <c r="A22" s="105" t="s">
        <v>19</v>
      </c>
      <c r="B22" s="58"/>
      <c r="C22" s="58"/>
      <c r="D22" s="58"/>
      <c r="E22" s="77">
        <v>-0.43864999999999998</v>
      </c>
      <c r="F22" s="19">
        <v>-0.24156999999999995</v>
      </c>
      <c r="G22" s="77">
        <v>-0.28349000000000002</v>
      </c>
      <c r="H22" s="19">
        <v>-0.58551999999999993</v>
      </c>
      <c r="I22" s="77">
        <v>-11.540800000000001</v>
      </c>
      <c r="J22" s="19">
        <v>1.9620000000000002</v>
      </c>
      <c r="K22" s="19">
        <v>-16.21</v>
      </c>
      <c r="L22" s="19">
        <v>-16.240000000000002</v>
      </c>
      <c r="M22" s="19">
        <v>-4.8979999999999997</v>
      </c>
    </row>
    <row r="23" spans="1:13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-5.5229999999999997</v>
      </c>
      <c r="K23" s="23">
        <v>-19.684000000000001</v>
      </c>
      <c r="L23" s="23">
        <v>-21.445</v>
      </c>
      <c r="M23" s="23">
        <v>0</v>
      </c>
    </row>
    <row r="24" spans="1:13" ht="15" customHeight="1" x14ac:dyDescent="0.35">
      <c r="A24" s="111" t="s">
        <v>20</v>
      </c>
      <c r="B24" s="112"/>
      <c r="C24" s="112"/>
      <c r="D24" s="112"/>
      <c r="E24" s="76">
        <f t="shared" ref="E24:M24" si="4">SUM(E21:E23)</f>
        <v>-10.295689999999983</v>
      </c>
      <c r="F24" s="188">
        <f t="shared" si="4"/>
        <v>0.23755000000001381</v>
      </c>
      <c r="G24" s="76">
        <f t="shared" si="4"/>
        <v>-21.253489999999985</v>
      </c>
      <c r="H24" s="15">
        <f t="shared" si="4"/>
        <v>-4.0933700000000046</v>
      </c>
      <c r="I24" s="76">
        <f t="shared" si="4"/>
        <v>-8.1692700000000222</v>
      </c>
      <c r="J24" s="16">
        <f t="shared" si="4"/>
        <v>11.75800000000001</v>
      </c>
      <c r="K24" s="16">
        <f t="shared" si="4"/>
        <v>-26.934000000000005</v>
      </c>
      <c r="L24" s="16">
        <f t="shared" si="4"/>
        <v>-26.934000000000015</v>
      </c>
      <c r="M24" s="16">
        <f t="shared" si="4"/>
        <v>9.0130000000000123</v>
      </c>
    </row>
    <row r="25" spans="1:13" ht="15" customHeight="1" x14ac:dyDescent="0.35">
      <c r="A25" s="105" t="s">
        <v>21</v>
      </c>
      <c r="B25" s="58"/>
      <c r="C25" s="58"/>
      <c r="D25" s="58"/>
      <c r="E25" s="77">
        <v>-10.295689999999979</v>
      </c>
      <c r="F25" s="19">
        <v>0.23755000000000703</v>
      </c>
      <c r="G25" s="77">
        <v>-21.253489999999985</v>
      </c>
      <c r="H25" s="19">
        <v>-4.0933700000000153</v>
      </c>
      <c r="I25" s="77">
        <v>-8.1692699999999885</v>
      </c>
      <c r="J25" s="19">
        <v>11.75800000000001</v>
      </c>
      <c r="K25" s="19">
        <v>-26.933999999999994</v>
      </c>
      <c r="L25" s="19">
        <v>-26.934000000000026</v>
      </c>
      <c r="M25" s="19">
        <v>9.0130000000000052</v>
      </c>
    </row>
    <row r="26" spans="1:13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77">
        <v>0</v>
      </c>
      <c r="F28" s="19">
        <v>2.0000000000000018E-3</v>
      </c>
      <c r="G28" s="77">
        <v>-3.5241700000000002</v>
      </c>
      <c r="H28" s="19">
        <v>-0.497</v>
      </c>
      <c r="I28" s="77">
        <v>-1.806</v>
      </c>
      <c r="J28" s="19">
        <v>0</v>
      </c>
      <c r="K28" s="19">
        <v>-3.2559999999999998</v>
      </c>
      <c r="L28" s="19">
        <v>-3.2559999999999998</v>
      </c>
      <c r="M28" s="19">
        <v>0</v>
      </c>
    </row>
    <row r="29" spans="1:13" ht="15" customHeight="1" x14ac:dyDescent="0.35">
      <c r="A29" s="139" t="s">
        <v>80</v>
      </c>
      <c r="B29" s="140"/>
      <c r="C29" s="140"/>
      <c r="D29" s="140"/>
      <c r="E29" s="153">
        <f t="shared" ref="E29:M29" si="5">E15-E28</f>
        <v>-6.0003499999999841</v>
      </c>
      <c r="F29" s="154">
        <f t="shared" si="5"/>
        <v>0.30022000000001392</v>
      </c>
      <c r="G29" s="153">
        <f t="shared" si="5"/>
        <v>-11.718249999999985</v>
      </c>
      <c r="H29" s="154">
        <f t="shared" si="5"/>
        <v>-0.99866000000000443</v>
      </c>
      <c r="I29" s="153">
        <f t="shared" si="5"/>
        <v>9.805009999999978</v>
      </c>
      <c r="J29" s="154">
        <f t="shared" si="5"/>
        <v>31.533000000000008</v>
      </c>
      <c r="K29" s="154">
        <f t="shared" si="5"/>
        <v>24.704999999999998</v>
      </c>
      <c r="L29" s="154">
        <f t="shared" si="5"/>
        <v>26.455999999999989</v>
      </c>
      <c r="M29" s="154">
        <f t="shared" si="5"/>
        <v>23.47300000000001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2013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3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302.22899999999998</v>
      </c>
      <c r="H35" s="19">
        <v>301.80700000000002</v>
      </c>
      <c r="I35" s="77">
        <v>298.70800000000003</v>
      </c>
      <c r="J35" s="19">
        <v>305.87599999999998</v>
      </c>
      <c r="K35" s="19">
        <v>0</v>
      </c>
      <c r="L35" s="19">
        <v>306.24</v>
      </c>
      <c r="M35" s="19">
        <v>299.22500000000002</v>
      </c>
    </row>
    <row r="36" spans="1:13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107.2055</v>
      </c>
      <c r="H36" s="19">
        <v>104.00999999999999</v>
      </c>
      <c r="I36" s="77">
        <v>102.79349999999999</v>
      </c>
      <c r="J36" s="19">
        <v>108.20400000000001</v>
      </c>
      <c r="K36" s="19">
        <v>0</v>
      </c>
      <c r="L36" s="19">
        <v>96.19</v>
      </c>
      <c r="M36" s="19">
        <v>97.88</v>
      </c>
    </row>
    <row r="37" spans="1:13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8.0250000000000004</v>
      </c>
      <c r="H37" s="19">
        <v>8.3090000000000011</v>
      </c>
      <c r="I37" s="77">
        <v>7.718</v>
      </c>
      <c r="J37" s="19">
        <v>7.5399999999999991</v>
      </c>
      <c r="K37" s="19">
        <v>0</v>
      </c>
      <c r="L37" s="19">
        <v>10.295999999999999</v>
      </c>
      <c r="M37" s="19">
        <v>6.9720000000000004</v>
      </c>
    </row>
    <row r="38" spans="1:13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0.26644999999999996</v>
      </c>
      <c r="I38" s="77">
        <v>0.26826</v>
      </c>
      <c r="J38" s="19">
        <v>0.26600000000000001</v>
      </c>
      <c r="K38" s="19">
        <v>0</v>
      </c>
      <c r="L38" s="19">
        <v>0.26100000000000001</v>
      </c>
      <c r="M38" s="19">
        <v>0.32900000000000001</v>
      </c>
    </row>
    <row r="39" spans="1:13" ht="15" customHeight="1" x14ac:dyDescent="0.35">
      <c r="A39" s="107" t="s">
        <v>25</v>
      </c>
      <c r="B39" s="62"/>
      <c r="C39" s="62"/>
      <c r="D39" s="62"/>
      <c r="E39" s="78"/>
      <c r="F39" s="23"/>
      <c r="G39" s="78">
        <v>42.629900000000006</v>
      </c>
      <c r="H39" s="23">
        <v>55.994809999999994</v>
      </c>
      <c r="I39" s="78">
        <v>41.950220000000002</v>
      </c>
      <c r="J39" s="23">
        <v>56.823999999999998</v>
      </c>
      <c r="K39" s="23">
        <v>0</v>
      </c>
      <c r="L39" s="23">
        <v>52.021000000000001</v>
      </c>
      <c r="M39" s="23">
        <v>67.536000000000001</v>
      </c>
    </row>
    <row r="40" spans="1:13" ht="15" customHeight="1" x14ac:dyDescent="0.35">
      <c r="A40" s="102" t="s">
        <v>26</v>
      </c>
      <c r="B40" s="108"/>
      <c r="C40" s="108"/>
      <c r="D40" s="108"/>
      <c r="E40" s="82"/>
      <c r="F40" s="188"/>
      <c r="G40" s="82">
        <f>SUM(G35:G39)</f>
        <v>460.08939999999996</v>
      </c>
      <c r="H40" s="188">
        <f>SUM(H35:H39)</f>
        <v>470.38726000000003</v>
      </c>
      <c r="I40" s="82">
        <f>SUM(I35:I39)</f>
        <v>451.43798000000004</v>
      </c>
      <c r="J40" s="180">
        <f>SUM(J35:J39)</f>
        <v>478.71000000000004</v>
      </c>
      <c r="K40" s="16" t="s">
        <v>7</v>
      </c>
      <c r="L40" s="16">
        <f>SUM(L35:L39)</f>
        <v>465.00800000000004</v>
      </c>
      <c r="M40" s="16">
        <f>SUM(M35:M39)</f>
        <v>471.94200000000001</v>
      </c>
    </row>
    <row r="41" spans="1:13" ht="15" customHeight="1" x14ac:dyDescent="0.35">
      <c r="A41" s="105" t="s">
        <v>27</v>
      </c>
      <c r="B41" s="58"/>
      <c r="C41" s="58"/>
      <c r="D41" s="58"/>
      <c r="E41" s="77"/>
      <c r="F41" s="19"/>
      <c r="G41" s="77">
        <v>33.816780000000001</v>
      </c>
      <c r="H41" s="19">
        <v>35.788000000000004</v>
      </c>
      <c r="I41" s="77">
        <v>35.690219999999997</v>
      </c>
      <c r="J41" s="19">
        <v>27.957999999999998</v>
      </c>
      <c r="K41" s="19">
        <v>0</v>
      </c>
      <c r="L41" s="19">
        <v>30.14</v>
      </c>
      <c r="M41" s="19">
        <v>30.291</v>
      </c>
    </row>
    <row r="42" spans="1:13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 customHeight="1" x14ac:dyDescent="0.35">
      <c r="A43" s="105" t="s">
        <v>29</v>
      </c>
      <c r="B43" s="58"/>
      <c r="C43" s="58"/>
      <c r="D43" s="58"/>
      <c r="E43" s="77"/>
      <c r="F43" s="19"/>
      <c r="G43" s="77">
        <v>51.013360000000006</v>
      </c>
      <c r="H43" s="19">
        <v>55.115000000000002</v>
      </c>
      <c r="I43" s="77">
        <v>80.297970000000007</v>
      </c>
      <c r="J43" s="19">
        <v>67.759</v>
      </c>
      <c r="K43" s="19">
        <v>0</v>
      </c>
      <c r="L43" s="19">
        <v>72.991</v>
      </c>
      <c r="M43" s="19">
        <v>71.177000000000007</v>
      </c>
    </row>
    <row r="44" spans="1:13" ht="15" customHeight="1" x14ac:dyDescent="0.35">
      <c r="A44" s="105" t="s">
        <v>30</v>
      </c>
      <c r="B44" s="58"/>
      <c r="C44" s="58"/>
      <c r="D44" s="58"/>
      <c r="E44" s="77"/>
      <c r="F44" s="19"/>
      <c r="G44" s="77">
        <v>17.36815</v>
      </c>
      <c r="H44" s="19">
        <v>21.937999999999999</v>
      </c>
      <c r="I44" s="77">
        <v>14.60253</v>
      </c>
      <c r="J44" s="19">
        <v>13.808</v>
      </c>
      <c r="K44" s="19">
        <v>0</v>
      </c>
      <c r="L44" s="19">
        <v>9.3420000000000005</v>
      </c>
      <c r="M44" s="19">
        <v>16.780999999999999</v>
      </c>
    </row>
    <row r="45" spans="1:13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32</v>
      </c>
      <c r="B46" s="73"/>
      <c r="C46" s="73"/>
      <c r="D46" s="73"/>
      <c r="E46" s="83"/>
      <c r="F46" s="193"/>
      <c r="G46" s="83">
        <f>SUM(G41:G45)</f>
        <v>102.19829</v>
      </c>
      <c r="H46" s="34">
        <f>SUM(H41:H45)</f>
        <v>112.84100000000001</v>
      </c>
      <c r="I46" s="83">
        <f>SUM(I41:I45)</f>
        <v>130.59072</v>
      </c>
      <c r="J46" s="181">
        <f>SUM(J41:J45)</f>
        <v>109.52500000000001</v>
      </c>
      <c r="K46" s="35" t="s">
        <v>7</v>
      </c>
      <c r="L46" s="35">
        <f>SUM(L41:L45)</f>
        <v>112.473</v>
      </c>
      <c r="M46" s="35">
        <f>SUM(M41:M45)</f>
        <v>118.249</v>
      </c>
    </row>
    <row r="47" spans="1:13" ht="15" customHeight="1" x14ac:dyDescent="0.35">
      <c r="A47" s="102" t="s">
        <v>33</v>
      </c>
      <c r="B47" s="74"/>
      <c r="C47" s="74"/>
      <c r="D47" s="74"/>
      <c r="E47" s="82"/>
      <c r="F47" s="188"/>
      <c r="G47" s="82">
        <f>G40+G46</f>
        <v>562.28769</v>
      </c>
      <c r="H47" s="188">
        <f>H40+H46</f>
        <v>583.22826000000009</v>
      </c>
      <c r="I47" s="82">
        <f>I40+I46</f>
        <v>582.02870000000007</v>
      </c>
      <c r="J47" s="180">
        <f>J40+J46</f>
        <v>588.23500000000001</v>
      </c>
      <c r="K47" s="16" t="s">
        <v>7</v>
      </c>
      <c r="L47" s="16">
        <f>L40+L46</f>
        <v>577.48099999999999</v>
      </c>
      <c r="M47" s="16">
        <f>M40+M46</f>
        <v>590.19100000000003</v>
      </c>
    </row>
    <row r="48" spans="1:13" ht="15" customHeight="1" x14ac:dyDescent="0.35">
      <c r="A48" s="105" t="s">
        <v>34</v>
      </c>
      <c r="B48" s="58"/>
      <c r="C48" s="58"/>
      <c r="D48" s="58"/>
      <c r="E48" s="77"/>
      <c r="F48" s="19"/>
      <c r="G48" s="77">
        <v>353.44750999999997</v>
      </c>
      <c r="H48" s="19">
        <v>363.12563000000011</v>
      </c>
      <c r="I48" s="77">
        <v>366.54428999999999</v>
      </c>
      <c r="J48" s="19">
        <v>376.39699999999993</v>
      </c>
      <c r="K48" s="19"/>
      <c r="L48" s="19">
        <v>334.04699999999991</v>
      </c>
      <c r="M48" s="19">
        <v>348.84400000000005</v>
      </c>
    </row>
    <row r="49" spans="1:13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5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 ht="15" customHeight="1" x14ac:dyDescent="0.35">
      <c r="A51" s="105" t="s">
        <v>36</v>
      </c>
      <c r="B51" s="58"/>
      <c r="C51" s="58"/>
      <c r="D51" s="58"/>
      <c r="E51" s="77"/>
      <c r="F51" s="19"/>
      <c r="G51" s="77">
        <v>10.4519</v>
      </c>
      <c r="H51" s="19">
        <v>11.004999999999999</v>
      </c>
      <c r="I51" s="77">
        <v>12.24503</v>
      </c>
      <c r="J51" s="19">
        <v>0.84899999999999998</v>
      </c>
      <c r="K51" s="19">
        <v>0</v>
      </c>
      <c r="L51" s="19">
        <v>0.81200000000000006</v>
      </c>
      <c r="M51" s="19">
        <v>4.3109999999999999</v>
      </c>
    </row>
    <row r="52" spans="1:13" ht="15" customHeight="1" x14ac:dyDescent="0.35">
      <c r="A52" s="105" t="s">
        <v>37</v>
      </c>
      <c r="B52" s="58"/>
      <c r="C52" s="58"/>
      <c r="D52" s="58"/>
      <c r="E52" s="77"/>
      <c r="F52" s="19"/>
      <c r="G52" s="77">
        <v>151.06847999999999</v>
      </c>
      <c r="H52" s="19">
        <v>155.21800000000002</v>
      </c>
      <c r="I52" s="77">
        <v>149.54018000000002</v>
      </c>
      <c r="J52" s="19">
        <v>156.745</v>
      </c>
      <c r="K52" s="19">
        <v>0</v>
      </c>
      <c r="L52" s="19">
        <v>178.42200000000003</v>
      </c>
      <c r="M52" s="19">
        <v>172.137</v>
      </c>
    </row>
    <row r="53" spans="1:13" ht="15" customHeight="1" x14ac:dyDescent="0.35">
      <c r="A53" s="105" t="s">
        <v>38</v>
      </c>
      <c r="B53" s="58"/>
      <c r="C53" s="58"/>
      <c r="D53" s="58"/>
      <c r="E53" s="77"/>
      <c r="F53" s="19"/>
      <c r="G53" s="77">
        <v>43.048770000000005</v>
      </c>
      <c r="H53" s="19">
        <v>49.544000000000004</v>
      </c>
      <c r="I53" s="77">
        <v>49.427940000000007</v>
      </c>
      <c r="J53" s="19">
        <v>49.908000000000001</v>
      </c>
      <c r="K53" s="19">
        <v>0</v>
      </c>
      <c r="L53" s="19">
        <v>57.592999999999996</v>
      </c>
      <c r="M53" s="19">
        <v>58.563000000000002</v>
      </c>
    </row>
    <row r="54" spans="1:13" ht="15" customHeight="1" x14ac:dyDescent="0.35">
      <c r="A54" s="105" t="s">
        <v>71</v>
      </c>
      <c r="B54" s="58"/>
      <c r="C54" s="58"/>
      <c r="D54" s="58"/>
      <c r="E54" s="77"/>
      <c r="F54" s="19"/>
      <c r="G54" s="77">
        <v>4.2711099999999993</v>
      </c>
      <c r="H54" s="19">
        <v>4.3360000000000003</v>
      </c>
      <c r="I54" s="77">
        <v>4.2711099999999993</v>
      </c>
      <c r="J54" s="19">
        <v>4.3360000000000003</v>
      </c>
      <c r="K54" s="19">
        <v>0</v>
      </c>
      <c r="L54" s="19">
        <v>6.6070000000000002</v>
      </c>
      <c r="M54" s="19">
        <v>6.3360000000000003</v>
      </c>
    </row>
    <row r="55" spans="1:13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562.28777000000002</v>
      </c>
      <c r="H56" s="14">
        <f>SUM(H48:H55)</f>
        <v>583.22863000000018</v>
      </c>
      <c r="I56" s="82">
        <f>SUM(I48:I55)</f>
        <v>582.02855000000011</v>
      </c>
      <c r="J56" s="180">
        <f>SUM(J48:J55)</f>
        <v>588.23500000000001</v>
      </c>
      <c r="K56" s="16" t="s">
        <v>7</v>
      </c>
      <c r="L56" s="16">
        <f>SUM(L48:L55)</f>
        <v>577.48099999999988</v>
      </c>
      <c r="M56" s="16">
        <f>SUM(M48:M55)</f>
        <v>590.19100000000003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2013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3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41</v>
      </c>
      <c r="B62" s="115"/>
      <c r="C62" s="115"/>
      <c r="D62" s="115"/>
      <c r="E62" s="77">
        <v>-4.8163299999999758</v>
      </c>
      <c r="F62" s="19">
        <v>1.3520000000000192</v>
      </c>
      <c r="G62" s="77">
        <v>-12.27415999999999</v>
      </c>
      <c r="H62" s="19">
        <v>1.1042999999999941</v>
      </c>
      <c r="I62" s="77">
        <v>17.408290000000001</v>
      </c>
      <c r="J62" s="19"/>
      <c r="K62" s="19"/>
      <c r="L62" s="19"/>
      <c r="M62" s="19">
        <v>18.802999999999997</v>
      </c>
    </row>
    <row r="63" spans="1:13" ht="15" customHeight="1" x14ac:dyDescent="0.35">
      <c r="A63" s="116" t="s">
        <v>42</v>
      </c>
      <c r="B63" s="116"/>
      <c r="C63" s="117"/>
      <c r="D63" s="117"/>
      <c r="E63" s="78">
        <v>4.03</v>
      </c>
      <c r="F63" s="23">
        <v>4.1229999999999993</v>
      </c>
      <c r="G63" s="78">
        <v>24.317</v>
      </c>
      <c r="H63" s="23">
        <v>15.085000000000001</v>
      </c>
      <c r="I63" s="78">
        <v>-1.4009999999999989</v>
      </c>
      <c r="J63" s="23">
        <v>0</v>
      </c>
      <c r="K63" s="23">
        <v>0</v>
      </c>
      <c r="L63" s="23">
        <v>0</v>
      </c>
      <c r="M63" s="23">
        <v>-3.1120000000000001</v>
      </c>
    </row>
    <row r="64" spans="1:13" ht="15" customHeight="1" x14ac:dyDescent="0.35">
      <c r="A64" s="168" t="s">
        <v>43</v>
      </c>
      <c r="B64" s="118"/>
      <c r="C64" s="119"/>
      <c r="D64" s="119"/>
      <c r="E64" s="84">
        <f>SUM(E62:E63)</f>
        <v>-0.78632999999997555</v>
      </c>
      <c r="F64" s="16">
        <f>SUM(F62:F63)</f>
        <v>5.4750000000000183</v>
      </c>
      <c r="G64" s="84">
        <f>SUM(G62:G63)</f>
        <v>12.042840000000011</v>
      </c>
      <c r="H64" s="16">
        <f>SUM(H62:H63)</f>
        <v>16.189299999999996</v>
      </c>
      <c r="I64" s="84">
        <f>SUM(I62:I63)</f>
        <v>16.007290000000001</v>
      </c>
      <c r="J64" s="16" t="s">
        <v>7</v>
      </c>
      <c r="K64" s="16" t="s">
        <v>7</v>
      </c>
      <c r="L64" s="16" t="s">
        <v>7</v>
      </c>
      <c r="M64" s="16">
        <f>SUM(M62:M63)</f>
        <v>15.690999999999997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-5.2639999999999993</v>
      </c>
      <c r="F65" s="19">
        <v>-2.5419999999999998</v>
      </c>
      <c r="G65" s="77">
        <v>-8.8919999999999995</v>
      </c>
      <c r="H65" s="19">
        <v>-7.5820000000000007</v>
      </c>
      <c r="I65" s="77">
        <v>-13.267999999999999</v>
      </c>
      <c r="J65" s="19">
        <v>0</v>
      </c>
      <c r="K65" s="19">
        <v>0</v>
      </c>
      <c r="L65" s="19">
        <v>0</v>
      </c>
      <c r="M65" s="19">
        <v>-26.369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</v>
      </c>
      <c r="F66" s="23">
        <v>0.06</v>
      </c>
      <c r="G66" s="78">
        <v>0</v>
      </c>
      <c r="H66" s="23">
        <v>0.51300000000000001</v>
      </c>
      <c r="I66" s="78">
        <v>-0.23399999999999999</v>
      </c>
      <c r="J66" s="23">
        <v>0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>SUM(E64:E66)</f>
        <v>-6.0503299999999749</v>
      </c>
      <c r="F67" s="16">
        <f>SUM(F64:F66)</f>
        <v>2.9930000000000185</v>
      </c>
      <c r="G67" s="84">
        <f>SUM(G64:G66)</f>
        <v>3.1508400000000112</v>
      </c>
      <c r="H67" s="16">
        <f>SUM(H64:H66)</f>
        <v>9.120299999999995</v>
      </c>
      <c r="I67" s="84">
        <f>SUM(I64:I66)</f>
        <v>2.5052900000000022</v>
      </c>
      <c r="J67" s="16" t="s">
        <v>7</v>
      </c>
      <c r="K67" s="16" t="s">
        <v>7</v>
      </c>
      <c r="L67" s="16" t="s">
        <v>7</v>
      </c>
      <c r="M67" s="16">
        <f>SUM(M64:M66)</f>
        <v>-10.678000000000003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/>
      <c r="G68" s="78">
        <v>0</v>
      </c>
      <c r="H68" s="23"/>
      <c r="I68" s="78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>SUM(E67:E68)</f>
        <v>-6.0503299999999749</v>
      </c>
      <c r="F69" s="16">
        <f>SUM(F67:F68)</f>
        <v>2.9930000000000185</v>
      </c>
      <c r="G69" s="84">
        <f>SUM(G67:G68)</f>
        <v>3.1508400000000112</v>
      </c>
      <c r="H69" s="16">
        <f>SUM(H67:H68)</f>
        <v>9.120299999999995</v>
      </c>
      <c r="I69" s="84">
        <f>SUM(I67:I68)</f>
        <v>2.5052900000000022</v>
      </c>
      <c r="J69" s="16" t="s">
        <v>7</v>
      </c>
      <c r="K69" s="16" t="s">
        <v>7</v>
      </c>
      <c r="L69" s="16" t="s">
        <v>7</v>
      </c>
      <c r="M69" s="16">
        <f>SUM(M67:M68)</f>
        <v>-10.678000000000003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-0.68600000000000005</v>
      </c>
      <c r="F70" s="19">
        <v>-0.67900000000000005</v>
      </c>
      <c r="G70" s="77">
        <v>-0.71100000000000008</v>
      </c>
      <c r="H70" s="19">
        <v>-0.78500000000000003</v>
      </c>
      <c r="I70" s="77">
        <v>-6.3710000000000004</v>
      </c>
      <c r="J70" s="19">
        <v>0</v>
      </c>
      <c r="K70" s="19">
        <v>0</v>
      </c>
      <c r="L70" s="19">
        <v>0</v>
      </c>
      <c r="M70" s="19">
        <v>-6.09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0</v>
      </c>
      <c r="G73" s="78">
        <v>0</v>
      </c>
      <c r="H73" s="23">
        <v>0</v>
      </c>
      <c r="I73" s="78">
        <v>4.9349999999999996</v>
      </c>
      <c r="J73" s="23">
        <v>0</v>
      </c>
      <c r="K73" s="23">
        <v>0</v>
      </c>
      <c r="L73" s="23">
        <v>0</v>
      </c>
      <c r="M73" s="23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>SUM(E70:E73)</f>
        <v>-0.68600000000000005</v>
      </c>
      <c r="F74" s="137">
        <f>SUM(F70:F73)</f>
        <v>-0.67900000000000005</v>
      </c>
      <c r="G74" s="85">
        <f>SUM(G70:G73)</f>
        <v>-0.71100000000000008</v>
      </c>
      <c r="H74" s="137">
        <f>SUM(H70:H73)</f>
        <v>-0.78500000000000003</v>
      </c>
      <c r="I74" s="85">
        <f>SUM(I70:I73)</f>
        <v>-1.4360000000000008</v>
      </c>
      <c r="J74" s="158" t="s">
        <v>7</v>
      </c>
      <c r="K74" s="158" t="s">
        <v>7</v>
      </c>
      <c r="L74" s="158" t="s">
        <v>7</v>
      </c>
      <c r="M74" s="158">
        <f>SUM(M70:M73)</f>
        <v>-6.09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>SUM(E74+E69)</f>
        <v>-6.7363299999999748</v>
      </c>
      <c r="F75" s="16">
        <f>SUM(F74+F69)</f>
        <v>2.3140000000000187</v>
      </c>
      <c r="G75" s="84">
        <f>SUM(G74+G69)</f>
        <v>2.4398400000000109</v>
      </c>
      <c r="H75" s="16">
        <f>SUM(H74+H69)</f>
        <v>8.3352999999999948</v>
      </c>
      <c r="I75" s="84">
        <f>SUM(I74+I69)</f>
        <v>1.0692900000000014</v>
      </c>
      <c r="J75" s="16" t="s">
        <v>7</v>
      </c>
      <c r="K75" s="16" t="s">
        <v>7</v>
      </c>
      <c r="L75" s="16" t="s">
        <v>7</v>
      </c>
      <c r="M75" s="16">
        <f>SUM(M74+M69)</f>
        <v>-16.768000000000001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23"/>
    </row>
    <row r="77" spans="1:13" ht="15" customHeight="1" x14ac:dyDescent="0.35">
      <c r="A77" s="168" t="s">
        <v>114</v>
      </c>
      <c r="B77" s="121"/>
      <c r="C77" s="74"/>
      <c r="D77" s="74"/>
      <c r="E77" s="84">
        <f>SUM(E75:E76)</f>
        <v>-6.7363299999999748</v>
      </c>
      <c r="F77" s="16">
        <f>SUM(F75:F76)</f>
        <v>2.3140000000000187</v>
      </c>
      <c r="G77" s="84">
        <f>SUM(G75:G76)</f>
        <v>2.4398400000000109</v>
      </c>
      <c r="H77" s="16">
        <f>SUM(H75:H76)</f>
        <v>8.3352999999999948</v>
      </c>
      <c r="I77" s="84">
        <f>SUM(I75:I76)</f>
        <v>1.0692900000000014</v>
      </c>
      <c r="J77" s="16" t="s">
        <v>7</v>
      </c>
      <c r="K77" s="16" t="s">
        <v>7</v>
      </c>
      <c r="L77" s="16" t="s">
        <v>7</v>
      </c>
      <c r="M77" s="16">
        <f>SUM(M75:M76)</f>
        <v>-16.768000000000001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2013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55</v>
      </c>
      <c r="B83" s="115"/>
      <c r="C83" s="106"/>
      <c r="D83" s="106"/>
      <c r="E83" s="80">
        <v>-13.349709505017145</v>
      </c>
      <c r="F83" s="54">
        <v>0.53927825362494319</v>
      </c>
      <c r="G83" s="80">
        <v>-17.182522692772721</v>
      </c>
      <c r="H83" s="54">
        <v>-1.3801790395793503</v>
      </c>
      <c r="I83" s="80">
        <v>3.5173651603987319</v>
      </c>
      <c r="J83" s="54">
        <v>14.661124517037912</v>
      </c>
      <c r="K83" s="54">
        <v>10.867571579848711</v>
      </c>
      <c r="L83" s="54">
        <v>9.9686760137327077</v>
      </c>
      <c r="M83" s="54">
        <v>9.9680654996984952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-13.349709505017145</v>
      </c>
      <c r="F84" s="54">
        <v>0.53570947423492854</v>
      </c>
      <c r="G84" s="80">
        <v>-13.209785358531242</v>
      </c>
      <c r="H84" s="54">
        <v>-0.92155275909384637</v>
      </c>
      <c r="I84" s="80">
        <v>4.3115086206119395</v>
      </c>
      <c r="J84" s="54">
        <v>14.661124517037912</v>
      </c>
      <c r="K84" s="54">
        <v>12.5172901244889</v>
      </c>
      <c r="L84" s="54">
        <v>11.367728130142781</v>
      </c>
      <c r="M84" s="54">
        <v>9.9680654996984952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-21.930157504034661</v>
      </c>
      <c r="F85" s="54">
        <v>0.85493679067165151</v>
      </c>
      <c r="G85" s="80">
        <v>-23.639126914718531</v>
      </c>
      <c r="H85" s="54">
        <v>-3.2370064346097753</v>
      </c>
      <c r="I85" s="80">
        <v>1.482546235001488</v>
      </c>
      <c r="J85" s="54">
        <v>7.1224991747218471</v>
      </c>
      <c r="K85" s="54">
        <v>4.5397660196486704</v>
      </c>
      <c r="L85" s="54">
        <v>4.6195360268810424</v>
      </c>
      <c r="M85" s="54">
        <v>5.9074578948709462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190" t="s">
        <v>7</v>
      </c>
      <c r="G86" s="87" t="s">
        <v>7</v>
      </c>
      <c r="H86" s="54" t="s">
        <v>7</v>
      </c>
      <c r="I86" s="87">
        <v>3.3</v>
      </c>
      <c r="J86" s="182">
        <v>3.3</v>
      </c>
      <c r="K86" s="54" t="s">
        <v>7</v>
      </c>
      <c r="L86" s="54">
        <v>-7.8882281359689967</v>
      </c>
      <c r="M86" s="54">
        <v>2.5750766408863783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190" t="s">
        <v>7</v>
      </c>
      <c r="G87" s="87" t="s">
        <v>7</v>
      </c>
      <c r="H87" s="54" t="s">
        <v>7</v>
      </c>
      <c r="I87" s="87">
        <v>6</v>
      </c>
      <c r="J87" s="182">
        <v>6</v>
      </c>
      <c r="K87" s="54" t="s">
        <v>7</v>
      </c>
      <c r="L87" s="54">
        <v>4.6432822100730586</v>
      </c>
      <c r="M87" s="54">
        <v>5.1535999787785185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0" t="s">
        <v>7</v>
      </c>
      <c r="G88" s="77">
        <v>62.858829385529766</v>
      </c>
      <c r="H88" s="19">
        <v>62.261283366696205</v>
      </c>
      <c r="I88" s="77">
        <v>62.977029219614764</v>
      </c>
      <c r="J88" s="19">
        <v>63.987521993760986</v>
      </c>
      <c r="K88" s="19" t="s">
        <v>7</v>
      </c>
      <c r="L88" s="19">
        <v>57.845539506927501</v>
      </c>
      <c r="M88" s="19">
        <v>59.106967066593697</v>
      </c>
    </row>
    <row r="89" spans="1:13" ht="15" customHeight="1" x14ac:dyDescent="0.35">
      <c r="A89" s="105" t="s">
        <v>60</v>
      </c>
      <c r="B89" s="115"/>
      <c r="C89" s="106"/>
      <c r="D89" s="106"/>
      <c r="E89" s="89" t="s">
        <v>7</v>
      </c>
      <c r="F89" s="190" t="s">
        <v>7</v>
      </c>
      <c r="G89" s="77">
        <v>133.70032999999998</v>
      </c>
      <c r="H89" s="19">
        <v>133.01355000000001</v>
      </c>
      <c r="I89" s="77">
        <v>134.66939000000002</v>
      </c>
      <c r="J89" s="19">
        <v>142.67099999999999</v>
      </c>
      <c r="K89" s="19" t="s">
        <v>7</v>
      </c>
      <c r="L89" s="19">
        <v>168.81900000000002</v>
      </c>
      <c r="M89" s="19">
        <v>155.02699999999999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190" t="s">
        <v>7</v>
      </c>
      <c r="G90" s="80">
        <v>0.42741418662137415</v>
      </c>
      <c r="H90" s="54">
        <v>0.42744986080987996</v>
      </c>
      <c r="I90" s="80">
        <v>0.40797301739443287</v>
      </c>
      <c r="J90" s="54">
        <v>0.41643530633878589</v>
      </c>
      <c r="K90" s="54" t="s">
        <v>7</v>
      </c>
      <c r="L90" s="54">
        <v>0.53412244384772223</v>
      </c>
      <c r="M90" s="54">
        <v>0.49344979417734003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0" t="s">
        <v>7</v>
      </c>
      <c r="G91" s="92" t="s">
        <v>7</v>
      </c>
      <c r="H91" s="19" t="s">
        <v>7</v>
      </c>
      <c r="I91" s="92">
        <v>115</v>
      </c>
      <c r="J91" s="19">
        <v>123</v>
      </c>
      <c r="K91" s="19" t="s">
        <v>7</v>
      </c>
      <c r="L91" s="19">
        <v>134</v>
      </c>
      <c r="M91" s="19">
        <v>136</v>
      </c>
    </row>
    <row r="92" spans="1:13" ht="16.5" x14ac:dyDescent="0.35">
      <c r="A92" s="109" t="s">
        <v>127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128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>
        <v>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6" spans="1:13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</row>
    <row r="97" spans="1:13" x14ac:dyDescent="0.25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</row>
    <row r="98" spans="1:13" x14ac:dyDescent="0.25">
      <c r="C98" s="6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C99" s="6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C100" s="6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C101" s="6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5"/>
  <sheetViews>
    <sheetView showZeros="0" topLeftCell="A2" zoomScaleNormal="100" workbookViewId="0">
      <selection activeCell="A2" sqref="A2:M2"/>
    </sheetView>
  </sheetViews>
  <sheetFormatPr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4.5703125" style="93" customWidth="1"/>
    <col min="15" max="17" width="9.140625" style="93"/>
    <col min="18" max="18" width="10.7109375" style="93" customWidth="1"/>
    <col min="19" max="19" width="11.7109375" style="93" customWidth="1"/>
    <col min="20" max="69" width="9.140625" style="93"/>
  </cols>
  <sheetData>
    <row r="1" spans="1:15" ht="16.5" hidden="1" outlineLevel="1" x14ac:dyDescent="0.35">
      <c r="A1" s="100" t="s">
        <v>93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104</v>
      </c>
    </row>
    <row r="2" spans="1:15" ht="21.75" collapsed="1" x14ac:dyDescent="0.25">
      <c r="A2" s="198" t="s">
        <v>68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 t="s">
        <v>6</v>
      </c>
      <c r="K6" s="68" t="s">
        <v>6</v>
      </c>
      <c r="L6" s="68" t="s">
        <v>63</v>
      </c>
      <c r="M6" s="68"/>
      <c r="N6" s="104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/>
    </row>
    <row r="8" spans="1:15" ht="15" customHeight="1" x14ac:dyDescent="0.35">
      <c r="A8" s="105" t="s">
        <v>9</v>
      </c>
      <c r="B8" s="106"/>
      <c r="C8" s="106"/>
      <c r="D8" s="106"/>
      <c r="E8" s="76">
        <v>844.5344167999998</v>
      </c>
      <c r="F8" s="15">
        <v>876.56599610000023</v>
      </c>
      <c r="G8" s="76">
        <v>1700.4766322999999</v>
      </c>
      <c r="H8" s="15">
        <v>1750.0614724000002</v>
      </c>
      <c r="I8" s="76">
        <v>3534.7069999999999</v>
      </c>
      <c r="J8" s="15">
        <v>3501.616</v>
      </c>
      <c r="K8" s="15">
        <v>3539.5709999999999</v>
      </c>
      <c r="L8" s="15">
        <v>3869.0210000000002</v>
      </c>
      <c r="M8" s="15">
        <v>3935.4380000000001</v>
      </c>
      <c r="O8" s="94"/>
    </row>
    <row r="9" spans="1:15" ht="15" customHeight="1" x14ac:dyDescent="0.35">
      <c r="A9" s="105" t="s">
        <v>10</v>
      </c>
      <c r="B9" s="58"/>
      <c r="C9" s="58"/>
      <c r="D9" s="58"/>
      <c r="E9" s="77">
        <v>-752.29343549999999</v>
      </c>
      <c r="F9" s="19">
        <v>-784.33862079999994</v>
      </c>
      <c r="G9" s="77">
        <v>-1597.5806140999998</v>
      </c>
      <c r="H9" s="19">
        <v>-1590.4735542999999</v>
      </c>
      <c r="I9" s="77">
        <v>-3125.7069019999994</v>
      </c>
      <c r="J9" s="19">
        <v>-3109.194</v>
      </c>
      <c r="K9" s="19">
        <v>-3090.413</v>
      </c>
      <c r="L9" s="19">
        <v>-3402.2469999999994</v>
      </c>
      <c r="M9" s="19">
        <v>-3478.098</v>
      </c>
    </row>
    <row r="10" spans="1:15" ht="15" customHeight="1" x14ac:dyDescent="0.35">
      <c r="A10" s="105" t="s">
        <v>11</v>
      </c>
      <c r="B10" s="58"/>
      <c r="C10" s="58"/>
      <c r="D10" s="58"/>
      <c r="E10" s="77">
        <v>1.8706679000000006</v>
      </c>
      <c r="F10" s="19">
        <v>2.1809898000000008</v>
      </c>
      <c r="G10" s="77">
        <v>4.7915571000000012</v>
      </c>
      <c r="H10" s="19">
        <v>4.0124499</v>
      </c>
      <c r="I10" s="77">
        <v>25.3317947</v>
      </c>
      <c r="J10" s="19">
        <v>14.291</v>
      </c>
      <c r="K10" s="19">
        <v>11.778</v>
      </c>
      <c r="L10" s="19">
        <v>13.593999999999999</v>
      </c>
      <c r="M10" s="19">
        <v>34.466999999999999</v>
      </c>
    </row>
    <row r="11" spans="1:15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13</v>
      </c>
      <c r="B12" s="62"/>
      <c r="C12" s="62"/>
      <c r="D12" s="62"/>
      <c r="E12" s="78">
        <v>4.1845569999999999</v>
      </c>
      <c r="F12" s="23">
        <v>1.3608034</v>
      </c>
      <c r="G12" s="78">
        <v>4.1845569999999999</v>
      </c>
      <c r="H12" s="23">
        <v>-0.36707040000000002</v>
      </c>
      <c r="I12" s="78">
        <v>-0.10111969999999999</v>
      </c>
      <c r="J12" s="23">
        <v>6.1139999999999999</v>
      </c>
      <c r="K12" s="23">
        <v>-6.73</v>
      </c>
      <c r="L12" s="23">
        <v>1.855</v>
      </c>
      <c r="M12" s="23">
        <v>162.828</v>
      </c>
    </row>
    <row r="13" spans="1:15" ht="15" customHeight="1" x14ac:dyDescent="0.25">
      <c r="A13" s="108" t="s">
        <v>0</v>
      </c>
      <c r="B13" s="108"/>
      <c r="C13" s="108"/>
      <c r="D13" s="108"/>
      <c r="E13" s="76">
        <f t="shared" ref="E13:M13" si="0">SUM(E8:E12)</f>
        <v>98.296206199999816</v>
      </c>
      <c r="F13" s="183">
        <f t="shared" si="0"/>
        <v>95.769168500000291</v>
      </c>
      <c r="G13" s="76">
        <f t="shared" si="0"/>
        <v>111.87213230000008</v>
      </c>
      <c r="H13" s="15">
        <f t="shared" si="0"/>
        <v>163.23329760000027</v>
      </c>
      <c r="I13" s="76">
        <f t="shared" si="0"/>
        <v>434.2307730000004</v>
      </c>
      <c r="J13" s="16">
        <f t="shared" si="0"/>
        <v>412.827</v>
      </c>
      <c r="K13" s="16">
        <f t="shared" si="0"/>
        <v>454.2059999999999</v>
      </c>
      <c r="L13" s="16">
        <f t="shared" si="0"/>
        <v>482.22300000000081</v>
      </c>
      <c r="M13" s="16">
        <f t="shared" si="0"/>
        <v>654.6350000000001</v>
      </c>
    </row>
    <row r="14" spans="1:15" ht="15" customHeight="1" x14ac:dyDescent="0.35">
      <c r="A14" s="107" t="s">
        <v>70</v>
      </c>
      <c r="B14" s="62"/>
      <c r="C14" s="62"/>
      <c r="D14" s="62"/>
      <c r="E14" s="78">
        <v>-29.591088499999994</v>
      </c>
      <c r="F14" s="184">
        <v>-30.296297200000005</v>
      </c>
      <c r="G14" s="78">
        <v>-58.822057900000004</v>
      </c>
      <c r="H14" s="23">
        <v>-59.998284400000003</v>
      </c>
      <c r="I14" s="78">
        <v>-154.6327823</v>
      </c>
      <c r="J14" s="23">
        <v>-115.24000000000001</v>
      </c>
      <c r="K14" s="23">
        <v>-110.10600000000001</v>
      </c>
      <c r="L14" s="23">
        <v>-142.84800000000001</v>
      </c>
      <c r="M14" s="23">
        <v>-143.971</v>
      </c>
    </row>
    <row r="15" spans="1:15" ht="15" customHeight="1" x14ac:dyDescent="0.25">
      <c r="A15" s="108" t="s">
        <v>1</v>
      </c>
      <c r="B15" s="108"/>
      <c r="C15" s="108"/>
      <c r="D15" s="108"/>
      <c r="E15" s="76">
        <f t="shared" ref="E15:M15" si="1">SUM(E13:E14)</f>
        <v>68.705117699999818</v>
      </c>
      <c r="F15" s="183">
        <f t="shared" si="1"/>
        <v>65.472871300000293</v>
      </c>
      <c r="G15" s="76">
        <f t="shared" si="1"/>
        <v>53.050074400000071</v>
      </c>
      <c r="H15" s="15">
        <f t="shared" si="1"/>
        <v>103.23501320000027</v>
      </c>
      <c r="I15" s="76">
        <f t="shared" si="1"/>
        <v>279.59799070000042</v>
      </c>
      <c r="J15" s="16">
        <f t="shared" si="1"/>
        <v>297.58699999999999</v>
      </c>
      <c r="K15" s="16">
        <f t="shared" si="1"/>
        <v>344.09999999999991</v>
      </c>
      <c r="L15" s="16">
        <f t="shared" si="1"/>
        <v>339.3750000000008</v>
      </c>
      <c r="M15" s="16">
        <f t="shared" si="1"/>
        <v>510.6640000000001</v>
      </c>
    </row>
    <row r="16" spans="1:15" ht="15" customHeight="1" x14ac:dyDescent="0.35">
      <c r="A16" s="105" t="s">
        <v>15</v>
      </c>
      <c r="B16" s="109"/>
      <c r="C16" s="109"/>
      <c r="D16" s="109"/>
      <c r="E16" s="77">
        <v>-6.2017415999999992</v>
      </c>
      <c r="F16" s="19">
        <v>-8.8901817000000012</v>
      </c>
      <c r="G16" s="77">
        <v>-9.8548943999999992</v>
      </c>
      <c r="H16" s="19">
        <v>-17.641529600000002</v>
      </c>
      <c r="I16" s="77">
        <v>-32.479712899999996</v>
      </c>
      <c r="J16" s="19">
        <v>-53.658999999999999</v>
      </c>
      <c r="K16" s="19">
        <v>-53.868000000000002</v>
      </c>
      <c r="L16" s="19">
        <v>-51.643000000000001</v>
      </c>
      <c r="M16" s="19">
        <v>-53.993000000000002</v>
      </c>
    </row>
    <row r="17" spans="1:13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-118.199</v>
      </c>
      <c r="M17" s="23">
        <v>-250.864</v>
      </c>
    </row>
    <row r="18" spans="1:13" ht="15" customHeight="1" x14ac:dyDescent="0.25">
      <c r="A18" s="108" t="s">
        <v>2</v>
      </c>
      <c r="B18" s="108"/>
      <c r="C18" s="108"/>
      <c r="D18" s="108"/>
      <c r="E18" s="76">
        <f t="shared" ref="E18:M18" si="2">SUM(E15:E17)</f>
        <v>62.503376099999819</v>
      </c>
      <c r="F18" s="183">
        <f t="shared" si="2"/>
        <v>56.582689600000293</v>
      </c>
      <c r="G18" s="76">
        <f t="shared" si="2"/>
        <v>43.195180000000072</v>
      </c>
      <c r="H18" s="15">
        <f t="shared" si="2"/>
        <v>85.593483600000269</v>
      </c>
      <c r="I18" s="76">
        <f t="shared" si="2"/>
        <v>247.11827780000044</v>
      </c>
      <c r="J18" s="16">
        <f t="shared" si="2"/>
        <v>243.928</v>
      </c>
      <c r="K18" s="16">
        <f t="shared" si="2"/>
        <v>290.23199999999991</v>
      </c>
      <c r="L18" s="16">
        <f t="shared" si="2"/>
        <v>169.53300000000075</v>
      </c>
      <c r="M18" s="16">
        <f t="shared" si="2"/>
        <v>205.8070000000001</v>
      </c>
    </row>
    <row r="19" spans="1:13" ht="15" customHeight="1" x14ac:dyDescent="0.35">
      <c r="A19" s="105" t="s">
        <v>17</v>
      </c>
      <c r="B19" s="58"/>
      <c r="C19" s="58"/>
      <c r="D19" s="58"/>
      <c r="E19" s="77">
        <v>0.47277700000000006</v>
      </c>
      <c r="F19" s="19">
        <v>6.9144571000000008</v>
      </c>
      <c r="G19" s="77">
        <v>1.1526404000000001</v>
      </c>
      <c r="H19" s="19">
        <v>6.6007786000000008</v>
      </c>
      <c r="I19" s="77">
        <v>58.106634700000001</v>
      </c>
      <c r="J19" s="19">
        <v>2.569</v>
      </c>
      <c r="K19" s="19">
        <v>4.7299999999999995</v>
      </c>
      <c r="L19" s="19">
        <v>27.486000000000001</v>
      </c>
      <c r="M19" s="19">
        <v>31.834999999999997</v>
      </c>
    </row>
    <row r="20" spans="1:13" ht="15" customHeight="1" x14ac:dyDescent="0.35">
      <c r="A20" s="107" t="s">
        <v>18</v>
      </c>
      <c r="B20" s="62"/>
      <c r="C20" s="62"/>
      <c r="D20" s="62"/>
      <c r="E20" s="78">
        <v>-63.007604399999998</v>
      </c>
      <c r="F20" s="23">
        <v>-21.893218900000004</v>
      </c>
      <c r="G20" s="78">
        <v>-115.2492934</v>
      </c>
      <c r="H20" s="23">
        <v>-50.371469400000002</v>
      </c>
      <c r="I20" s="78">
        <v>-104.56863559999998</v>
      </c>
      <c r="J20" s="23">
        <v>-172.68199999999999</v>
      </c>
      <c r="K20" s="23">
        <v>-161.23400000000001</v>
      </c>
      <c r="L20" s="23">
        <v>-166.005</v>
      </c>
      <c r="M20" s="23">
        <v>-167.929</v>
      </c>
    </row>
    <row r="21" spans="1:13" ht="15" customHeight="1" x14ac:dyDescent="0.25">
      <c r="A21" s="108" t="s">
        <v>3</v>
      </c>
      <c r="B21" s="108"/>
      <c r="C21" s="108"/>
      <c r="D21" s="108"/>
      <c r="E21" s="76">
        <f t="shared" ref="E21:M21" si="3">SUM(E18:E20)</f>
        <v>-3.1451300000178151E-2</v>
      </c>
      <c r="F21" s="183">
        <f t="shared" si="3"/>
        <v>41.603927800000292</v>
      </c>
      <c r="G21" s="76">
        <f t="shared" si="3"/>
        <v>-70.901472999999925</v>
      </c>
      <c r="H21" s="15">
        <f t="shared" si="3"/>
        <v>41.822792800000265</v>
      </c>
      <c r="I21" s="76">
        <f t="shared" si="3"/>
        <v>200.65627690000042</v>
      </c>
      <c r="J21" s="16">
        <f t="shared" si="3"/>
        <v>73.814999999999998</v>
      </c>
      <c r="K21" s="16">
        <f t="shared" si="3"/>
        <v>133.72799999999992</v>
      </c>
      <c r="L21" s="16">
        <f t="shared" si="3"/>
        <v>31.014000000000749</v>
      </c>
      <c r="M21" s="16">
        <f t="shared" si="3"/>
        <v>69.713000000000108</v>
      </c>
    </row>
    <row r="22" spans="1:13" ht="15" customHeight="1" x14ac:dyDescent="0.35">
      <c r="A22" s="105" t="s">
        <v>19</v>
      </c>
      <c r="B22" s="58"/>
      <c r="C22" s="58"/>
      <c r="D22" s="58"/>
      <c r="E22" s="77">
        <v>5.0249978999999989</v>
      </c>
      <c r="F22" s="19">
        <v>-6.1996628999999999</v>
      </c>
      <c r="G22" s="77">
        <v>22.3001662</v>
      </c>
      <c r="H22" s="19">
        <v>-12.865504700000001</v>
      </c>
      <c r="I22" s="77">
        <v>-53.7193063</v>
      </c>
      <c r="J22" s="19">
        <v>-26.028000000000013</v>
      </c>
      <c r="K22" s="19">
        <v>-32.262</v>
      </c>
      <c r="L22" s="19">
        <v>-33.207000000000001</v>
      </c>
      <c r="M22" s="19">
        <v>-33.600999999999999</v>
      </c>
    </row>
    <row r="23" spans="1:13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-83.028999999999996</v>
      </c>
      <c r="K23" s="23">
        <v>-260.68299999999999</v>
      </c>
      <c r="L23" s="23">
        <v>0</v>
      </c>
      <c r="M23" s="23">
        <v>0</v>
      </c>
    </row>
    <row r="24" spans="1:13" ht="15" customHeight="1" x14ac:dyDescent="0.35">
      <c r="A24" s="111" t="s">
        <v>20</v>
      </c>
      <c r="B24" s="112"/>
      <c r="C24" s="112"/>
      <c r="D24" s="112"/>
      <c r="E24" s="76">
        <f t="shared" ref="E24:M24" si="4">SUM(E21:E23)</f>
        <v>4.9935465999998208</v>
      </c>
      <c r="F24" s="183">
        <f t="shared" si="4"/>
        <v>35.404264900000292</v>
      </c>
      <c r="G24" s="76">
        <f t="shared" si="4"/>
        <v>-48.601306799999925</v>
      </c>
      <c r="H24" s="15">
        <f t="shared" si="4"/>
        <v>28.957288100000262</v>
      </c>
      <c r="I24" s="76">
        <f t="shared" si="4"/>
        <v>146.93697060000042</v>
      </c>
      <c r="J24" s="16">
        <f t="shared" si="4"/>
        <v>-35.242000000000012</v>
      </c>
      <c r="K24" s="16">
        <f t="shared" si="4"/>
        <v>-159.21700000000007</v>
      </c>
      <c r="L24" s="16">
        <f t="shared" si="4"/>
        <v>-2.1929999999992518</v>
      </c>
      <c r="M24" s="16">
        <f t="shared" si="4"/>
        <v>36.112000000000108</v>
      </c>
    </row>
    <row r="25" spans="1:13" ht="15" customHeight="1" x14ac:dyDescent="0.35">
      <c r="A25" s="105" t="s">
        <v>21</v>
      </c>
      <c r="B25" s="58"/>
      <c r="C25" s="58"/>
      <c r="D25" s="58"/>
      <c r="E25" s="77">
        <v>5.0007209999996025</v>
      </c>
      <c r="F25" s="19">
        <v>35.402746700000534</v>
      </c>
      <c r="G25" s="77">
        <v>-48.633110099999882</v>
      </c>
      <c r="H25" s="19">
        <v>28.907597200000211</v>
      </c>
      <c r="I25" s="77">
        <v>146.86941879999949</v>
      </c>
      <c r="J25" s="19">
        <v>-35.033999999999537</v>
      </c>
      <c r="K25" s="19">
        <v>-160.98099999999934</v>
      </c>
      <c r="L25" s="19">
        <v>-4.8540000000001235</v>
      </c>
      <c r="M25" s="19">
        <v>33.450000000000273</v>
      </c>
    </row>
    <row r="26" spans="1:13" ht="15" customHeight="1" x14ac:dyDescent="0.35">
      <c r="A26" s="105" t="s">
        <v>77</v>
      </c>
      <c r="B26" s="58"/>
      <c r="C26" s="58"/>
      <c r="D26" s="58"/>
      <c r="E26" s="77">
        <v>-7.1743999999999974E-3</v>
      </c>
      <c r="F26" s="19">
        <v>1.5181999999999973E-3</v>
      </c>
      <c r="G26" s="77">
        <v>3.18033E-2</v>
      </c>
      <c r="H26" s="19">
        <v>4.9690899999999996E-2</v>
      </c>
      <c r="I26" s="77">
        <v>6.7551799999999995E-2</v>
      </c>
      <c r="J26" s="19">
        <v>-0.20799999999999999</v>
      </c>
      <c r="K26" s="19">
        <v>1.764</v>
      </c>
      <c r="L26" s="19">
        <v>2.661</v>
      </c>
      <c r="M26" s="19">
        <v>2.6619999999999999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77">
        <v>-20.805999999999994</v>
      </c>
      <c r="F28" s="19">
        <v>-1.1000000000000014</v>
      </c>
      <c r="G28" s="77">
        <v>-64.309999999999988</v>
      </c>
      <c r="H28" s="19">
        <v>-12.8</v>
      </c>
      <c r="I28" s="77">
        <v>-52.9</v>
      </c>
      <c r="J28" s="19">
        <v>-48</v>
      </c>
      <c r="K28" s="19">
        <v>-102.45099999999999</v>
      </c>
      <c r="L28" s="19">
        <v>-76.900000000000006</v>
      </c>
      <c r="M28" s="19">
        <v>85.9</v>
      </c>
    </row>
    <row r="29" spans="1:13" ht="15" customHeight="1" x14ac:dyDescent="0.35">
      <c r="A29" s="139" t="s">
        <v>80</v>
      </c>
      <c r="B29" s="140"/>
      <c r="C29" s="140"/>
      <c r="D29" s="140"/>
      <c r="E29" s="153">
        <f t="shared" ref="E29:M29" si="5">E15-E28</f>
        <v>89.511117699999815</v>
      </c>
      <c r="F29" s="154">
        <f t="shared" si="5"/>
        <v>66.572871300000287</v>
      </c>
      <c r="G29" s="153">
        <f t="shared" si="5"/>
        <v>117.36007440000006</v>
      </c>
      <c r="H29" s="154">
        <f t="shared" si="5"/>
        <v>116.03501320000026</v>
      </c>
      <c r="I29" s="153">
        <f t="shared" si="5"/>
        <v>332.4979907000004</v>
      </c>
      <c r="J29" s="154">
        <f t="shared" si="5"/>
        <v>345.58699999999999</v>
      </c>
      <c r="K29" s="154">
        <f t="shared" si="5"/>
        <v>446.55099999999993</v>
      </c>
      <c r="L29" s="154">
        <f t="shared" si="5"/>
        <v>416.27500000000077</v>
      </c>
      <c r="M29" s="154">
        <f t="shared" si="5"/>
        <v>424.76400000000012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3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3968.1129769999998</v>
      </c>
      <c r="H35" s="19">
        <v>3847.5619262</v>
      </c>
      <c r="I35" s="77">
        <v>3891.357</v>
      </c>
      <c r="J35" s="19">
        <v>3922.895</v>
      </c>
      <c r="K35" s="19">
        <v>3836.587</v>
      </c>
      <c r="L35" s="19">
        <v>0</v>
      </c>
      <c r="M35" s="19">
        <v>4095.7959999999998</v>
      </c>
    </row>
    <row r="36" spans="1:13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474.03706269999998</v>
      </c>
      <c r="H36" s="19">
        <v>435.64479649999998</v>
      </c>
      <c r="I36" s="77">
        <v>450.22199999999998</v>
      </c>
      <c r="J36" s="19">
        <v>427.68700000000001</v>
      </c>
      <c r="K36" s="19">
        <v>469.34699999999998</v>
      </c>
      <c r="L36" s="19">
        <v>0</v>
      </c>
      <c r="M36" s="19">
        <v>518.04399999999998</v>
      </c>
    </row>
    <row r="37" spans="1:13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121.8033099</v>
      </c>
      <c r="H37" s="19">
        <v>134.67789640000001</v>
      </c>
      <c r="I37" s="77">
        <v>125.029</v>
      </c>
      <c r="J37" s="19">
        <v>148.352</v>
      </c>
      <c r="K37" s="19">
        <v>152.387</v>
      </c>
      <c r="L37" s="19">
        <v>0</v>
      </c>
      <c r="M37" s="19">
        <v>185.18799999999999</v>
      </c>
    </row>
    <row r="38" spans="1:13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2.2016849000000001</v>
      </c>
      <c r="H38" s="19">
        <v>3.1250012000000003</v>
      </c>
      <c r="I38" s="77">
        <v>2.5412355</v>
      </c>
      <c r="J38" s="19">
        <v>15.743</v>
      </c>
      <c r="K38" s="19">
        <v>6.6760000000000002</v>
      </c>
      <c r="L38" s="19">
        <v>0</v>
      </c>
      <c r="M38" s="19">
        <v>6.8869999999999996</v>
      </c>
    </row>
    <row r="39" spans="1:13" ht="15" customHeight="1" x14ac:dyDescent="0.35">
      <c r="A39" s="107" t="s">
        <v>25</v>
      </c>
      <c r="B39" s="62"/>
      <c r="C39" s="62"/>
      <c r="D39" s="62"/>
      <c r="E39" s="78"/>
      <c r="F39" s="23"/>
      <c r="G39" s="78">
        <v>170.86132029999999</v>
      </c>
      <c r="H39" s="23">
        <v>139.74876220000002</v>
      </c>
      <c r="I39" s="78">
        <v>120.71716069999999</v>
      </c>
      <c r="J39" s="23">
        <v>132.44800000000001</v>
      </c>
      <c r="K39" s="23">
        <v>92.341999999999999</v>
      </c>
      <c r="L39" s="23">
        <v>0</v>
      </c>
      <c r="M39" s="23">
        <v>101.16499999999999</v>
      </c>
    </row>
    <row r="40" spans="1:13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4737.0163548</v>
      </c>
      <c r="H40" s="183">
        <f>SUM(H35:H39)</f>
        <v>4560.7583824999992</v>
      </c>
      <c r="I40" s="82">
        <f>SUM(I35:I39)</f>
        <v>4589.8663962000001</v>
      </c>
      <c r="J40" s="16">
        <f>SUM(J35:J39)</f>
        <v>4647.1250000000009</v>
      </c>
      <c r="K40" s="16">
        <f>SUM(K35:K39)</f>
        <v>4557.3389999999999</v>
      </c>
      <c r="L40" s="16" t="s">
        <v>7</v>
      </c>
      <c r="M40" s="16">
        <f>SUM(M35:M39)</f>
        <v>4907.08</v>
      </c>
    </row>
    <row r="41" spans="1:13" ht="15" customHeight="1" x14ac:dyDescent="0.35">
      <c r="A41" s="105" t="s">
        <v>27</v>
      </c>
      <c r="B41" s="58"/>
      <c r="C41" s="58"/>
      <c r="D41" s="58"/>
      <c r="E41" s="77"/>
      <c r="F41" s="19"/>
      <c r="G41" s="77">
        <v>0.10219490000000001</v>
      </c>
      <c r="H41" s="19">
        <v>5.6306200000000008E-2</v>
      </c>
      <c r="I41" s="77">
        <v>0.10403370000000001</v>
      </c>
      <c r="J41" s="19">
        <v>6.6000000000000003E-2</v>
      </c>
      <c r="K41" s="19">
        <v>0.123</v>
      </c>
      <c r="L41" s="19">
        <v>0</v>
      </c>
      <c r="M41" s="19">
        <v>1.4300000000000002</v>
      </c>
    </row>
    <row r="42" spans="1:13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-5.8420000000000011E-4</v>
      </c>
      <c r="J42" s="19">
        <v>0.35299999999999998</v>
      </c>
      <c r="K42" s="19">
        <v>3.5179999999999998</v>
      </c>
      <c r="L42" s="19">
        <v>0</v>
      </c>
      <c r="M42" s="19">
        <v>4.9829999999999997</v>
      </c>
    </row>
    <row r="43" spans="1:13" ht="15" customHeight="1" x14ac:dyDescent="0.35">
      <c r="A43" s="105" t="s">
        <v>29</v>
      </c>
      <c r="B43" s="58"/>
      <c r="C43" s="58"/>
      <c r="D43" s="58"/>
      <c r="E43" s="77"/>
      <c r="F43" s="19"/>
      <c r="G43" s="77">
        <v>672.95928790000005</v>
      </c>
      <c r="H43" s="19">
        <v>688.33044749999999</v>
      </c>
      <c r="I43" s="77">
        <v>751.61121000000003</v>
      </c>
      <c r="J43" s="19">
        <v>716.68900000000008</v>
      </c>
      <c r="K43" s="19">
        <v>765.63900000000001</v>
      </c>
      <c r="L43" s="19">
        <v>0</v>
      </c>
      <c r="M43" s="19">
        <v>812.88800000000003</v>
      </c>
    </row>
    <row r="44" spans="1:13" ht="15" customHeight="1" x14ac:dyDescent="0.35">
      <c r="A44" s="105" t="s">
        <v>30</v>
      </c>
      <c r="B44" s="58"/>
      <c r="C44" s="58"/>
      <c r="D44" s="58"/>
      <c r="E44" s="77"/>
      <c r="F44" s="19"/>
      <c r="G44" s="77">
        <v>186.6524837</v>
      </c>
      <c r="H44" s="19">
        <v>228.92819880000002</v>
      </c>
      <c r="I44" s="77">
        <v>245.0871746</v>
      </c>
      <c r="J44" s="19">
        <v>248.054</v>
      </c>
      <c r="K44" s="19">
        <v>228.52600000000001</v>
      </c>
      <c r="L44" s="19">
        <v>0</v>
      </c>
      <c r="M44" s="19">
        <v>185.93100000000001</v>
      </c>
    </row>
    <row r="45" spans="1:13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99.358999999999995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859.71396649999997</v>
      </c>
      <c r="H46" s="34">
        <f>SUM(H41:H45)</f>
        <v>917.3149525</v>
      </c>
      <c r="I46" s="83">
        <f>SUM(I41:I45)</f>
        <v>996.80183410000006</v>
      </c>
      <c r="J46" s="35">
        <f>SUM(J41:J45)</f>
        <v>1064.521</v>
      </c>
      <c r="K46" s="35">
        <f>SUM(K41:K45)</f>
        <v>997.80600000000004</v>
      </c>
      <c r="L46" s="35" t="s">
        <v>7</v>
      </c>
      <c r="M46" s="35">
        <f>SUM(M41:M45)</f>
        <v>1005.2320000000001</v>
      </c>
    </row>
    <row r="47" spans="1:13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5596.7303212999996</v>
      </c>
      <c r="H47" s="183">
        <f>H40+H46</f>
        <v>5478.0733349999991</v>
      </c>
      <c r="I47" s="82">
        <f>I40+I46</f>
        <v>5586.6682302999998</v>
      </c>
      <c r="J47" s="16">
        <f>J40+J46</f>
        <v>5711.6460000000006</v>
      </c>
      <c r="K47" s="16">
        <f>K40+K46</f>
        <v>5555.1450000000004</v>
      </c>
      <c r="L47" s="16" t="s">
        <v>7</v>
      </c>
      <c r="M47" s="16">
        <f>M40+M46</f>
        <v>5912.3119999999999</v>
      </c>
    </row>
    <row r="48" spans="1:13" ht="15" customHeight="1" x14ac:dyDescent="0.35">
      <c r="A48" s="105" t="s">
        <v>34</v>
      </c>
      <c r="B48" s="58"/>
      <c r="C48" s="58"/>
      <c r="D48" s="58"/>
      <c r="E48" s="77"/>
      <c r="F48" s="19"/>
      <c r="G48" s="77">
        <v>2272.0081931</v>
      </c>
      <c r="H48" s="19">
        <v>1878.0037143000002</v>
      </c>
      <c r="I48" s="77">
        <v>1974.0176881000004</v>
      </c>
      <c r="J48" s="19">
        <v>1881.3430000000012</v>
      </c>
      <c r="K48" s="19">
        <v>1969.2430000000004</v>
      </c>
      <c r="L48" s="19">
        <v>0</v>
      </c>
      <c r="M48" s="19">
        <v>2136.4029999999998</v>
      </c>
    </row>
    <row r="49" spans="1:13" ht="15" customHeight="1" x14ac:dyDescent="0.35">
      <c r="A49" s="105" t="s">
        <v>76</v>
      </c>
      <c r="B49" s="58"/>
      <c r="C49" s="58"/>
      <c r="D49" s="58"/>
      <c r="E49" s="77"/>
      <c r="F49" s="19"/>
      <c r="G49" s="77">
        <v>0.17628269999999996</v>
      </c>
      <c r="H49" s="19">
        <v>0.21269090000000002</v>
      </c>
      <c r="I49" s="77">
        <v>0.47347939999999999</v>
      </c>
      <c r="J49" s="19">
        <v>0.33100000000000007</v>
      </c>
      <c r="K49" s="19">
        <v>19.983999999999998</v>
      </c>
      <c r="L49" s="19">
        <v>0</v>
      </c>
      <c r="M49" s="19">
        <v>23.898999999999997</v>
      </c>
    </row>
    <row r="50" spans="1:13" ht="15" customHeight="1" x14ac:dyDescent="0.35">
      <c r="A50" s="105" t="s">
        <v>35</v>
      </c>
      <c r="B50" s="58"/>
      <c r="C50" s="58"/>
      <c r="D50" s="58"/>
      <c r="E50" s="77"/>
      <c r="F50" s="19"/>
      <c r="G50" s="77">
        <v>372.39513220000003</v>
      </c>
      <c r="H50" s="19">
        <v>351.8458435</v>
      </c>
      <c r="I50" s="77">
        <v>358.30681570000002</v>
      </c>
      <c r="J50" s="19">
        <v>345.459</v>
      </c>
      <c r="K50" s="19">
        <v>237.39699999999999</v>
      </c>
      <c r="L50" s="19">
        <v>0</v>
      </c>
      <c r="M50" s="19">
        <v>175.024</v>
      </c>
    </row>
    <row r="51" spans="1:13" ht="15" customHeight="1" x14ac:dyDescent="0.35">
      <c r="A51" s="105" t="s">
        <v>36</v>
      </c>
      <c r="B51" s="58"/>
      <c r="C51" s="58"/>
      <c r="D51" s="58"/>
      <c r="E51" s="77"/>
      <c r="F51" s="19"/>
      <c r="G51" s="77">
        <v>173.787564</v>
      </c>
      <c r="H51" s="19">
        <v>140.46874709999997</v>
      </c>
      <c r="I51" s="77">
        <v>143.9314531</v>
      </c>
      <c r="J51" s="19">
        <v>251.61500000000001</v>
      </c>
      <c r="K51" s="19">
        <v>195.67099999999999</v>
      </c>
      <c r="L51" s="19">
        <v>0</v>
      </c>
      <c r="M51" s="19">
        <v>217.16800000000001</v>
      </c>
    </row>
    <row r="52" spans="1:13" ht="15" customHeight="1" x14ac:dyDescent="0.35">
      <c r="A52" s="105" t="s">
        <v>37</v>
      </c>
      <c r="B52" s="58"/>
      <c r="C52" s="58"/>
      <c r="D52" s="58"/>
      <c r="E52" s="77"/>
      <c r="F52" s="19"/>
      <c r="G52" s="77">
        <v>1492.1485843</v>
      </c>
      <c r="H52" s="19">
        <v>1809.4572679</v>
      </c>
      <c r="I52" s="77">
        <v>1785.494604</v>
      </c>
      <c r="J52" s="19">
        <v>1901.4930000000002</v>
      </c>
      <c r="K52" s="19">
        <v>1862.9859999999999</v>
      </c>
      <c r="L52" s="19">
        <v>0</v>
      </c>
      <c r="M52" s="19">
        <v>2096.9110000000001</v>
      </c>
    </row>
    <row r="53" spans="1:13" ht="15" customHeight="1" x14ac:dyDescent="0.35">
      <c r="A53" s="105" t="s">
        <v>38</v>
      </c>
      <c r="B53" s="58"/>
      <c r="C53" s="58"/>
      <c r="D53" s="58"/>
      <c r="E53" s="77"/>
      <c r="F53" s="19"/>
      <c r="G53" s="77">
        <v>1280.4564520000001</v>
      </c>
      <c r="H53" s="19">
        <v>1294.953111</v>
      </c>
      <c r="I53" s="77">
        <v>1319.0170249999999</v>
      </c>
      <c r="J53" s="19">
        <v>1227.5039999999999</v>
      </c>
      <c r="K53" s="19">
        <v>1261.8000000000002</v>
      </c>
      <c r="L53" s="19">
        <v>0</v>
      </c>
      <c r="M53" s="19">
        <v>1250.239</v>
      </c>
    </row>
    <row r="54" spans="1:13" ht="15" customHeight="1" x14ac:dyDescent="0.35">
      <c r="A54" s="105" t="s">
        <v>71</v>
      </c>
      <c r="B54" s="58"/>
      <c r="C54" s="58"/>
      <c r="D54" s="58"/>
      <c r="E54" s="77"/>
      <c r="F54" s="19"/>
      <c r="G54" s="77">
        <v>5.7577509999999998</v>
      </c>
      <c r="H54" s="19">
        <v>3.1314000000000002</v>
      </c>
      <c r="I54" s="77">
        <v>5.7577509999999998</v>
      </c>
      <c r="J54" s="19">
        <v>4.5739999999999998</v>
      </c>
      <c r="K54" s="19">
        <v>8.0640000000000001</v>
      </c>
      <c r="L54" s="19">
        <v>0</v>
      </c>
      <c r="M54" s="19">
        <v>12.667999999999999</v>
      </c>
    </row>
    <row r="55" spans="1:13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99.326999999999998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5596.7299593000007</v>
      </c>
      <c r="H56" s="14">
        <f>SUM(H48:H55)</f>
        <v>5478.0727747000001</v>
      </c>
      <c r="I56" s="82">
        <f>SUM(I48:I55)</f>
        <v>5586.9988163000007</v>
      </c>
      <c r="J56" s="16">
        <f>SUM(J48:J55)</f>
        <v>5711.6460000000015</v>
      </c>
      <c r="K56" s="16">
        <f>SUM(K48:K55)</f>
        <v>5555.1450000000004</v>
      </c>
      <c r="L56" s="16" t="s">
        <v>7</v>
      </c>
      <c r="M56" s="16">
        <f>SUM(M48:M55)</f>
        <v>5912.3119999999999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3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41</v>
      </c>
      <c r="B62" s="115"/>
      <c r="C62" s="115"/>
      <c r="D62" s="115"/>
      <c r="E62" s="77">
        <v>83.136378799999846</v>
      </c>
      <c r="F62" s="19">
        <v>63.371406700000392</v>
      </c>
      <c r="G62" s="77">
        <v>104.56547930000032</v>
      </c>
      <c r="H62" s="19">
        <v>93.940606800000069</v>
      </c>
      <c r="I62" s="77">
        <v>278.55977209999969</v>
      </c>
      <c r="J62" s="19">
        <v>250.42100000000107</v>
      </c>
      <c r="K62" s="19">
        <v>311.95300000000054</v>
      </c>
      <c r="L62" s="19"/>
      <c r="M62" s="19">
        <v>300.93399999999974</v>
      </c>
    </row>
    <row r="63" spans="1:13" ht="15" customHeight="1" x14ac:dyDescent="0.35">
      <c r="A63" s="116" t="s">
        <v>42</v>
      </c>
      <c r="B63" s="116"/>
      <c r="C63" s="117"/>
      <c r="D63" s="117"/>
      <c r="E63" s="78">
        <v>-36.092000000000013</v>
      </c>
      <c r="F63" s="23">
        <v>10.631</v>
      </c>
      <c r="G63" s="78">
        <v>-3.9660000000000082</v>
      </c>
      <c r="H63" s="23">
        <v>29.551000000000002</v>
      </c>
      <c r="I63" s="78">
        <v>5.3890000000000029</v>
      </c>
      <c r="J63" s="23">
        <v>-11.169999999999998</v>
      </c>
      <c r="K63" s="23">
        <v>52.464999999999996</v>
      </c>
      <c r="L63" s="23"/>
      <c r="M63" s="23">
        <v>-80.259999999999991</v>
      </c>
    </row>
    <row r="64" spans="1:13" ht="15" customHeight="1" x14ac:dyDescent="0.35">
      <c r="A64" s="168" t="s">
        <v>43</v>
      </c>
      <c r="B64" s="118"/>
      <c r="C64" s="119"/>
      <c r="D64" s="119"/>
      <c r="E64" s="84">
        <f t="shared" ref="E64:K64" si="6">SUM(E62:E63)</f>
        <v>47.044378799999834</v>
      </c>
      <c r="F64" s="183">
        <f t="shared" si="6"/>
        <v>74.002406700000392</v>
      </c>
      <c r="G64" s="76">
        <f t="shared" si="6"/>
        <v>100.59947930000031</v>
      </c>
      <c r="H64" s="15">
        <f t="shared" si="6"/>
        <v>123.49160680000007</v>
      </c>
      <c r="I64" s="76">
        <f t="shared" si="6"/>
        <v>283.9487720999997</v>
      </c>
      <c r="J64" s="16">
        <f t="shared" si="6"/>
        <v>239.25100000000108</v>
      </c>
      <c r="K64" s="16">
        <f t="shared" si="6"/>
        <v>364.41800000000052</v>
      </c>
      <c r="L64" s="16" t="s">
        <v>7</v>
      </c>
      <c r="M64" s="14">
        <f>SUM(M62:M63)-1</f>
        <v>219.67399999999975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-44.484999999999999</v>
      </c>
      <c r="F65" s="19">
        <v>-40.921999999999997</v>
      </c>
      <c r="G65" s="77">
        <v>-79.787000000000006</v>
      </c>
      <c r="H65" s="19">
        <v>-79.962999999999994</v>
      </c>
      <c r="I65" s="77">
        <v>-175.09199999999998</v>
      </c>
      <c r="J65" s="19">
        <v>-157.83500000000001</v>
      </c>
      <c r="K65" s="19">
        <v>-121.6</v>
      </c>
      <c r="L65" s="19">
        <v>0</v>
      </c>
      <c r="M65" s="19">
        <v>-99.542000000000002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0.247</v>
      </c>
      <c r="F66" s="23">
        <v>0.33000000000000007</v>
      </c>
      <c r="G66" s="78">
        <v>0.82899999999999996</v>
      </c>
      <c r="H66" s="23">
        <v>0.64300000000000002</v>
      </c>
      <c r="I66" s="78">
        <v>0.88200000000000001</v>
      </c>
      <c r="J66" s="23">
        <v>1.9650000000000001</v>
      </c>
      <c r="K66" s="23">
        <v>33.140999999999998</v>
      </c>
      <c r="L66" s="23">
        <v>0</v>
      </c>
      <c r="M66" s="23">
        <v>3.8609999999999998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K67" si="7">SUM(E64:E66)</f>
        <v>2.806378799999834</v>
      </c>
      <c r="F67" s="183">
        <f t="shared" si="7"/>
        <v>33.410406700000394</v>
      </c>
      <c r="G67" s="76">
        <f t="shared" si="7"/>
        <v>21.641479300000306</v>
      </c>
      <c r="H67" s="15">
        <f t="shared" si="7"/>
        <v>44.171606800000077</v>
      </c>
      <c r="I67" s="76">
        <f t="shared" si="7"/>
        <v>109.73877209999972</v>
      </c>
      <c r="J67" s="16">
        <f t="shared" si="7"/>
        <v>83.38100000000108</v>
      </c>
      <c r="K67" s="16">
        <f t="shared" si="7"/>
        <v>275.95900000000051</v>
      </c>
      <c r="L67" s="16" t="s">
        <v>7</v>
      </c>
      <c r="M67" s="14">
        <f>SUM(M64:M66)</f>
        <v>123.99299999999975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0.85500000000000087</v>
      </c>
      <c r="F68" s="23">
        <v>12.309000000000005</v>
      </c>
      <c r="G68" s="78">
        <v>-15.343999999999999</v>
      </c>
      <c r="H68" s="23">
        <v>18.373000000000005</v>
      </c>
      <c r="I68" s="78">
        <v>-94.736000000000004</v>
      </c>
      <c r="J68" s="23">
        <v>35.235000000000007</v>
      </c>
      <c r="K68" s="23">
        <v>23.84</v>
      </c>
      <c r="L68" s="23">
        <v>0</v>
      </c>
      <c r="M68" s="23">
        <v>394.12800000000004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K69" si="8">SUM(E67:E68)</f>
        <v>3.6613787999998348</v>
      </c>
      <c r="F69" s="183">
        <f t="shared" si="8"/>
        <v>45.719406700000398</v>
      </c>
      <c r="G69" s="76">
        <f t="shared" si="8"/>
        <v>6.2974793000003064</v>
      </c>
      <c r="H69" s="15">
        <f t="shared" si="8"/>
        <v>62.544606800000082</v>
      </c>
      <c r="I69" s="76">
        <f t="shared" si="8"/>
        <v>15.002772099999717</v>
      </c>
      <c r="J69" s="16">
        <f t="shared" si="8"/>
        <v>118.61600000000109</v>
      </c>
      <c r="K69" s="16">
        <f t="shared" si="8"/>
        <v>299.79900000000049</v>
      </c>
      <c r="L69" s="16" t="s">
        <v>7</v>
      </c>
      <c r="M69" s="14">
        <f>SUM(M67:M68)</f>
        <v>518.12099999999975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-251.96999999999997</v>
      </c>
      <c r="F70" s="19">
        <v>12.199000000000012</v>
      </c>
      <c r="G70" s="77">
        <v>-321.22899999999998</v>
      </c>
      <c r="H70" s="19">
        <v>-73.795999999999992</v>
      </c>
      <c r="I70" s="77">
        <v>-74.951000000000022</v>
      </c>
      <c r="J70" s="19">
        <v>11.619000000000142</v>
      </c>
      <c r="K70" s="19">
        <v>-264.42500000000001</v>
      </c>
      <c r="L70" s="19">
        <v>0</v>
      </c>
      <c r="M70" s="19">
        <v>-433.65300000000002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-8.8999999999999996E-2</v>
      </c>
      <c r="J72" s="19">
        <v>0.47399999999999998</v>
      </c>
      <c r="K72" s="19">
        <v>-0.20100000000000001</v>
      </c>
      <c r="L72" s="19">
        <v>0</v>
      </c>
      <c r="M72" s="19">
        <v>-109.334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250</v>
      </c>
      <c r="F73" s="23">
        <v>-2.9340000000000002</v>
      </c>
      <c r="G73" s="78">
        <v>250</v>
      </c>
      <c r="H73" s="23">
        <v>-5.1859999999999999</v>
      </c>
      <c r="I73" s="78">
        <v>62.925000000000004</v>
      </c>
      <c r="J73" s="23">
        <v>-65.652999999999992</v>
      </c>
      <c r="K73" s="23">
        <v>-1.179</v>
      </c>
      <c r="L73" s="23">
        <v>0</v>
      </c>
      <c r="M73" s="23">
        <v>9.9840000000000018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K74" si="9">SUM(E70:E73)</f>
        <v>-1.9699999999999704</v>
      </c>
      <c r="F74" s="191">
        <f t="shared" si="9"/>
        <v>9.2650000000000112</v>
      </c>
      <c r="G74" s="85">
        <f t="shared" si="9"/>
        <v>-71.228999999999985</v>
      </c>
      <c r="H74" s="34">
        <f t="shared" si="9"/>
        <v>-78.981999999999999</v>
      </c>
      <c r="I74" s="85">
        <f t="shared" si="9"/>
        <v>-12.115000000000016</v>
      </c>
      <c r="J74" s="158">
        <f t="shared" si="9"/>
        <v>-53.559999999999846</v>
      </c>
      <c r="K74" s="158">
        <f t="shared" si="9"/>
        <v>-265.80500000000001</v>
      </c>
      <c r="L74" s="158" t="s">
        <v>7</v>
      </c>
      <c r="M74" s="34">
        <f>SUM(M70:M73)</f>
        <v>-533.00300000000004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K75" si="10">SUM(E74+E69)</f>
        <v>1.6913787999998644</v>
      </c>
      <c r="F75" s="183">
        <f t="shared" si="10"/>
        <v>54.984406700000406</v>
      </c>
      <c r="G75" s="76">
        <f t="shared" si="10"/>
        <v>-64.93152069999968</v>
      </c>
      <c r="H75" s="15">
        <f t="shared" si="10"/>
        <v>-16.437393199999917</v>
      </c>
      <c r="I75" s="76">
        <f t="shared" si="10"/>
        <v>2.887772099999701</v>
      </c>
      <c r="J75" s="16">
        <f t="shared" si="10"/>
        <v>65.056000000001248</v>
      </c>
      <c r="K75" s="16">
        <f t="shared" si="10"/>
        <v>33.994000000000483</v>
      </c>
      <c r="L75" s="16" t="s">
        <v>7</v>
      </c>
      <c r="M75" s="14">
        <f>SUM(M74+M69)</f>
        <v>-14.882000000000289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-41.84</v>
      </c>
      <c r="K76" s="23">
        <v>5</v>
      </c>
      <c r="L76" s="23">
        <v>0</v>
      </c>
      <c r="M76" s="23">
        <v>0</v>
      </c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K77" si="11">SUM(E75:E76)</f>
        <v>1.6913787999998644</v>
      </c>
      <c r="F77" s="183">
        <f t="shared" si="11"/>
        <v>54.984406700000406</v>
      </c>
      <c r="G77" s="76">
        <f t="shared" si="11"/>
        <v>-64.93152069999968</v>
      </c>
      <c r="H77" s="15">
        <f t="shared" si="11"/>
        <v>-16.437393199999917</v>
      </c>
      <c r="I77" s="76">
        <f t="shared" si="11"/>
        <v>2.887772099999701</v>
      </c>
      <c r="J77" s="16">
        <f t="shared" si="11"/>
        <v>23.216000000001245</v>
      </c>
      <c r="K77" s="16">
        <f t="shared" si="11"/>
        <v>38.994000000000483</v>
      </c>
      <c r="L77" s="16" t="s">
        <v>7</v>
      </c>
      <c r="M77" s="16">
        <f>SUM(M75:M76)</f>
        <v>-14.882000000000289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55</v>
      </c>
      <c r="B83" s="115"/>
      <c r="C83" s="106"/>
      <c r="D83" s="106"/>
      <c r="E83" s="80">
        <v>8.1352655774916105</v>
      </c>
      <c r="F83" s="54">
        <v>7.469246079736279</v>
      </c>
      <c r="G83" s="80">
        <v>3.1197179303926372</v>
      </c>
      <c r="H83" s="54">
        <v>5.8989363989840804</v>
      </c>
      <c r="I83" s="80">
        <v>7.9100754517984058</v>
      </c>
      <c r="J83" s="54">
        <v>8.498561806891459</v>
      </c>
      <c r="K83" s="54">
        <v>9.7215170991060784</v>
      </c>
      <c r="L83" s="54">
        <v>8.7715988101382738</v>
      </c>
      <c r="M83" s="54">
        <v>12.976039769906173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10.598871510667838</v>
      </c>
      <c r="F84" s="54">
        <v>7.5947357753090134</v>
      </c>
      <c r="G84" s="80">
        <v>6.9015987735899298</v>
      </c>
      <c r="H84" s="54">
        <v>6.6303392783610136</v>
      </c>
      <c r="I84" s="80">
        <v>9.4066634292460449</v>
      </c>
      <c r="J84" s="54">
        <v>9.8693574623830944</v>
      </c>
      <c r="K84" s="54">
        <v>12.615963912010805</v>
      </c>
      <c r="L84" s="54">
        <v>10.759181715477895</v>
      </c>
      <c r="M84" s="54">
        <v>10.793309410540822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-3.7240992639798248E-3</v>
      </c>
      <c r="F85" s="54">
        <v>4.7462402129564252</v>
      </c>
      <c r="G85" s="80">
        <v>-4.1695058698984244</v>
      </c>
      <c r="H85" s="54">
        <v>2.3897899279300772</v>
      </c>
      <c r="I85" s="80">
        <v>5.6767442648004529</v>
      </c>
      <c r="J85" s="54">
        <v>2.1080266939607331</v>
      </c>
      <c r="K85" s="54">
        <v>3.7780849713143341</v>
      </c>
      <c r="L85" s="54">
        <v>0.80159813037975725</v>
      </c>
      <c r="M85" s="54">
        <v>1.7714165488060023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7.6189716439932234</v>
      </c>
      <c r="J86" s="54">
        <v>-1.8196710838298134</v>
      </c>
      <c r="K86" s="54" t="s">
        <v>7</v>
      </c>
      <c r="L86" s="54" t="s">
        <v>7</v>
      </c>
      <c r="M86" s="54">
        <v>1.4947299040937319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7.402156557571403</v>
      </c>
      <c r="J87" s="54">
        <v>5.9987812469731905</v>
      </c>
      <c r="K87" s="54" t="s">
        <v>7</v>
      </c>
      <c r="L87" s="54" t="s">
        <v>7</v>
      </c>
      <c r="M87" s="54">
        <v>5.0329599555415756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40.598429660240207</v>
      </c>
      <c r="H88" s="19">
        <v>34.286079839508126</v>
      </c>
      <c r="I88" s="77">
        <v>35.340819506520162</v>
      </c>
      <c r="J88" s="19">
        <v>32.944513718112098</v>
      </c>
      <c r="K88" s="19">
        <v>35.808732265314418</v>
      </c>
      <c r="L88" s="19" t="s">
        <v>7</v>
      </c>
      <c r="M88" s="19">
        <v>36.53903921173309</v>
      </c>
    </row>
    <row r="89" spans="1:13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1675.6895479000002</v>
      </c>
      <c r="H89" s="19">
        <v>1929.2499114</v>
      </c>
      <c r="I89" s="77">
        <v>1896.1735938000004</v>
      </c>
      <c r="J89" s="19">
        <v>1982.8019999999999</v>
      </c>
      <c r="K89" s="19">
        <v>1861.6629999999998</v>
      </c>
      <c r="L89" s="19" t="s">
        <v>7</v>
      </c>
      <c r="M89" s="19">
        <v>2074.134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0.82059521854779138</v>
      </c>
      <c r="H90" s="54">
        <v>1.1507210273620498</v>
      </c>
      <c r="I90" s="80">
        <v>1.0857488020138231</v>
      </c>
      <c r="J90" s="54">
        <v>1.1941239555842293</v>
      </c>
      <c r="K90" s="54">
        <v>1.0558789921914387</v>
      </c>
      <c r="L90" s="54" t="s">
        <v>7</v>
      </c>
      <c r="M90" s="54">
        <v>1.0516747195530991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2394</v>
      </c>
      <c r="J91" s="19">
        <v>2478</v>
      </c>
      <c r="K91" s="19">
        <v>2849</v>
      </c>
      <c r="L91" s="19">
        <v>2848</v>
      </c>
      <c r="M91" s="19">
        <v>2933</v>
      </c>
    </row>
    <row r="92" spans="1:13" ht="16.5" x14ac:dyDescent="0.35">
      <c r="A92" s="109" t="s">
        <v>122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123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6" spans="1:13" ht="16.5" x14ac:dyDescent="0.3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</row>
    <row r="97" spans="1:13" ht="16.5" x14ac:dyDescent="0.3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</row>
    <row r="98" spans="1:13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</row>
    <row r="100" spans="1:13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</row>
    <row r="101" spans="1:13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</row>
    <row r="102" spans="1:13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  <row r="112" spans="1:13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</row>
    <row r="113" spans="1:13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</row>
    <row r="114" spans="1:13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">
    <mergeCell ref="A2:M2"/>
    <mergeCell ref="A74:B74"/>
  </mergeCells>
  <pageMargins left="0.7" right="0.7" top="0.75" bottom="0.75" header="0.3" footer="0.3"/>
  <pageSetup paperSize="9" scale="54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zoomScaleSheetLayoutView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69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 t="s">
        <v>6</v>
      </c>
      <c r="F6" s="68"/>
      <c r="G6" s="68" t="s">
        <v>6</v>
      </c>
      <c r="H6" s="68"/>
      <c r="I6" s="68" t="s">
        <v>6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6">
        <v>415.08600000000001</v>
      </c>
      <c r="F8" s="15">
        <v>372.41500000000002</v>
      </c>
      <c r="G8" s="76">
        <v>775.26300000000003</v>
      </c>
      <c r="H8" s="15">
        <v>741.43100000000004</v>
      </c>
      <c r="I8" s="76">
        <v>1450.098</v>
      </c>
      <c r="J8" s="15">
        <v>1157.2550000000001</v>
      </c>
      <c r="K8" s="15">
        <v>864.19299999999998</v>
      </c>
      <c r="L8" s="15">
        <v>1002.86</v>
      </c>
    </row>
    <row r="9" spans="1:12" ht="15" customHeight="1" x14ac:dyDescent="0.35">
      <c r="A9" s="105" t="s">
        <v>10</v>
      </c>
      <c r="B9" s="58"/>
      <c r="C9" s="58"/>
      <c r="D9" s="58"/>
      <c r="E9" s="77">
        <v>-350.21100000000001</v>
      </c>
      <c r="F9" s="19">
        <v>-308.60899999999998</v>
      </c>
      <c r="G9" s="77">
        <v>-672.52699999999993</v>
      </c>
      <c r="H9" s="19">
        <v>-626.61500000000001</v>
      </c>
      <c r="I9" s="77">
        <v>-1245.223</v>
      </c>
      <c r="J9" s="19">
        <v>-1097.3520000000001</v>
      </c>
      <c r="K9" s="19">
        <v>-818.41199999999992</v>
      </c>
      <c r="L9" s="19">
        <v>-1046.3019999999999</v>
      </c>
    </row>
    <row r="10" spans="1:12" ht="15" customHeight="1" x14ac:dyDescent="0.35">
      <c r="A10" s="105" t="s">
        <v>11</v>
      </c>
      <c r="B10" s="58"/>
      <c r="C10" s="58"/>
      <c r="D10" s="58"/>
      <c r="E10" s="77">
        <v>-12.792</v>
      </c>
      <c r="F10" s="19">
        <v>-0.96799999999999997</v>
      </c>
      <c r="G10" s="77">
        <v>-12.892999999999999</v>
      </c>
      <c r="H10" s="19">
        <v>0.29799999999999999</v>
      </c>
      <c r="I10" s="77">
        <v>11.632999999999999</v>
      </c>
      <c r="J10" s="19">
        <v>3.0969999999999995</v>
      </c>
      <c r="K10" s="19">
        <v>1.7150000000000001</v>
      </c>
      <c r="L10" s="19">
        <v>0.78300000000000003</v>
      </c>
    </row>
    <row r="11" spans="1:12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6">
        <f t="shared" ref="E13:L13" si="0">SUM(E8:E12)</f>
        <v>52.082999999999998</v>
      </c>
      <c r="F13" s="183">
        <f t="shared" si="0"/>
        <v>62.838000000000036</v>
      </c>
      <c r="G13" s="76">
        <f t="shared" si="0"/>
        <v>89.843000000000103</v>
      </c>
      <c r="H13" s="15">
        <f t="shared" si="0"/>
        <v>115.11400000000003</v>
      </c>
      <c r="I13" s="76">
        <f t="shared" si="0"/>
        <v>216.50800000000001</v>
      </c>
      <c r="J13" s="16">
        <f t="shared" si="0"/>
        <v>63.000000000000021</v>
      </c>
      <c r="K13" s="16">
        <f t="shared" si="0"/>
        <v>47.496000000000066</v>
      </c>
      <c r="L13" s="16">
        <f t="shared" si="0"/>
        <v>-42.658999999999892</v>
      </c>
    </row>
    <row r="14" spans="1:12" ht="15" customHeight="1" x14ac:dyDescent="0.35">
      <c r="A14" s="107" t="s">
        <v>70</v>
      </c>
      <c r="B14" s="62"/>
      <c r="C14" s="62"/>
      <c r="D14" s="62"/>
      <c r="E14" s="78">
        <v>-15.599</v>
      </c>
      <c r="F14" s="184">
        <v>-15.497999999999999</v>
      </c>
      <c r="G14" s="78">
        <v>-32.690999999999995</v>
      </c>
      <c r="H14" s="23">
        <v>-30.788999999999998</v>
      </c>
      <c r="I14" s="78">
        <v>-62.405999999999999</v>
      </c>
      <c r="J14" s="23">
        <v>-66.67</v>
      </c>
      <c r="K14" s="23">
        <v>-97.313000000000002</v>
      </c>
      <c r="L14" s="23">
        <v>-174.267</v>
      </c>
    </row>
    <row r="15" spans="1:12" ht="15" customHeight="1" x14ac:dyDescent="0.25">
      <c r="A15" s="108" t="s">
        <v>1</v>
      </c>
      <c r="B15" s="108"/>
      <c r="C15" s="108"/>
      <c r="D15" s="108"/>
      <c r="E15" s="76">
        <f t="shared" ref="E15:L15" si="1">SUM(E13:E14)</f>
        <v>36.483999999999995</v>
      </c>
      <c r="F15" s="183">
        <f t="shared" si="1"/>
        <v>47.340000000000039</v>
      </c>
      <c r="G15" s="76">
        <f t="shared" si="1"/>
        <v>57.152000000000108</v>
      </c>
      <c r="H15" s="15">
        <f t="shared" si="1"/>
        <v>84.325000000000031</v>
      </c>
      <c r="I15" s="76">
        <f t="shared" si="1"/>
        <v>154.102</v>
      </c>
      <c r="J15" s="16">
        <f t="shared" si="1"/>
        <v>-3.6699999999999804</v>
      </c>
      <c r="K15" s="16">
        <f t="shared" si="1"/>
        <v>-49.816999999999936</v>
      </c>
      <c r="L15" s="16">
        <f t="shared" si="1"/>
        <v>-216.92599999999987</v>
      </c>
    </row>
    <row r="16" spans="1:12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6">
        <f t="shared" ref="E18:L18" si="2">SUM(E15:E17)</f>
        <v>36.483999999999995</v>
      </c>
      <c r="F18" s="183">
        <f t="shared" si="2"/>
        <v>47.340000000000039</v>
      </c>
      <c r="G18" s="76">
        <f t="shared" si="2"/>
        <v>57.152000000000108</v>
      </c>
      <c r="H18" s="15">
        <f t="shared" si="2"/>
        <v>84.325000000000031</v>
      </c>
      <c r="I18" s="76">
        <f t="shared" si="2"/>
        <v>154.102</v>
      </c>
      <c r="J18" s="16">
        <f t="shared" si="2"/>
        <v>-3.6699999999999804</v>
      </c>
      <c r="K18" s="16">
        <f t="shared" si="2"/>
        <v>-49.816999999999936</v>
      </c>
      <c r="L18" s="16">
        <f t="shared" si="2"/>
        <v>-216.92599999999987</v>
      </c>
    </row>
    <row r="19" spans="1:12" ht="15" customHeight="1" x14ac:dyDescent="0.35">
      <c r="A19" s="105" t="s">
        <v>17</v>
      </c>
      <c r="B19" s="58"/>
      <c r="C19" s="58"/>
      <c r="D19" s="58"/>
      <c r="E19" s="77">
        <v>3.2390000000000003</v>
      </c>
      <c r="F19" s="19">
        <v>-1.607</v>
      </c>
      <c r="G19" s="77">
        <v>3.2670000000000003</v>
      </c>
      <c r="H19" s="19">
        <v>0.86</v>
      </c>
      <c r="I19" s="77">
        <v>0.91200000000000003</v>
      </c>
      <c r="J19" s="19">
        <v>11.869</v>
      </c>
      <c r="K19" s="19">
        <v>1.728</v>
      </c>
      <c r="L19" s="19">
        <v>0.315</v>
      </c>
    </row>
    <row r="20" spans="1:12" ht="15" customHeight="1" x14ac:dyDescent="0.35">
      <c r="A20" s="107" t="s">
        <v>18</v>
      </c>
      <c r="B20" s="62"/>
      <c r="C20" s="62"/>
      <c r="D20" s="62"/>
      <c r="E20" s="78">
        <v>-7.2160000000000002</v>
      </c>
      <c r="F20" s="23">
        <v>-12.430000000000001</v>
      </c>
      <c r="G20" s="78">
        <v>-17.457000000000001</v>
      </c>
      <c r="H20" s="23">
        <v>-24.119</v>
      </c>
      <c r="I20" s="78">
        <v>-49.076999999999998</v>
      </c>
      <c r="J20" s="23">
        <v>-49.725000000000001</v>
      </c>
      <c r="K20" s="23">
        <v>-45.933999999999997</v>
      </c>
      <c r="L20" s="23">
        <v>-62.108000000000004</v>
      </c>
    </row>
    <row r="21" spans="1:12" ht="15" customHeight="1" x14ac:dyDescent="0.25">
      <c r="A21" s="108" t="s">
        <v>3</v>
      </c>
      <c r="B21" s="108"/>
      <c r="C21" s="108"/>
      <c r="D21" s="108"/>
      <c r="E21" s="76">
        <f t="shared" ref="E21:L21" si="3">SUM(E18:E20)</f>
        <v>32.506999999999991</v>
      </c>
      <c r="F21" s="183">
        <f t="shared" si="3"/>
        <v>33.30300000000004</v>
      </c>
      <c r="G21" s="76">
        <f t="shared" si="3"/>
        <v>42.96200000000011</v>
      </c>
      <c r="H21" s="15">
        <f t="shared" si="3"/>
        <v>61.066000000000031</v>
      </c>
      <c r="I21" s="76">
        <f t="shared" si="3"/>
        <v>105.93700000000001</v>
      </c>
      <c r="J21" s="16">
        <f t="shared" si="3"/>
        <v>-41.525999999999982</v>
      </c>
      <c r="K21" s="16">
        <f t="shared" si="3"/>
        <v>-94.022999999999939</v>
      </c>
      <c r="L21" s="16">
        <f t="shared" si="3"/>
        <v>-278.71899999999988</v>
      </c>
    </row>
    <row r="22" spans="1:12" ht="15" customHeight="1" x14ac:dyDescent="0.35">
      <c r="A22" s="105" t="s">
        <v>19</v>
      </c>
      <c r="B22" s="58"/>
      <c r="C22" s="58"/>
      <c r="D22" s="58"/>
      <c r="E22" s="77">
        <v>-13.493</v>
      </c>
      <c r="F22" s="19">
        <v>-2.6769999999999996</v>
      </c>
      <c r="G22" s="77">
        <v>-19.506</v>
      </c>
      <c r="H22" s="19">
        <v>-10.097</v>
      </c>
      <c r="I22" s="77">
        <v>-25.451999999999998</v>
      </c>
      <c r="J22" s="19">
        <v>-22.786999999999999</v>
      </c>
      <c r="K22" s="19">
        <v>-15.224000000000002</v>
      </c>
      <c r="L22" s="19">
        <v>36.120000000000005</v>
      </c>
    </row>
    <row r="23" spans="1:12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6">
        <f t="shared" ref="E24:L24" si="4">SUM(E21:E23)</f>
        <v>19.013999999999989</v>
      </c>
      <c r="F24" s="183">
        <f t="shared" si="4"/>
        <v>30.62600000000004</v>
      </c>
      <c r="G24" s="76">
        <f t="shared" si="4"/>
        <v>23.45600000000011</v>
      </c>
      <c r="H24" s="15">
        <f t="shared" si="4"/>
        <v>50.96900000000003</v>
      </c>
      <c r="I24" s="76">
        <f t="shared" si="4"/>
        <v>80.485000000000014</v>
      </c>
      <c r="J24" s="16">
        <f t="shared" si="4"/>
        <v>-64.312999999999988</v>
      </c>
      <c r="K24" s="16">
        <f t="shared" si="4"/>
        <v>-109.24699999999994</v>
      </c>
      <c r="L24" s="16">
        <f t="shared" si="4"/>
        <v>-242.59899999999988</v>
      </c>
    </row>
    <row r="25" spans="1:12" ht="15" customHeight="1" x14ac:dyDescent="0.35">
      <c r="A25" s="105" t="s">
        <v>21</v>
      </c>
      <c r="B25" s="58"/>
      <c r="C25" s="58"/>
      <c r="D25" s="58"/>
      <c r="E25" s="77">
        <v>19.013999999999896</v>
      </c>
      <c r="F25" s="19">
        <v>30.626000000000051</v>
      </c>
      <c r="G25" s="77">
        <v>23.456000000000103</v>
      </c>
      <c r="H25" s="19">
        <v>50.968999999999937</v>
      </c>
      <c r="I25" s="77">
        <v>80.484999999999914</v>
      </c>
      <c r="J25" s="19">
        <v>-64.312999999999874</v>
      </c>
      <c r="K25" s="19">
        <v>-109.24700000000009</v>
      </c>
      <c r="L25" s="19">
        <v>-242.5990000000001</v>
      </c>
    </row>
    <row r="26" spans="1:12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32"/>
      <c r="F27" s="133"/>
      <c r="G27" s="132"/>
      <c r="H27" s="133"/>
      <c r="I27" s="132"/>
      <c r="J27" s="133"/>
      <c r="K27" s="133"/>
      <c r="L27" s="133"/>
    </row>
    <row r="28" spans="1:12" ht="15" customHeight="1" x14ac:dyDescent="0.35">
      <c r="A28" s="138" t="s">
        <v>79</v>
      </c>
      <c r="B28" s="58"/>
      <c r="C28" s="58"/>
      <c r="D28" s="58"/>
      <c r="E28" s="134">
        <v>0</v>
      </c>
      <c r="F28" s="135">
        <v>0</v>
      </c>
      <c r="G28" s="134">
        <v>-5</v>
      </c>
      <c r="H28" s="135">
        <v>0</v>
      </c>
      <c r="I28" s="134">
        <v>8</v>
      </c>
      <c r="J28" s="135">
        <v>-23.4</v>
      </c>
      <c r="K28" s="135">
        <v>-38.5</v>
      </c>
      <c r="L28" s="135">
        <v>-142.30000000000001</v>
      </c>
    </row>
    <row r="29" spans="1:12" ht="15" customHeight="1" x14ac:dyDescent="0.35">
      <c r="A29" s="139" t="s">
        <v>80</v>
      </c>
      <c r="B29" s="140"/>
      <c r="C29" s="140"/>
      <c r="D29" s="140"/>
      <c r="E29" s="155">
        <f t="shared" ref="E29:L29" si="5">E15-E28</f>
        <v>36.483999999999995</v>
      </c>
      <c r="F29" s="156">
        <f t="shared" si="5"/>
        <v>47.340000000000039</v>
      </c>
      <c r="G29" s="155">
        <f t="shared" si="5"/>
        <v>62.152000000000108</v>
      </c>
      <c r="H29" s="156">
        <f t="shared" si="5"/>
        <v>84.325000000000031</v>
      </c>
      <c r="I29" s="155">
        <f t="shared" si="5"/>
        <v>146.102</v>
      </c>
      <c r="J29" s="156">
        <f t="shared" si="5"/>
        <v>19.730000000000018</v>
      </c>
      <c r="K29" s="156">
        <f t="shared" si="5"/>
        <v>-11.316999999999936</v>
      </c>
      <c r="L29" s="156">
        <f t="shared" si="5"/>
        <v>-74.625999999999863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1093.866</v>
      </c>
      <c r="H35" s="19">
        <v>1093.866</v>
      </c>
      <c r="I35" s="77">
        <v>1093.866</v>
      </c>
      <c r="J35" s="19">
        <v>1093.866</v>
      </c>
      <c r="K35" s="19">
        <v>1093.866</v>
      </c>
      <c r="L35" s="19">
        <v>1093.866</v>
      </c>
    </row>
    <row r="36" spans="1:12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10.286</v>
      </c>
      <c r="H36" s="19">
        <v>14.527999999999999</v>
      </c>
      <c r="I36" s="77">
        <v>12.488</v>
      </c>
      <c r="J36" s="19">
        <v>12.071999999999999</v>
      </c>
      <c r="K36" s="19">
        <v>9.7720000000000002</v>
      </c>
      <c r="L36" s="19">
        <v>20.96</v>
      </c>
    </row>
    <row r="37" spans="1:12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376.52500000000003</v>
      </c>
      <c r="H37" s="19">
        <v>300.64699999999993</v>
      </c>
      <c r="I37" s="77">
        <v>331.815</v>
      </c>
      <c r="J37" s="19">
        <v>314.65899999999999</v>
      </c>
      <c r="K37" s="19">
        <v>332.47300000000001</v>
      </c>
      <c r="L37" s="19">
        <v>391.02499999999998</v>
      </c>
    </row>
    <row r="38" spans="1:12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25</v>
      </c>
      <c r="B39" s="62"/>
      <c r="C39" s="62"/>
      <c r="D39" s="62"/>
      <c r="E39" s="78"/>
      <c r="F39" s="23"/>
      <c r="G39" s="78">
        <v>46.311</v>
      </c>
      <c r="H39" s="23">
        <v>56.338999999999999</v>
      </c>
      <c r="I39" s="78">
        <v>44.633000000000003</v>
      </c>
      <c r="J39" s="23">
        <v>59.134</v>
      </c>
      <c r="K39" s="23">
        <v>66.346999999999994</v>
      </c>
      <c r="L39" s="23">
        <v>82.215999999999994</v>
      </c>
    </row>
    <row r="40" spans="1:12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 t="shared" ref="G40:L40" si="6">SUM(G35:G39)</f>
        <v>1526.9880000000001</v>
      </c>
      <c r="H40" s="183">
        <f t="shared" si="6"/>
        <v>1465.3799999999999</v>
      </c>
      <c r="I40" s="82">
        <f t="shared" si="6"/>
        <v>1482.8020000000001</v>
      </c>
      <c r="J40" s="16">
        <f t="shared" si="6"/>
        <v>1479.7309999999998</v>
      </c>
      <c r="K40" s="16">
        <f t="shared" si="6"/>
        <v>1502.4579999999999</v>
      </c>
      <c r="L40" s="16">
        <f t="shared" si="6"/>
        <v>1588.067</v>
      </c>
    </row>
    <row r="41" spans="1:12" ht="15" customHeight="1" x14ac:dyDescent="0.35">
      <c r="A41" s="105" t="s">
        <v>27</v>
      </c>
      <c r="B41" s="58"/>
      <c r="C41" s="58"/>
      <c r="D41" s="58"/>
      <c r="E41" s="77"/>
      <c r="F41" s="19"/>
      <c r="G41" s="77">
        <v>266.55199999999996</v>
      </c>
      <c r="H41" s="19">
        <v>245.05499999999998</v>
      </c>
      <c r="I41" s="77">
        <v>266.08099999999996</v>
      </c>
      <c r="J41" s="19">
        <v>217.12899999999999</v>
      </c>
      <c r="K41" s="19">
        <v>195.37200000000001</v>
      </c>
      <c r="L41" s="19">
        <v>178.001</v>
      </c>
    </row>
    <row r="42" spans="1:12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29</v>
      </c>
      <c r="B43" s="58"/>
      <c r="C43" s="58"/>
      <c r="D43" s="58"/>
      <c r="E43" s="77"/>
      <c r="F43" s="19"/>
      <c r="G43" s="77">
        <v>373.77800000000002</v>
      </c>
      <c r="H43" s="19">
        <v>311.221</v>
      </c>
      <c r="I43" s="77">
        <v>325.53900000000004</v>
      </c>
      <c r="J43" s="19">
        <v>298.34899999999999</v>
      </c>
      <c r="K43" s="19">
        <v>290.63299999999998</v>
      </c>
      <c r="L43" s="19">
        <v>371.38900000000001</v>
      </c>
    </row>
    <row r="44" spans="1:12" ht="15" customHeight="1" x14ac:dyDescent="0.35">
      <c r="A44" s="105" t="s">
        <v>30</v>
      </c>
      <c r="B44" s="58"/>
      <c r="C44" s="58"/>
      <c r="D44" s="58"/>
      <c r="E44" s="77"/>
      <c r="F44" s="19"/>
      <c r="G44" s="77">
        <v>81.97</v>
      </c>
      <c r="H44" s="19">
        <v>78.634</v>
      </c>
      <c r="I44" s="77">
        <v>92.043999999999997</v>
      </c>
      <c r="J44" s="19">
        <v>71.2</v>
      </c>
      <c r="K44" s="19">
        <v>60.500999999999998</v>
      </c>
      <c r="L44" s="19">
        <v>43.68</v>
      </c>
    </row>
    <row r="45" spans="1:12" ht="15" customHeight="1" x14ac:dyDescent="0.35">
      <c r="A45" s="107" t="s">
        <v>31</v>
      </c>
      <c r="B45" s="62"/>
      <c r="C45" s="62"/>
      <c r="D45" s="62"/>
      <c r="E45" s="78"/>
      <c r="F45" s="23"/>
      <c r="G45" s="78">
        <v>8.0860000000000003</v>
      </c>
      <c r="H45" s="23">
        <v>0</v>
      </c>
      <c r="I45" s="78">
        <v>8.0860000000000003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3"/>
      <c r="F46" s="191"/>
      <c r="G46" s="83">
        <f t="shared" ref="G46:L46" si="7">SUM(G41:G45)</f>
        <v>730.38599999999997</v>
      </c>
      <c r="H46" s="34">
        <f t="shared" si="7"/>
        <v>634.91</v>
      </c>
      <c r="I46" s="83">
        <f t="shared" si="7"/>
        <v>691.75</v>
      </c>
      <c r="J46" s="35">
        <f t="shared" si="7"/>
        <v>586.678</v>
      </c>
      <c r="K46" s="35">
        <f t="shared" si="7"/>
        <v>546.50599999999997</v>
      </c>
      <c r="L46" s="35">
        <f t="shared" si="7"/>
        <v>593.06999999999994</v>
      </c>
    </row>
    <row r="47" spans="1:12" ht="15" customHeight="1" x14ac:dyDescent="0.35">
      <c r="A47" s="102" t="s">
        <v>33</v>
      </c>
      <c r="B47" s="74"/>
      <c r="C47" s="74"/>
      <c r="D47" s="74"/>
      <c r="E47" s="82"/>
      <c r="F47" s="183"/>
      <c r="G47" s="82">
        <f t="shared" ref="G47:L47" si="8">G40+G46</f>
        <v>2257.3739999999998</v>
      </c>
      <c r="H47" s="183">
        <f t="shared" si="8"/>
        <v>2100.29</v>
      </c>
      <c r="I47" s="82">
        <f t="shared" si="8"/>
        <v>2174.5520000000001</v>
      </c>
      <c r="J47" s="16">
        <f t="shared" si="8"/>
        <v>2066.4089999999997</v>
      </c>
      <c r="K47" s="16">
        <f t="shared" si="8"/>
        <v>2048.9639999999999</v>
      </c>
      <c r="L47" s="16">
        <f t="shared" si="8"/>
        <v>2181.1369999999997</v>
      </c>
    </row>
    <row r="48" spans="1:12" ht="15" customHeight="1" x14ac:dyDescent="0.35">
      <c r="A48" s="105" t="s">
        <v>34</v>
      </c>
      <c r="B48" s="58"/>
      <c r="C48" s="58"/>
      <c r="D48" s="58" t="s">
        <v>63</v>
      </c>
      <c r="E48" s="77"/>
      <c r="F48" s="19"/>
      <c r="G48" s="77">
        <v>1038.4480000000003</v>
      </c>
      <c r="H48" s="19">
        <v>943.92600000000004</v>
      </c>
      <c r="I48" s="77">
        <v>1013.0119999999999</v>
      </c>
      <c r="J48" s="19">
        <v>914.77500000000032</v>
      </c>
      <c r="K48" s="19">
        <v>1037.0919999999999</v>
      </c>
      <c r="L48" s="19">
        <v>1141.1170000000002</v>
      </c>
    </row>
    <row r="49" spans="1:12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35</v>
      </c>
      <c r="B50" s="58"/>
      <c r="C50" s="58"/>
      <c r="D50" s="58"/>
      <c r="E50" s="77"/>
      <c r="F50" s="19"/>
      <c r="G50" s="77">
        <v>47.666000000000004</v>
      </c>
      <c r="H50" s="19">
        <v>55.668000000000006</v>
      </c>
      <c r="I50" s="77">
        <v>47.311</v>
      </c>
      <c r="J50" s="19">
        <v>55.473999999999997</v>
      </c>
      <c r="K50" s="19">
        <v>41.266000000000005</v>
      </c>
      <c r="L50" s="19">
        <v>42.984999999999999</v>
      </c>
    </row>
    <row r="51" spans="1:12" ht="15" customHeight="1" x14ac:dyDescent="0.35">
      <c r="A51" s="105" t="s">
        <v>36</v>
      </c>
      <c r="B51" s="58"/>
      <c r="C51" s="58"/>
      <c r="D51" s="58"/>
      <c r="E51" s="77"/>
      <c r="F51" s="19"/>
      <c r="G51" s="77">
        <v>10.879999999999999</v>
      </c>
      <c r="H51" s="19">
        <v>14.459999999999999</v>
      </c>
      <c r="I51" s="77">
        <v>4.3210000000000006</v>
      </c>
      <c r="J51" s="19">
        <v>25.157</v>
      </c>
      <c r="K51" s="19">
        <v>27.327999999999999</v>
      </c>
      <c r="L51" s="19">
        <v>68.239999999999995</v>
      </c>
    </row>
    <row r="52" spans="1:12" ht="15" customHeight="1" x14ac:dyDescent="0.35">
      <c r="A52" s="105" t="s">
        <v>37</v>
      </c>
      <c r="B52" s="58"/>
      <c r="C52" s="58"/>
      <c r="D52" s="58"/>
      <c r="E52" s="77"/>
      <c r="F52" s="19"/>
      <c r="G52" s="77">
        <v>882.60099999999989</v>
      </c>
      <c r="H52" s="19">
        <v>830.0859999999999</v>
      </c>
      <c r="I52" s="77">
        <v>840.73300000000006</v>
      </c>
      <c r="J52" s="19">
        <v>816.13400000000001</v>
      </c>
      <c r="K52" s="19">
        <v>750.46900000000005</v>
      </c>
      <c r="L52" s="19">
        <v>771.35799999999995</v>
      </c>
    </row>
    <row r="53" spans="1:12" ht="15" customHeight="1" x14ac:dyDescent="0.35">
      <c r="A53" s="105" t="s">
        <v>38</v>
      </c>
      <c r="B53" s="58"/>
      <c r="C53" s="58"/>
      <c r="D53" s="58"/>
      <c r="E53" s="77"/>
      <c r="F53" s="19"/>
      <c r="G53" s="77">
        <v>276.53799999999995</v>
      </c>
      <c r="H53" s="19">
        <v>256.15000000000003</v>
      </c>
      <c r="I53" s="77">
        <v>267.93399999999997</v>
      </c>
      <c r="J53" s="19">
        <v>254.86899999999997</v>
      </c>
      <c r="K53" s="19">
        <v>192.809</v>
      </c>
      <c r="L53" s="19">
        <v>157.43699999999998</v>
      </c>
    </row>
    <row r="54" spans="1:12" ht="15" customHeight="1" x14ac:dyDescent="0.35">
      <c r="A54" s="105" t="s">
        <v>71</v>
      </c>
      <c r="B54" s="58"/>
      <c r="C54" s="58"/>
      <c r="D54" s="58"/>
      <c r="E54" s="77"/>
      <c r="F54" s="19"/>
      <c r="G54" s="77">
        <v>1.2410000000000001</v>
      </c>
      <c r="H54" s="19">
        <v>0</v>
      </c>
      <c r="I54" s="77">
        <v>1.2410000000000001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40</v>
      </c>
      <c r="B56" s="74"/>
      <c r="C56" s="74"/>
      <c r="D56" s="74"/>
      <c r="E56" s="82"/>
      <c r="F56" s="14"/>
      <c r="G56" s="82">
        <f t="shared" ref="G56:L56" si="9">SUM(G48:G55)</f>
        <v>2257.3740000000003</v>
      </c>
      <c r="H56" s="14">
        <f t="shared" si="9"/>
        <v>2100.29</v>
      </c>
      <c r="I56" s="82">
        <f t="shared" si="9"/>
        <v>2174.5519999999997</v>
      </c>
      <c r="J56" s="16">
        <f t="shared" si="9"/>
        <v>2066.4090000000006</v>
      </c>
      <c r="K56" s="16">
        <f t="shared" si="9"/>
        <v>2048.9639999999999</v>
      </c>
      <c r="L56" s="16">
        <f t="shared" si="9"/>
        <v>2181.1370000000002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77">
        <v>28.205999999999904</v>
      </c>
      <c r="F62" s="19">
        <v>43.213000000000051</v>
      </c>
      <c r="G62" s="77">
        <v>62.033000000000129</v>
      </c>
      <c r="H62" s="19">
        <v>92.872000000000057</v>
      </c>
      <c r="I62" s="77">
        <v>167.48800000000011</v>
      </c>
      <c r="J62" s="19">
        <v>20.543000000000006</v>
      </c>
      <c r="K62" s="19">
        <v>-33.070000000000078</v>
      </c>
      <c r="L62" s="19">
        <v>-55.824000000000069</v>
      </c>
    </row>
    <row r="63" spans="1:12" ht="15" customHeight="1" x14ac:dyDescent="0.35">
      <c r="A63" s="116" t="s">
        <v>42</v>
      </c>
      <c r="B63" s="116"/>
      <c r="C63" s="117"/>
      <c r="D63" s="117"/>
      <c r="E63" s="78">
        <v>10.403999999999998</v>
      </c>
      <c r="F63" s="23">
        <v>-9.7610000000000099</v>
      </c>
      <c r="G63" s="78">
        <v>-49.943000000000005</v>
      </c>
      <c r="H63" s="23">
        <v>-63.956000000000003</v>
      </c>
      <c r="I63" s="78">
        <v>-107.675</v>
      </c>
      <c r="J63" s="23">
        <v>-45.938000000000002</v>
      </c>
      <c r="K63" s="23">
        <v>2.4480000000000004</v>
      </c>
      <c r="L63" s="23">
        <v>44.885000000000005</v>
      </c>
    </row>
    <row r="64" spans="1:12" ht="15" customHeight="1" x14ac:dyDescent="0.35">
      <c r="A64" s="168" t="s">
        <v>43</v>
      </c>
      <c r="B64" s="118"/>
      <c r="C64" s="119"/>
      <c r="D64" s="119"/>
      <c r="E64" s="84">
        <f t="shared" ref="E64:L64" si="10">SUM(E62:E63)</f>
        <v>38.6099999999999</v>
      </c>
      <c r="F64" s="183">
        <f t="shared" si="10"/>
        <v>33.452000000000041</v>
      </c>
      <c r="G64" s="76">
        <f t="shared" si="10"/>
        <v>12.090000000000124</v>
      </c>
      <c r="H64" s="15">
        <f t="shared" si="10"/>
        <v>28.916000000000054</v>
      </c>
      <c r="I64" s="76">
        <f t="shared" si="10"/>
        <v>59.813000000000116</v>
      </c>
      <c r="J64" s="16">
        <f t="shared" si="10"/>
        <v>-25.394999999999996</v>
      </c>
      <c r="K64" s="16">
        <f t="shared" si="10"/>
        <v>-30.622000000000078</v>
      </c>
      <c r="L64" s="16">
        <f t="shared" si="10"/>
        <v>-10.939000000000064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-12.123999999999999</v>
      </c>
      <c r="F65" s="19">
        <v>-11.486000000000001</v>
      </c>
      <c r="G65" s="77">
        <v>-59.689</v>
      </c>
      <c r="H65" s="19">
        <v>-18.79</v>
      </c>
      <c r="I65" s="77">
        <v>-82.212000000000003</v>
      </c>
      <c r="J65" s="19">
        <v>-29.869</v>
      </c>
      <c r="K65" s="19">
        <v>-25.055000000000003</v>
      </c>
      <c r="L65" s="19">
        <v>-32.110999999999997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78">
        <v>0</v>
      </c>
      <c r="J66" s="23">
        <v>0.63500000000000001</v>
      </c>
      <c r="K66" s="23">
        <v>1.0609999999999999</v>
      </c>
      <c r="L66" s="23">
        <v>7.0449999999999999</v>
      </c>
    </row>
    <row r="67" spans="1:13" ht="15" customHeight="1" x14ac:dyDescent="0.35">
      <c r="A67" s="120" t="s">
        <v>45</v>
      </c>
      <c r="B67" s="120"/>
      <c r="C67" s="121"/>
      <c r="D67" s="121"/>
      <c r="E67" s="84">
        <f t="shared" ref="E67:L67" si="11">SUM(E64:E66)</f>
        <v>26.485999999999901</v>
      </c>
      <c r="F67" s="183">
        <f t="shared" si="11"/>
        <v>21.96600000000004</v>
      </c>
      <c r="G67" s="76">
        <f t="shared" si="11"/>
        <v>-47.598999999999876</v>
      </c>
      <c r="H67" s="15">
        <f t="shared" si="11"/>
        <v>10.126000000000055</v>
      </c>
      <c r="I67" s="76">
        <f t="shared" si="11"/>
        <v>-22.398999999999887</v>
      </c>
      <c r="J67" s="16">
        <f t="shared" si="11"/>
        <v>-54.628999999999998</v>
      </c>
      <c r="K67" s="16">
        <f t="shared" si="11"/>
        <v>-54.616000000000078</v>
      </c>
      <c r="L67" s="16">
        <f t="shared" si="11"/>
        <v>-36.005000000000059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84">
        <f t="shared" ref="E69:L69" si="12">SUM(E67:E68)</f>
        <v>26.485999999999901</v>
      </c>
      <c r="F69" s="183">
        <f t="shared" si="12"/>
        <v>21.96600000000004</v>
      </c>
      <c r="G69" s="76">
        <f t="shared" si="12"/>
        <v>-47.598999999999876</v>
      </c>
      <c r="H69" s="15">
        <f t="shared" si="12"/>
        <v>10.126000000000055</v>
      </c>
      <c r="I69" s="76">
        <f t="shared" si="12"/>
        <v>-22.398999999999887</v>
      </c>
      <c r="J69" s="16">
        <f t="shared" si="12"/>
        <v>-54.628999999999998</v>
      </c>
      <c r="K69" s="16">
        <f t="shared" si="12"/>
        <v>-54.616000000000078</v>
      </c>
      <c r="L69" s="16">
        <f t="shared" si="12"/>
        <v>-36.005000000000059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-1.3750000000000142</v>
      </c>
      <c r="F70" s="19">
        <v>-16.170999999999999</v>
      </c>
      <c r="G70" s="77">
        <v>36.297999999999988</v>
      </c>
      <c r="H70" s="19">
        <v>0.47399999999999665</v>
      </c>
      <c r="I70" s="77">
        <v>39.845000000000006</v>
      </c>
      <c r="J70" s="19">
        <v>13.770000000000003</v>
      </c>
      <c r="K70" s="19">
        <v>-25.691000000000003</v>
      </c>
      <c r="L70" s="19">
        <v>-101.98099999999999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94.927000000000007</v>
      </c>
      <c r="L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-8.5999999999999993E-2</v>
      </c>
      <c r="H72" s="19">
        <v>0</v>
      </c>
      <c r="I72" s="77">
        <v>0</v>
      </c>
      <c r="J72" s="19">
        <v>-46.493000000000002</v>
      </c>
      <c r="K72" s="19">
        <v>-109.678</v>
      </c>
      <c r="L72" s="19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0</v>
      </c>
      <c r="G73" s="78">
        <v>0.11</v>
      </c>
      <c r="H73" s="23">
        <v>0</v>
      </c>
      <c r="I73" s="78">
        <v>0</v>
      </c>
      <c r="J73" s="23">
        <v>90.61</v>
      </c>
      <c r="K73" s="23">
        <v>114.815</v>
      </c>
      <c r="L73" s="23">
        <v>145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L74" si="13">SUM(E70:E73)</f>
        <v>-1.3750000000000142</v>
      </c>
      <c r="F74" s="191">
        <f t="shared" si="13"/>
        <v>-16.170999999999999</v>
      </c>
      <c r="G74" s="85">
        <f t="shared" si="13"/>
        <v>36.321999999999989</v>
      </c>
      <c r="H74" s="34">
        <f t="shared" si="13"/>
        <v>0.47399999999999665</v>
      </c>
      <c r="I74" s="85">
        <f t="shared" si="13"/>
        <v>39.845000000000006</v>
      </c>
      <c r="J74" s="158">
        <f t="shared" si="13"/>
        <v>57.887</v>
      </c>
      <c r="K74" s="158">
        <f t="shared" si="13"/>
        <v>74.373000000000005</v>
      </c>
      <c r="L74" s="158">
        <f t="shared" si="13"/>
        <v>43.019000000000005</v>
      </c>
    </row>
    <row r="75" spans="1:13" ht="15" customHeight="1" x14ac:dyDescent="0.35">
      <c r="A75" s="118" t="s">
        <v>53</v>
      </c>
      <c r="B75" s="118"/>
      <c r="C75" s="74"/>
      <c r="D75" s="74"/>
      <c r="E75" s="84">
        <f t="shared" ref="E75:L75" si="14">SUM(E74+E69)</f>
        <v>25.110999999999887</v>
      </c>
      <c r="F75" s="183">
        <f t="shared" si="14"/>
        <v>5.7950000000000408</v>
      </c>
      <c r="G75" s="76">
        <f t="shared" si="14"/>
        <v>-11.276999999999887</v>
      </c>
      <c r="H75" s="15">
        <f t="shared" si="14"/>
        <v>10.600000000000051</v>
      </c>
      <c r="I75" s="76">
        <f t="shared" si="14"/>
        <v>17.446000000000119</v>
      </c>
      <c r="J75" s="16">
        <f t="shared" si="14"/>
        <v>3.2580000000000027</v>
      </c>
      <c r="K75" s="16">
        <f t="shared" si="14"/>
        <v>19.756999999999927</v>
      </c>
      <c r="L75" s="16">
        <f t="shared" si="14"/>
        <v>7.0139999999999461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84">
        <f t="shared" ref="E77:L77" si="15">SUM(E75:E76)</f>
        <v>25.110999999999887</v>
      </c>
      <c r="F77" s="183">
        <f t="shared" si="15"/>
        <v>5.7950000000000408</v>
      </c>
      <c r="G77" s="76">
        <f t="shared" si="15"/>
        <v>-11.276999999999887</v>
      </c>
      <c r="H77" s="15">
        <f t="shared" si="15"/>
        <v>10.600000000000051</v>
      </c>
      <c r="I77" s="76">
        <f t="shared" si="15"/>
        <v>17.446000000000119</v>
      </c>
      <c r="J77" s="16">
        <f t="shared" si="15"/>
        <v>3.2580000000000027</v>
      </c>
      <c r="K77" s="16">
        <f t="shared" si="15"/>
        <v>19.756999999999927</v>
      </c>
      <c r="L77" s="16">
        <f t="shared" si="15"/>
        <v>7.0139999999999461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8.7895038618503136</v>
      </c>
      <c r="F83" s="54">
        <v>12.711625471584117</v>
      </c>
      <c r="G83" s="80">
        <v>7.3719499060318894</v>
      </c>
      <c r="H83" s="54">
        <v>11.373276812002734</v>
      </c>
      <c r="I83" s="80">
        <v>10.627005898911671</v>
      </c>
      <c r="J83" s="54">
        <v>-0.317129759646747</v>
      </c>
      <c r="K83" s="54">
        <v>-5.7645687942392261</v>
      </c>
      <c r="L83" s="54">
        <v>-21.630736094768967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8.7895038618503136</v>
      </c>
      <c r="F84" s="54">
        <v>12.711625471584117</v>
      </c>
      <c r="G84" s="80">
        <v>8.0168923320215253</v>
      </c>
      <c r="H84" s="54">
        <v>11.373276812002725</v>
      </c>
      <c r="I84" s="80">
        <v>10.075319047402324</v>
      </c>
      <c r="J84" s="54">
        <v>1.7048965007712227</v>
      </c>
      <c r="K84" s="54">
        <v>-1.30954543718821</v>
      </c>
      <c r="L84" s="54">
        <v>-7.4413178310033299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7.831389157909431</v>
      </c>
      <c r="F85" s="54">
        <v>8.942443242082085</v>
      </c>
      <c r="G85" s="80">
        <v>5.541603301073331</v>
      </c>
      <c r="H85" s="54">
        <v>8.2362350643552844</v>
      </c>
      <c r="I85" s="80">
        <v>7.3055062485432032</v>
      </c>
      <c r="J85" s="54">
        <v>-3.5883189098340549</v>
      </c>
      <c r="K85" s="54">
        <v>-10.879861327272925</v>
      </c>
      <c r="L85" s="54">
        <v>-27.792413696827072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8.3499888732520766</v>
      </c>
      <c r="J86" s="54">
        <v>-6.5898957254772084</v>
      </c>
      <c r="K86" s="54">
        <v>-10.030901534242091</v>
      </c>
      <c r="L86" s="54">
        <v>-21.247763873835414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8.4076780659964871</v>
      </c>
      <c r="J87" s="54">
        <v>0.45358360925091534</v>
      </c>
      <c r="K87" s="54">
        <v>-2.5415091402951067</v>
      </c>
      <c r="L87" s="54">
        <v>-10.766558956840019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46.002478986645563</v>
      </c>
      <c r="H88" s="19">
        <v>44.942650776797493</v>
      </c>
      <c r="I88" s="77">
        <v>46.584859778014049</v>
      </c>
      <c r="J88" s="19">
        <v>44.268825774568363</v>
      </c>
      <c r="K88" s="19">
        <v>50.615432970027783</v>
      </c>
      <c r="L88" s="19">
        <v>52.317529802116979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848.29699999999991</v>
      </c>
      <c r="H89" s="19">
        <v>807.11999999999989</v>
      </c>
      <c r="I89" s="77">
        <v>796</v>
      </c>
      <c r="J89" s="19">
        <v>800.4079999999999</v>
      </c>
      <c r="K89" s="19">
        <v>731.23400000000004</v>
      </c>
      <c r="L89" s="19">
        <v>770.66300000000001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0.89582434556183799</v>
      </c>
      <c r="H90" s="54">
        <v>0.9383722876581424</v>
      </c>
      <c r="I90" s="80">
        <v>0.87663719679529983</v>
      </c>
      <c r="J90" s="54">
        <v>0.95281134705255355</v>
      </c>
      <c r="K90" s="54">
        <v>0.7634182888306924</v>
      </c>
      <c r="L90" s="54">
        <v>0.71363672612010853</v>
      </c>
    </row>
    <row r="91" spans="1:12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1117</v>
      </c>
      <c r="J91" s="19">
        <v>1110</v>
      </c>
      <c r="K91" s="19">
        <v>1008</v>
      </c>
      <c r="L91" s="19">
        <v>1169</v>
      </c>
    </row>
    <row r="92" spans="1:12" ht="16.5" x14ac:dyDescent="0.35">
      <c r="A92" s="109" t="s">
        <v>129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149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ht="16.5" x14ac:dyDescent="0.3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</row>
    <row r="97" spans="1:12" ht="16.5" x14ac:dyDescent="0.3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">
    <mergeCell ref="A2:L2"/>
    <mergeCell ref="A74:B74"/>
  </mergeCells>
  <pageMargins left="0.7" right="0.7" top="0.75" bottom="0.7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94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111</v>
      </c>
    </row>
    <row r="2" spans="1:15" ht="21.75" collapsed="1" x14ac:dyDescent="0.25">
      <c r="A2" s="198" t="s">
        <v>116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14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8</v>
      </c>
      <c r="B6" s="67"/>
      <c r="C6" s="64"/>
      <c r="D6" s="64" t="s">
        <v>103</v>
      </c>
      <c r="E6" s="68" t="s">
        <v>6</v>
      </c>
      <c r="F6" s="68" t="s">
        <v>163</v>
      </c>
      <c r="G6" s="68" t="s">
        <v>6</v>
      </c>
      <c r="H6" s="68" t="s">
        <v>144</v>
      </c>
      <c r="I6" s="68" t="s">
        <v>144</v>
      </c>
      <c r="J6" s="68" t="s">
        <v>144</v>
      </c>
      <c r="K6" s="68" t="s">
        <v>148</v>
      </c>
      <c r="L6" s="68" t="s">
        <v>148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5" customHeight="1" x14ac:dyDescent="0.35">
      <c r="A8" s="105" t="s">
        <v>9</v>
      </c>
      <c r="B8" s="106"/>
      <c r="C8" s="106"/>
      <c r="D8" s="106"/>
      <c r="E8" s="76">
        <v>346.81899999999996</v>
      </c>
      <c r="F8" s="15">
        <v>374.24099999999999</v>
      </c>
      <c r="G8" s="76">
        <v>750.89400000000001</v>
      </c>
      <c r="H8" s="15">
        <v>852.54300000000001</v>
      </c>
      <c r="I8" s="76">
        <v>1735.2090000000001</v>
      </c>
      <c r="J8" s="15">
        <v>1741.4090000000001</v>
      </c>
      <c r="K8" s="15">
        <v>2415.5189999999998</v>
      </c>
      <c r="L8" s="15">
        <v>2484.0929999999998</v>
      </c>
      <c r="M8" s="15">
        <v>2489.3719999999998</v>
      </c>
    </row>
    <row r="9" spans="1:15" ht="15" customHeight="1" x14ac:dyDescent="0.35">
      <c r="A9" s="105" t="s">
        <v>10</v>
      </c>
      <c r="B9" s="58"/>
      <c r="C9" s="58"/>
      <c r="D9" s="58"/>
      <c r="E9" s="77">
        <v>-328.95300000000003</v>
      </c>
      <c r="F9" s="19">
        <v>-349.20399999999995</v>
      </c>
      <c r="G9" s="77">
        <v>-707.46699999999998</v>
      </c>
      <c r="H9" s="19">
        <v>-778.697</v>
      </c>
      <c r="I9" s="77">
        <v>-1635.9870000000001</v>
      </c>
      <c r="J9" s="19">
        <v>-1622.5800000000002</v>
      </c>
      <c r="K9" s="19">
        <v>-2366.1229999999996</v>
      </c>
      <c r="L9" s="19">
        <v>-2406.6859999999997</v>
      </c>
      <c r="M9" s="19">
        <v>-2420.4779999999996</v>
      </c>
    </row>
    <row r="10" spans="1:15" ht="15" customHeight="1" x14ac:dyDescent="0.35">
      <c r="A10" s="105" t="s">
        <v>11</v>
      </c>
      <c r="B10" s="58"/>
      <c r="C10" s="58"/>
      <c r="D10" s="58"/>
      <c r="E10" s="77">
        <v>-0.71299999999999986</v>
      </c>
      <c r="F10" s="19">
        <v>-0.622</v>
      </c>
      <c r="G10" s="77">
        <v>1.7310000000000003</v>
      </c>
      <c r="H10" s="19">
        <v>1.9029999999999998</v>
      </c>
      <c r="I10" s="77">
        <v>-1.403</v>
      </c>
      <c r="J10" s="19">
        <v>7.0590000000000011</v>
      </c>
      <c r="K10" s="19">
        <v>18.201999999999998</v>
      </c>
      <c r="L10" s="19">
        <v>33.351999999999997</v>
      </c>
      <c r="M10" s="19">
        <v>33.366</v>
      </c>
    </row>
    <row r="11" spans="1:15" ht="15" customHeight="1" x14ac:dyDescent="0.35">
      <c r="A11" s="105" t="s">
        <v>12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13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0</v>
      </c>
      <c r="B13" s="108"/>
      <c r="C13" s="108"/>
      <c r="D13" s="108"/>
      <c r="E13" s="76">
        <f t="shared" ref="E13:M13" si="0">SUM(E8:E12)</f>
        <v>17.152999999999928</v>
      </c>
      <c r="F13" s="183">
        <f t="shared" si="0"/>
        <v>24.415000000000035</v>
      </c>
      <c r="G13" s="76">
        <f t="shared" si="0"/>
        <v>45.158000000000023</v>
      </c>
      <c r="H13" s="15">
        <f t="shared" si="0"/>
        <v>75.749000000000009</v>
      </c>
      <c r="I13" s="76">
        <f t="shared" si="0"/>
        <v>97.818999999999974</v>
      </c>
      <c r="J13" s="16">
        <f t="shared" si="0"/>
        <v>125.88799999999995</v>
      </c>
      <c r="K13" s="16">
        <f t="shared" si="0"/>
        <v>67.598000000000184</v>
      </c>
      <c r="L13" s="16">
        <f t="shared" si="0"/>
        <v>110.75900000000016</v>
      </c>
      <c r="M13" s="16">
        <f t="shared" si="0"/>
        <v>102.26000000000023</v>
      </c>
    </row>
    <row r="14" spans="1:15" ht="15" customHeight="1" x14ac:dyDescent="0.35">
      <c r="A14" s="107" t="s">
        <v>70</v>
      </c>
      <c r="B14" s="62"/>
      <c r="C14" s="62"/>
      <c r="D14" s="62"/>
      <c r="E14" s="78">
        <v>-6.2869999999999999</v>
      </c>
      <c r="F14" s="184">
        <v>-5.3009999999999984</v>
      </c>
      <c r="G14" s="78">
        <v>-13.954000000000001</v>
      </c>
      <c r="H14" s="23">
        <v>-10.927</v>
      </c>
      <c r="I14" s="78">
        <v>-24.265000000000001</v>
      </c>
      <c r="J14" s="23">
        <v>-27.13</v>
      </c>
      <c r="K14" s="23">
        <v>-42.271000000000001</v>
      </c>
      <c r="L14" s="23">
        <v>-51.186999999999998</v>
      </c>
      <c r="M14" s="23">
        <v>-51.225000000000001</v>
      </c>
    </row>
    <row r="15" spans="1:15" ht="15" customHeight="1" x14ac:dyDescent="0.25">
      <c r="A15" s="108" t="s">
        <v>1</v>
      </c>
      <c r="B15" s="108"/>
      <c r="C15" s="108"/>
      <c r="D15" s="108"/>
      <c r="E15" s="76">
        <f t="shared" ref="E15:M15" si="1">SUM(E13:E14)</f>
        <v>10.865999999999929</v>
      </c>
      <c r="F15" s="183">
        <f t="shared" si="1"/>
        <v>19.114000000000036</v>
      </c>
      <c r="G15" s="76">
        <f t="shared" si="1"/>
        <v>31.204000000000022</v>
      </c>
      <c r="H15" s="15">
        <f t="shared" si="1"/>
        <v>64.822000000000003</v>
      </c>
      <c r="I15" s="76">
        <f t="shared" si="1"/>
        <v>73.553999999999974</v>
      </c>
      <c r="J15" s="16">
        <f t="shared" si="1"/>
        <v>98.757999999999953</v>
      </c>
      <c r="K15" s="16">
        <f t="shared" si="1"/>
        <v>25.327000000000183</v>
      </c>
      <c r="L15" s="16">
        <f t="shared" si="1"/>
        <v>59.572000000000159</v>
      </c>
      <c r="M15" s="16">
        <f t="shared" si="1"/>
        <v>51.035000000000231</v>
      </c>
    </row>
    <row r="16" spans="1:15" ht="15" customHeight="1" x14ac:dyDescent="0.35">
      <c r="A16" s="105" t="s">
        <v>15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15" customHeight="1" x14ac:dyDescent="0.35">
      <c r="A17" s="107" t="s">
        <v>16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2</v>
      </c>
      <c r="B18" s="108"/>
      <c r="C18" s="108"/>
      <c r="D18" s="108"/>
      <c r="E18" s="76">
        <f t="shared" ref="E18:M18" si="2">SUM(E15:E17)</f>
        <v>10.865999999999929</v>
      </c>
      <c r="F18" s="183">
        <f t="shared" si="2"/>
        <v>19.114000000000036</v>
      </c>
      <c r="G18" s="76">
        <f t="shared" si="2"/>
        <v>31.204000000000022</v>
      </c>
      <c r="H18" s="15">
        <f t="shared" si="2"/>
        <v>64.822000000000003</v>
      </c>
      <c r="I18" s="76">
        <f t="shared" si="2"/>
        <v>73.553999999999974</v>
      </c>
      <c r="J18" s="16">
        <f t="shared" si="2"/>
        <v>98.757999999999953</v>
      </c>
      <c r="K18" s="16">
        <f t="shared" si="2"/>
        <v>25.327000000000183</v>
      </c>
      <c r="L18" s="16">
        <f t="shared" si="2"/>
        <v>59.572000000000159</v>
      </c>
      <c r="M18" s="16">
        <f t="shared" si="2"/>
        <v>51.035000000000231</v>
      </c>
    </row>
    <row r="19" spans="1:13" ht="15" customHeight="1" x14ac:dyDescent="0.35">
      <c r="A19" s="105" t="s">
        <v>17</v>
      </c>
      <c r="B19" s="58"/>
      <c r="C19" s="58"/>
      <c r="D19" s="58"/>
      <c r="E19" s="77">
        <v>2.0419999999999998</v>
      </c>
      <c r="F19" s="19">
        <v>1.7000000000000001E-2</v>
      </c>
      <c r="G19" s="77">
        <v>2.1790000000000003</v>
      </c>
      <c r="H19" s="19">
        <v>0.05</v>
      </c>
      <c r="I19" s="77">
        <v>0.6110000000000001</v>
      </c>
      <c r="J19" s="19">
        <v>2.6159999999999997</v>
      </c>
      <c r="K19" s="19">
        <v>9.2759999999999998</v>
      </c>
      <c r="L19" s="19">
        <v>2.0579999999999998</v>
      </c>
      <c r="M19" s="19">
        <v>2.0579999999999998</v>
      </c>
    </row>
    <row r="20" spans="1:13" ht="15" customHeight="1" x14ac:dyDescent="0.35">
      <c r="A20" s="107" t="s">
        <v>18</v>
      </c>
      <c r="B20" s="62"/>
      <c r="C20" s="62"/>
      <c r="D20" s="62"/>
      <c r="E20" s="78">
        <v>-7.0129999999999999</v>
      </c>
      <c r="F20" s="23">
        <v>-9.4550000000000018</v>
      </c>
      <c r="G20" s="78">
        <v>-12.669</v>
      </c>
      <c r="H20" s="23">
        <v>-17.432000000000002</v>
      </c>
      <c r="I20" s="78">
        <v>-32.183999999999997</v>
      </c>
      <c r="J20" s="23">
        <v>-35.621000000000002</v>
      </c>
      <c r="K20" s="23">
        <v>-44.247999999999998</v>
      </c>
      <c r="L20" s="23">
        <v>-47.713999999999999</v>
      </c>
      <c r="M20" s="23">
        <v>-47.713999999999999</v>
      </c>
    </row>
    <row r="21" spans="1:13" ht="15" customHeight="1" x14ac:dyDescent="0.25">
      <c r="A21" s="108" t="s">
        <v>3</v>
      </c>
      <c r="B21" s="108"/>
      <c r="C21" s="108"/>
      <c r="D21" s="108"/>
      <c r="E21" s="76">
        <f t="shared" ref="E21:M21" si="3">SUM(E18:E20)</f>
        <v>5.8949999999999285</v>
      </c>
      <c r="F21" s="183">
        <f t="shared" si="3"/>
        <v>9.6760000000000339</v>
      </c>
      <c r="G21" s="76">
        <f t="shared" si="3"/>
        <v>20.714000000000024</v>
      </c>
      <c r="H21" s="15">
        <f t="shared" si="3"/>
        <v>47.44</v>
      </c>
      <c r="I21" s="76">
        <f t="shared" si="3"/>
        <v>41.98099999999998</v>
      </c>
      <c r="J21" s="16">
        <f t="shared" si="3"/>
        <v>65.752999999999957</v>
      </c>
      <c r="K21" s="16">
        <f t="shared" si="3"/>
        <v>-9.6449999999998184</v>
      </c>
      <c r="L21" s="16">
        <f t="shared" si="3"/>
        <v>13.91600000000016</v>
      </c>
      <c r="M21" s="16">
        <f t="shared" si="3"/>
        <v>5.3790000000002323</v>
      </c>
    </row>
    <row r="22" spans="1:13" ht="15" customHeight="1" x14ac:dyDescent="0.35">
      <c r="A22" s="105" t="s">
        <v>19</v>
      </c>
      <c r="B22" s="58"/>
      <c r="C22" s="58"/>
      <c r="D22" s="58"/>
      <c r="E22" s="77">
        <v>0.24999999999999994</v>
      </c>
      <c r="F22" s="19">
        <v>-1.7599999999999989</v>
      </c>
      <c r="G22" s="77">
        <v>-3.016</v>
      </c>
      <c r="H22" s="19">
        <v>-9.8490000000000002</v>
      </c>
      <c r="I22" s="77">
        <v>-8.9209999999999994</v>
      </c>
      <c r="J22" s="19">
        <v>-22.476000000000003</v>
      </c>
      <c r="K22" s="19">
        <v>25.561</v>
      </c>
      <c r="L22" s="19">
        <v>-17.577999999999996</v>
      </c>
      <c r="M22" s="19">
        <v>-17.577999999999996</v>
      </c>
    </row>
    <row r="23" spans="1:13" ht="15" customHeight="1" x14ac:dyDescent="0.35">
      <c r="A23" s="107" t="s">
        <v>75</v>
      </c>
      <c r="B23" s="110"/>
      <c r="C23" s="110"/>
      <c r="D23" s="110"/>
      <c r="E23" s="78">
        <v>0</v>
      </c>
      <c r="F23" s="23">
        <v>-12.100000000000001</v>
      </c>
      <c r="G23" s="78">
        <v>-13.345000000000001</v>
      </c>
      <c r="H23" s="23">
        <v>-49.923000000000002</v>
      </c>
      <c r="I23" s="78">
        <v>-267.78500000000003</v>
      </c>
      <c r="J23" s="23">
        <v>-66.38</v>
      </c>
      <c r="K23" s="23">
        <v>-5.0010000000000003</v>
      </c>
      <c r="L23" s="23">
        <v>-8.5380000000000003</v>
      </c>
      <c r="M23" s="23">
        <v>0</v>
      </c>
    </row>
    <row r="24" spans="1:13" ht="15" customHeight="1" x14ac:dyDescent="0.35">
      <c r="A24" s="111" t="s">
        <v>20</v>
      </c>
      <c r="B24" s="112"/>
      <c r="C24" s="112"/>
      <c r="D24" s="112"/>
      <c r="E24" s="76">
        <f t="shared" ref="E24:M24" si="4">SUM(E21:E23)</f>
        <v>6.1449999999999285</v>
      </c>
      <c r="F24" s="183">
        <f t="shared" si="4"/>
        <v>-4.1839999999999664</v>
      </c>
      <c r="G24" s="76">
        <f t="shared" si="4"/>
        <v>4.3530000000000211</v>
      </c>
      <c r="H24" s="15">
        <f t="shared" si="4"/>
        <v>-12.332000000000008</v>
      </c>
      <c r="I24" s="76">
        <f t="shared" si="4"/>
        <v>-234.72500000000005</v>
      </c>
      <c r="J24" s="16">
        <f t="shared" si="4"/>
        <v>-23.103000000000037</v>
      </c>
      <c r="K24" s="16">
        <f t="shared" si="4"/>
        <v>10.91500000000018</v>
      </c>
      <c r="L24" s="16">
        <f t="shared" si="4"/>
        <v>-12.199999999999836</v>
      </c>
      <c r="M24" s="16">
        <f t="shared" si="4"/>
        <v>-12.198999999999764</v>
      </c>
    </row>
    <row r="25" spans="1:13" ht="15" customHeight="1" x14ac:dyDescent="0.35">
      <c r="A25" s="105" t="s">
        <v>21</v>
      </c>
      <c r="B25" s="58"/>
      <c r="C25" s="58"/>
      <c r="D25" s="58"/>
      <c r="E25" s="77">
        <v>6.1449999999999676</v>
      </c>
      <c r="F25" s="19">
        <v>-4.1839999999999993</v>
      </c>
      <c r="G25" s="77">
        <v>4.3530000000001001</v>
      </c>
      <c r="H25" s="19">
        <v>-12.33199999999996</v>
      </c>
      <c r="I25" s="77">
        <v>-234.72500000000016</v>
      </c>
      <c r="J25" s="19">
        <v>-23.102999999999955</v>
      </c>
      <c r="K25" s="19">
        <v>10.91500000000064</v>
      </c>
      <c r="L25" s="19">
        <v>-12.200000000000099</v>
      </c>
      <c r="M25" s="19">
        <v>-12.199000000000213</v>
      </c>
    </row>
    <row r="26" spans="1:13" ht="15" customHeight="1" x14ac:dyDescent="0.35">
      <c r="A26" s="105" t="s">
        <v>77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79</v>
      </c>
      <c r="B28" s="58"/>
      <c r="C28" s="58"/>
      <c r="D28" s="58"/>
      <c r="E28" s="77">
        <v>0</v>
      </c>
      <c r="F28" s="19">
        <v>0</v>
      </c>
      <c r="G28" s="77">
        <v>0</v>
      </c>
      <c r="H28" s="19">
        <v>0</v>
      </c>
      <c r="I28" s="77">
        <v>-13.6</v>
      </c>
      <c r="J28" s="19">
        <v>-12.6</v>
      </c>
      <c r="K28" s="19">
        <v>-41.9</v>
      </c>
      <c r="L28" s="19">
        <v>-30</v>
      </c>
      <c r="M28" s="19">
        <v>-30</v>
      </c>
    </row>
    <row r="29" spans="1:13" ht="15" customHeight="1" x14ac:dyDescent="0.35">
      <c r="A29" s="139" t="s">
        <v>80</v>
      </c>
      <c r="B29" s="140"/>
      <c r="C29" s="140"/>
      <c r="D29" s="140"/>
      <c r="E29" s="153">
        <f t="shared" ref="E29:M29" si="5">E15-E28</f>
        <v>10.865999999999929</v>
      </c>
      <c r="F29" s="154">
        <f t="shared" si="5"/>
        <v>19.114000000000036</v>
      </c>
      <c r="G29" s="153">
        <f t="shared" si="5"/>
        <v>31.204000000000022</v>
      </c>
      <c r="H29" s="154">
        <f t="shared" si="5"/>
        <v>64.822000000000003</v>
      </c>
      <c r="I29" s="153">
        <f t="shared" si="5"/>
        <v>87.153999999999968</v>
      </c>
      <c r="J29" s="154">
        <f t="shared" si="5"/>
        <v>111.35799999999995</v>
      </c>
      <c r="K29" s="154">
        <f t="shared" si="5"/>
        <v>67.227000000000174</v>
      </c>
      <c r="L29" s="154">
        <f t="shared" si="5"/>
        <v>89.572000000000159</v>
      </c>
      <c r="M29" s="154">
        <f t="shared" si="5"/>
        <v>81.035000000000224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  <c r="M32" s="69"/>
    </row>
    <row r="33" spans="1:15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5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5" ht="15" customHeight="1" x14ac:dyDescent="0.35">
      <c r="A35" s="105" t="s">
        <v>4</v>
      </c>
      <c r="B35" s="113"/>
      <c r="C35" s="113"/>
      <c r="D35" s="113"/>
      <c r="E35" s="77"/>
      <c r="F35" s="19"/>
      <c r="G35" s="77">
        <v>661.91499999999996</v>
      </c>
      <c r="H35" s="19">
        <v>713.31100000000004</v>
      </c>
      <c r="I35" s="77">
        <v>661.91499999999996</v>
      </c>
      <c r="J35" s="19">
        <v>714.97299999999996</v>
      </c>
      <c r="K35" s="19">
        <v>711.78099999999995</v>
      </c>
      <c r="L35" s="19">
        <v>0</v>
      </c>
      <c r="M35" s="19">
        <v>709.96100000000001</v>
      </c>
    </row>
    <row r="36" spans="1:15" ht="15" customHeight="1" x14ac:dyDescent="0.35">
      <c r="A36" s="105" t="s">
        <v>22</v>
      </c>
      <c r="B36" s="106"/>
      <c r="C36" s="106"/>
      <c r="D36" s="106"/>
      <c r="E36" s="77"/>
      <c r="F36" s="19"/>
      <c r="G36" s="77">
        <v>79.832999999999998</v>
      </c>
      <c r="H36" s="19">
        <v>6.0880000000000001</v>
      </c>
      <c r="I36" s="77">
        <v>84.263000000000005</v>
      </c>
      <c r="J36" s="19">
        <v>9.6620000000000008</v>
      </c>
      <c r="K36" s="19">
        <v>3.3</v>
      </c>
      <c r="L36" s="19">
        <v>0</v>
      </c>
      <c r="M36" s="19">
        <v>7.532</v>
      </c>
    </row>
    <row r="37" spans="1:15" ht="15" customHeight="1" x14ac:dyDescent="0.35">
      <c r="A37" s="105" t="s">
        <v>23</v>
      </c>
      <c r="B37" s="106"/>
      <c r="C37" s="106"/>
      <c r="D37" s="106"/>
      <c r="E37" s="77"/>
      <c r="F37" s="19"/>
      <c r="G37" s="77">
        <v>68.837999999999994</v>
      </c>
      <c r="H37" s="19">
        <v>202.505</v>
      </c>
      <c r="I37" s="77">
        <v>77</v>
      </c>
      <c r="J37" s="19">
        <v>204.74600000000001</v>
      </c>
      <c r="K37" s="19">
        <v>175.81400000000002</v>
      </c>
      <c r="L37" s="19">
        <v>0</v>
      </c>
      <c r="M37" s="19">
        <v>164.458</v>
      </c>
    </row>
    <row r="38" spans="1:15" ht="15" customHeight="1" x14ac:dyDescent="0.35">
      <c r="A38" s="105" t="s">
        <v>24</v>
      </c>
      <c r="B38" s="106"/>
      <c r="C38" s="106"/>
      <c r="D38" s="106"/>
      <c r="E38" s="77"/>
      <c r="F38" s="19"/>
      <c r="G38" s="77">
        <v>5.359</v>
      </c>
      <c r="H38" s="19">
        <v>0</v>
      </c>
      <c r="I38" s="77">
        <v>6.4219999999999997</v>
      </c>
      <c r="J38" s="19">
        <v>0</v>
      </c>
      <c r="K38" s="19">
        <v>0</v>
      </c>
      <c r="L38" s="19">
        <v>0</v>
      </c>
      <c r="M38" s="19">
        <v>0</v>
      </c>
    </row>
    <row r="39" spans="1:15" ht="15" customHeight="1" x14ac:dyDescent="0.35">
      <c r="A39" s="107" t="s">
        <v>25</v>
      </c>
      <c r="B39" s="62"/>
      <c r="C39" s="62"/>
      <c r="D39" s="62"/>
      <c r="E39" s="78"/>
      <c r="F39" s="23"/>
      <c r="G39" s="78">
        <v>4.0960000000000001</v>
      </c>
      <c r="H39" s="23">
        <v>0.59799999999999998</v>
      </c>
      <c r="I39" s="78">
        <v>4.423</v>
      </c>
      <c r="J39" s="23">
        <v>10.489000000000001</v>
      </c>
      <c r="K39" s="23">
        <v>16.038999999999998</v>
      </c>
      <c r="L39" s="23">
        <v>0</v>
      </c>
      <c r="M39" s="23">
        <v>0.129</v>
      </c>
    </row>
    <row r="40" spans="1:15" ht="15" customHeight="1" x14ac:dyDescent="0.35">
      <c r="A40" s="102" t="s">
        <v>26</v>
      </c>
      <c r="B40" s="108"/>
      <c r="C40" s="108"/>
      <c r="D40" s="108"/>
      <c r="E40" s="82"/>
      <c r="F40" s="183"/>
      <c r="G40" s="82">
        <f>SUM(G35:G39)</f>
        <v>820.04099999999994</v>
      </c>
      <c r="H40" s="183">
        <f>SUM(H35:H39)</f>
        <v>922.50199999999995</v>
      </c>
      <c r="I40" s="82">
        <f>SUM(I35:I39)</f>
        <v>834.02300000000002</v>
      </c>
      <c r="J40" s="16">
        <f>SUM(J35:J39)</f>
        <v>939.87</v>
      </c>
      <c r="K40" s="16">
        <f>SUM(K35:K39)</f>
        <v>906.93399999999997</v>
      </c>
      <c r="L40" s="16" t="s">
        <v>7</v>
      </c>
      <c r="M40" s="16">
        <f>SUM(M35:M39)</f>
        <v>882.08</v>
      </c>
    </row>
    <row r="41" spans="1:15" ht="15" customHeight="1" x14ac:dyDescent="0.35">
      <c r="A41" s="105" t="s">
        <v>27</v>
      </c>
      <c r="B41" s="58"/>
      <c r="C41" s="58"/>
      <c r="D41" s="58"/>
      <c r="E41" s="77"/>
      <c r="F41" s="19"/>
      <c r="G41" s="77">
        <v>304.16800000000001</v>
      </c>
      <c r="H41" s="19">
        <v>403.15300000000002</v>
      </c>
      <c r="I41" s="77">
        <v>300.23199999999997</v>
      </c>
      <c r="J41" s="19">
        <v>413.87299999999999</v>
      </c>
      <c r="K41" s="19">
        <v>421.30700000000002</v>
      </c>
      <c r="L41" s="19">
        <v>0</v>
      </c>
      <c r="M41" s="19">
        <v>432.31899999999996</v>
      </c>
    </row>
    <row r="42" spans="1:15" ht="15" customHeight="1" x14ac:dyDescent="0.35">
      <c r="A42" s="105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5" ht="15" customHeight="1" x14ac:dyDescent="0.35">
      <c r="A43" s="105" t="s">
        <v>29</v>
      </c>
      <c r="B43" s="58"/>
      <c r="C43" s="58"/>
      <c r="D43" s="58"/>
      <c r="E43" s="77"/>
      <c r="F43" s="19"/>
      <c r="G43" s="77">
        <v>261.07399999999996</v>
      </c>
      <c r="H43" s="19">
        <v>513.73700000000008</v>
      </c>
      <c r="I43" s="77">
        <v>272.64099999999996</v>
      </c>
      <c r="J43" s="19">
        <v>433.83499999999998</v>
      </c>
      <c r="K43" s="19">
        <v>480.31699999999995</v>
      </c>
      <c r="L43" s="19">
        <v>0</v>
      </c>
      <c r="M43" s="19">
        <v>459.48500000000001</v>
      </c>
    </row>
    <row r="44" spans="1:15" ht="15" customHeight="1" x14ac:dyDescent="0.35">
      <c r="A44" s="105" t="s">
        <v>30</v>
      </c>
      <c r="B44" s="58"/>
      <c r="C44" s="58"/>
      <c r="D44" s="58"/>
      <c r="E44" s="77"/>
      <c r="F44" s="19"/>
      <c r="G44" s="77">
        <v>119.818</v>
      </c>
      <c r="H44" s="19">
        <v>50.988</v>
      </c>
      <c r="I44" s="77">
        <v>13.554</v>
      </c>
      <c r="J44" s="19">
        <v>27.349</v>
      </c>
      <c r="K44" s="19">
        <v>22.350999999999999</v>
      </c>
      <c r="L44" s="19">
        <v>0</v>
      </c>
      <c r="M44" s="19">
        <v>0</v>
      </c>
    </row>
    <row r="45" spans="1:15" ht="15" customHeight="1" x14ac:dyDescent="0.35">
      <c r="A45" s="107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300.35700000000003</v>
      </c>
      <c r="J45" s="23">
        <v>0</v>
      </c>
      <c r="K45" s="23">
        <v>0</v>
      </c>
      <c r="L45" s="23">
        <v>0</v>
      </c>
      <c r="M45" s="23">
        <v>0</v>
      </c>
    </row>
    <row r="46" spans="1:15" ht="15" customHeight="1" x14ac:dyDescent="0.35">
      <c r="A46" s="114" t="s">
        <v>32</v>
      </c>
      <c r="B46" s="73"/>
      <c r="C46" s="73"/>
      <c r="D46" s="73"/>
      <c r="E46" s="83"/>
      <c r="F46" s="191"/>
      <c r="G46" s="83">
        <f>SUM(G41:G45)</f>
        <v>685.06</v>
      </c>
      <c r="H46" s="35">
        <f>SUM(H41:H45)</f>
        <v>967.87800000000016</v>
      </c>
      <c r="I46" s="83">
        <f>SUM(I41:I45)</f>
        <v>886.78399999999988</v>
      </c>
      <c r="J46" s="35">
        <f>SUM(J41:J45)</f>
        <v>875.05700000000002</v>
      </c>
      <c r="K46" s="35">
        <f>SUM(K41:K45)</f>
        <v>923.97500000000002</v>
      </c>
      <c r="L46" s="35" t="s">
        <v>7</v>
      </c>
      <c r="M46" s="35">
        <f>SUM(M41:M45)</f>
        <v>891.80399999999997</v>
      </c>
    </row>
    <row r="47" spans="1:15" ht="15" customHeight="1" x14ac:dyDescent="0.35">
      <c r="A47" s="102" t="s">
        <v>33</v>
      </c>
      <c r="B47" s="74"/>
      <c r="C47" s="74"/>
      <c r="D47" s="74"/>
      <c r="E47" s="82"/>
      <c r="F47" s="183"/>
      <c r="G47" s="82">
        <f>G40+G46</f>
        <v>1505.1009999999999</v>
      </c>
      <c r="H47" s="183">
        <f>H40+H46</f>
        <v>1890.38</v>
      </c>
      <c r="I47" s="82">
        <f>I40+I46</f>
        <v>1720.8069999999998</v>
      </c>
      <c r="J47" s="16">
        <f>J40+J46</f>
        <v>1814.9270000000001</v>
      </c>
      <c r="K47" s="16">
        <f>K40+K46</f>
        <v>1830.9090000000001</v>
      </c>
      <c r="L47" s="16" t="s">
        <v>7</v>
      </c>
      <c r="M47" s="16">
        <f>M40+M46</f>
        <v>1773.884</v>
      </c>
      <c r="O47" s="128"/>
    </row>
    <row r="48" spans="1:15" ht="15" customHeight="1" x14ac:dyDescent="0.35">
      <c r="A48" s="105" t="s">
        <v>34</v>
      </c>
      <c r="B48" s="58"/>
      <c r="C48" s="58"/>
      <c r="D48" s="58" t="s">
        <v>63</v>
      </c>
      <c r="E48" s="77"/>
      <c r="F48" s="19"/>
      <c r="G48" s="77">
        <v>671.005</v>
      </c>
      <c r="H48" s="19">
        <v>751.70200000000023</v>
      </c>
      <c r="I48" s="77">
        <v>515.32799999999986</v>
      </c>
      <c r="J48" s="19">
        <v>721.63600000000008</v>
      </c>
      <c r="K48" s="19">
        <v>718.77199999999993</v>
      </c>
      <c r="L48" s="19"/>
      <c r="M48" s="19">
        <v>594.24400000000048</v>
      </c>
      <c r="O48" s="166"/>
    </row>
    <row r="49" spans="1:15" ht="15" customHeight="1" x14ac:dyDescent="0.35">
      <c r="A49" s="105" t="s">
        <v>76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5" ht="15" customHeight="1" x14ac:dyDescent="0.35">
      <c r="A50" s="105" t="s">
        <v>35</v>
      </c>
      <c r="B50" s="58"/>
      <c r="C50" s="58"/>
      <c r="D50" s="58"/>
      <c r="E50" s="77"/>
      <c r="F50" s="19"/>
      <c r="G50" s="77">
        <v>3.9020000000000001</v>
      </c>
      <c r="H50" s="19">
        <v>6.3630000000000004</v>
      </c>
      <c r="I50" s="77">
        <v>4.54</v>
      </c>
      <c r="J50" s="19">
        <v>7.9050000000000002</v>
      </c>
      <c r="K50" s="19">
        <v>11.946999999999999</v>
      </c>
      <c r="L50" s="19">
        <v>0</v>
      </c>
      <c r="M50" s="19">
        <v>11.112</v>
      </c>
    </row>
    <row r="51" spans="1:15" ht="15" customHeight="1" x14ac:dyDescent="0.35">
      <c r="A51" s="105" t="s">
        <v>36</v>
      </c>
      <c r="B51" s="58"/>
      <c r="C51" s="58"/>
      <c r="D51" s="58"/>
      <c r="E51" s="77"/>
      <c r="F51" s="19"/>
      <c r="G51" s="77">
        <v>12.655000000000001</v>
      </c>
      <c r="H51" s="19">
        <v>16.823</v>
      </c>
      <c r="I51" s="77">
        <v>13.948</v>
      </c>
      <c r="J51" s="19">
        <v>32.15</v>
      </c>
      <c r="K51" s="19">
        <v>24.117000000000001</v>
      </c>
      <c r="L51" s="19">
        <v>0</v>
      </c>
      <c r="M51" s="19">
        <v>32.265999999999998</v>
      </c>
      <c r="O51" s="148"/>
    </row>
    <row r="52" spans="1:15" ht="15" customHeight="1" x14ac:dyDescent="0.35">
      <c r="A52" s="105" t="s">
        <v>37</v>
      </c>
      <c r="B52" s="58"/>
      <c r="C52" s="58"/>
      <c r="D52" s="58"/>
      <c r="E52" s="77"/>
      <c r="F52" s="19"/>
      <c r="G52" s="77">
        <v>514.55700000000002</v>
      </c>
      <c r="H52" s="19">
        <v>521.49800000000005</v>
      </c>
      <c r="I52" s="77">
        <v>518.26599999999996</v>
      </c>
      <c r="J52" s="19">
        <v>533.56000000000006</v>
      </c>
      <c r="K52" s="19">
        <v>552.38</v>
      </c>
      <c r="L52" s="19">
        <v>0</v>
      </c>
      <c r="M52" s="19">
        <v>576.62599999999998</v>
      </c>
      <c r="O52" s="166"/>
    </row>
    <row r="53" spans="1:15" ht="15" customHeight="1" x14ac:dyDescent="0.35">
      <c r="A53" s="105" t="s">
        <v>38</v>
      </c>
      <c r="B53" s="58"/>
      <c r="C53" s="58"/>
      <c r="D53" s="58"/>
      <c r="E53" s="77"/>
      <c r="F53" s="19"/>
      <c r="G53" s="77">
        <v>302.98199999999997</v>
      </c>
      <c r="H53" s="19">
        <v>592.53300000000002</v>
      </c>
      <c r="I53" s="77">
        <v>376.59399999999999</v>
      </c>
      <c r="J53" s="19">
        <v>518.21499999999992</v>
      </c>
      <c r="K53" s="19">
        <v>522.23199999999997</v>
      </c>
      <c r="L53" s="19">
        <v>0</v>
      </c>
      <c r="M53" s="19">
        <v>548.39</v>
      </c>
    </row>
    <row r="54" spans="1:15" ht="15" customHeight="1" x14ac:dyDescent="0.35">
      <c r="A54" s="105" t="s">
        <v>71</v>
      </c>
      <c r="B54" s="58"/>
      <c r="C54" s="58"/>
      <c r="D54" s="58"/>
      <c r="E54" s="77"/>
      <c r="F54" s="19"/>
      <c r="G54" s="77">
        <v>0</v>
      </c>
      <c r="H54" s="19">
        <v>1.4610000000000001</v>
      </c>
      <c r="I54" s="77">
        <v>1.4610000000000001</v>
      </c>
      <c r="J54" s="19">
        <v>1.4610000000000001</v>
      </c>
      <c r="K54" s="19">
        <v>1.4610000000000001</v>
      </c>
      <c r="L54" s="19">
        <v>0</v>
      </c>
      <c r="M54" s="19">
        <v>11.246</v>
      </c>
    </row>
    <row r="55" spans="1:15" ht="15" customHeight="1" x14ac:dyDescent="0.35">
      <c r="A55" s="107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290.67</v>
      </c>
      <c r="J55" s="23">
        <v>0</v>
      </c>
      <c r="K55" s="23">
        <v>0</v>
      </c>
      <c r="L55" s="23">
        <v>0</v>
      </c>
      <c r="M55" s="23">
        <v>0</v>
      </c>
    </row>
    <row r="56" spans="1:15" ht="15" customHeight="1" x14ac:dyDescent="0.35">
      <c r="A56" s="102" t="s">
        <v>40</v>
      </c>
      <c r="B56" s="74"/>
      <c r="C56" s="74"/>
      <c r="D56" s="74"/>
      <c r="E56" s="82"/>
      <c r="F56" s="14"/>
      <c r="G56" s="82">
        <f>SUM(G48:G55)</f>
        <v>1505.1010000000001</v>
      </c>
      <c r="H56" s="16">
        <f>SUM(H48:H55)</f>
        <v>1890.3800000000003</v>
      </c>
      <c r="I56" s="82">
        <f>SUM(I48:I55)</f>
        <v>1720.807</v>
      </c>
      <c r="J56" s="16">
        <f>SUM(J48:J55)</f>
        <v>1814.9270000000001</v>
      </c>
      <c r="K56" s="16">
        <f>SUM(K48:K55)</f>
        <v>1830.9089999999999</v>
      </c>
      <c r="L56" s="16" t="s">
        <v>7</v>
      </c>
      <c r="M56" s="16">
        <f>SUM(M48:M55)</f>
        <v>1773.8840000000005</v>
      </c>
    </row>
    <row r="57" spans="1:15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5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5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  <c r="M59" s="69"/>
    </row>
    <row r="60" spans="1:15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5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5" ht="34.9" customHeight="1" x14ac:dyDescent="0.35">
      <c r="A62" s="115" t="s">
        <v>41</v>
      </c>
      <c r="B62" s="115"/>
      <c r="C62" s="115"/>
      <c r="D62" s="115"/>
      <c r="E62" s="77">
        <v>7.2919999999999305</v>
      </c>
      <c r="F62" s="19">
        <v>5.7680000000000158</v>
      </c>
      <c r="G62" s="77">
        <v>17.112000000000108</v>
      </c>
      <c r="H62" s="19">
        <v>41.14300000000005</v>
      </c>
      <c r="I62" s="77">
        <v>52.672999999999817</v>
      </c>
      <c r="J62" s="19">
        <v>52.654000000000025</v>
      </c>
      <c r="K62" s="19"/>
      <c r="L62" s="19"/>
      <c r="M62" s="19">
        <v>46.697999999999965</v>
      </c>
    </row>
    <row r="63" spans="1:15" ht="15" customHeight="1" x14ac:dyDescent="0.35">
      <c r="A63" s="116" t="s">
        <v>42</v>
      </c>
      <c r="B63" s="116"/>
      <c r="C63" s="117"/>
      <c r="D63" s="117"/>
      <c r="E63" s="78">
        <v>57.644999999999996</v>
      </c>
      <c r="F63" s="23">
        <v>61.770999999999994</v>
      </c>
      <c r="G63" s="78">
        <v>41.891999999999996</v>
      </c>
      <c r="H63" s="23">
        <v>19.081999999999994</v>
      </c>
      <c r="I63" s="78">
        <v>-23.298999999999999</v>
      </c>
      <c r="J63" s="23">
        <v>-60.525000000000006</v>
      </c>
      <c r="K63" s="23">
        <v>0</v>
      </c>
      <c r="L63" s="23">
        <v>0</v>
      </c>
      <c r="M63" s="23">
        <v>-12.683999999999996</v>
      </c>
    </row>
    <row r="64" spans="1:15" ht="15" customHeight="1" x14ac:dyDescent="0.35">
      <c r="A64" s="168" t="s">
        <v>43</v>
      </c>
      <c r="B64" s="118"/>
      <c r="C64" s="119"/>
      <c r="D64" s="119"/>
      <c r="E64" s="76">
        <f t="shared" ref="E64:J64" si="6">SUM(E62:E63)</f>
        <v>64.936999999999927</v>
      </c>
      <c r="F64" s="15">
        <f t="shared" si="6"/>
        <v>67.539000000000016</v>
      </c>
      <c r="G64" s="76">
        <f t="shared" si="6"/>
        <v>59.004000000000104</v>
      </c>
      <c r="H64" s="15">
        <f t="shared" si="6"/>
        <v>60.225000000000044</v>
      </c>
      <c r="I64" s="76">
        <f t="shared" si="6"/>
        <v>29.373999999999818</v>
      </c>
      <c r="J64" s="15">
        <f t="shared" si="6"/>
        <v>-7.8709999999999809</v>
      </c>
      <c r="K64" s="15" t="s">
        <v>7</v>
      </c>
      <c r="L64" s="15" t="s">
        <v>7</v>
      </c>
      <c r="M64" s="15">
        <f>SUM(M62:M63)</f>
        <v>34.013999999999967</v>
      </c>
    </row>
    <row r="65" spans="1:13" ht="15" customHeight="1" x14ac:dyDescent="0.35">
      <c r="A65" s="115" t="s">
        <v>44</v>
      </c>
      <c r="B65" s="115"/>
      <c r="C65" s="58"/>
      <c r="D65" s="58"/>
      <c r="E65" s="77">
        <v>-1.1300000000000001</v>
      </c>
      <c r="F65" s="19">
        <v>-5.1840000000000002</v>
      </c>
      <c r="G65" s="77">
        <v>-2.2400000000000002</v>
      </c>
      <c r="H65" s="19">
        <v>-11.964</v>
      </c>
      <c r="I65" s="77">
        <v>-22.98</v>
      </c>
      <c r="J65" s="19">
        <v>-48.634999999999998</v>
      </c>
      <c r="K65" s="19">
        <v>0</v>
      </c>
      <c r="L65" s="19">
        <v>0</v>
      </c>
      <c r="M65" s="19">
        <v>-28.710999999999999</v>
      </c>
    </row>
    <row r="66" spans="1:13" ht="15" customHeight="1" x14ac:dyDescent="0.35">
      <c r="A66" s="116" t="s">
        <v>72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78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45</v>
      </c>
      <c r="B67" s="120"/>
      <c r="C67" s="121"/>
      <c r="D67" s="121"/>
      <c r="E67" s="76">
        <f t="shared" ref="E67:J67" si="7">SUM(E64:E66)</f>
        <v>63.806999999999924</v>
      </c>
      <c r="F67" s="15">
        <f t="shared" si="7"/>
        <v>62.355000000000018</v>
      </c>
      <c r="G67" s="76">
        <f t="shared" si="7"/>
        <v>56.764000000000102</v>
      </c>
      <c r="H67" s="15">
        <f t="shared" si="7"/>
        <v>48.261000000000045</v>
      </c>
      <c r="I67" s="76">
        <f t="shared" si="7"/>
        <v>6.3939999999998172</v>
      </c>
      <c r="J67" s="15">
        <f t="shared" si="7"/>
        <v>-56.505999999999979</v>
      </c>
      <c r="K67" s="15" t="s">
        <v>7</v>
      </c>
      <c r="L67" s="15" t="s">
        <v>7</v>
      </c>
      <c r="M67" s="15">
        <f>SUM(M64:M66)</f>
        <v>5.3029999999999688</v>
      </c>
    </row>
    <row r="68" spans="1:13" ht="15" customHeight="1" x14ac:dyDescent="0.35">
      <c r="A68" s="116" t="s">
        <v>46</v>
      </c>
      <c r="B68" s="116"/>
      <c r="C68" s="122"/>
      <c r="D68" s="122"/>
      <c r="E68" s="78">
        <v>0</v>
      </c>
      <c r="F68" s="23">
        <v>0</v>
      </c>
      <c r="G68" s="78">
        <v>-11.772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76">
        <f t="shared" ref="E69:J69" si="8">SUM(E67:E68)</f>
        <v>63.806999999999924</v>
      </c>
      <c r="F69" s="15">
        <f t="shared" si="8"/>
        <v>62.355000000000018</v>
      </c>
      <c r="G69" s="76">
        <f t="shared" si="8"/>
        <v>44.992000000000104</v>
      </c>
      <c r="H69" s="15">
        <f t="shared" si="8"/>
        <v>48.261000000000045</v>
      </c>
      <c r="I69" s="76">
        <f t="shared" si="8"/>
        <v>6.3939999999998172</v>
      </c>
      <c r="J69" s="15">
        <f t="shared" si="8"/>
        <v>-56.505999999999979</v>
      </c>
      <c r="K69" s="15" t="s">
        <v>7</v>
      </c>
      <c r="L69" s="15" t="s">
        <v>7</v>
      </c>
      <c r="M69" s="15">
        <f>SUM(M67:M68)</f>
        <v>5.3029999999999688</v>
      </c>
    </row>
    <row r="70" spans="1:13" ht="15" customHeight="1" x14ac:dyDescent="0.35">
      <c r="A70" s="115" t="s">
        <v>48</v>
      </c>
      <c r="B70" s="115"/>
      <c r="C70" s="58"/>
      <c r="D70" s="58"/>
      <c r="E70" s="77">
        <v>-1.728999999999985</v>
      </c>
      <c r="F70" s="19">
        <v>-24.411000000000001</v>
      </c>
      <c r="G70" s="77">
        <v>-3.7090000000000032</v>
      </c>
      <c r="H70" s="19">
        <v>-12.542</v>
      </c>
      <c r="I70" s="77">
        <v>-30.95</v>
      </c>
      <c r="J70" s="19">
        <v>-32.747999999999998</v>
      </c>
      <c r="K70" s="19">
        <v>0</v>
      </c>
      <c r="L70" s="19">
        <v>0</v>
      </c>
      <c r="M70" s="19">
        <v>-53.545999999999999</v>
      </c>
    </row>
    <row r="71" spans="1:13" ht="15" customHeight="1" x14ac:dyDescent="0.35">
      <c r="A71" s="115" t="s">
        <v>49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-25.434000000000001</v>
      </c>
      <c r="K72" s="19">
        <v>0</v>
      </c>
      <c r="L72" s="19">
        <v>0</v>
      </c>
      <c r="M72" s="19">
        <v>-135.191</v>
      </c>
    </row>
    <row r="73" spans="1:13" ht="15" customHeight="1" x14ac:dyDescent="0.35">
      <c r="A73" s="116" t="s">
        <v>51</v>
      </c>
      <c r="B73" s="116"/>
      <c r="C73" s="62"/>
      <c r="D73" s="62"/>
      <c r="E73" s="78">
        <v>0</v>
      </c>
      <c r="F73" s="23">
        <v>38.500000000000007</v>
      </c>
      <c r="G73" s="78">
        <v>50</v>
      </c>
      <c r="H73" s="23">
        <v>38.502000000000002</v>
      </c>
      <c r="I73" s="78">
        <v>108.50200000000001</v>
      </c>
      <c r="J73" s="23">
        <v>107.12199999999999</v>
      </c>
      <c r="K73" s="23">
        <v>0</v>
      </c>
      <c r="L73" s="23">
        <v>0</v>
      </c>
      <c r="M73" s="23">
        <v>183.434</v>
      </c>
    </row>
    <row r="74" spans="1:13" ht="15" customHeight="1" x14ac:dyDescent="0.35">
      <c r="A74" s="201" t="s">
        <v>52</v>
      </c>
      <c r="B74" s="200"/>
      <c r="C74" s="124"/>
      <c r="D74" s="124"/>
      <c r="E74" s="85">
        <f t="shared" ref="E74:J74" si="9">SUM(E70:E73)</f>
        <v>-1.728999999999985</v>
      </c>
      <c r="F74" s="137">
        <f t="shared" si="9"/>
        <v>14.089000000000006</v>
      </c>
      <c r="G74" s="85">
        <f t="shared" si="9"/>
        <v>46.290999999999997</v>
      </c>
      <c r="H74" s="35">
        <f t="shared" si="9"/>
        <v>25.96</v>
      </c>
      <c r="I74" s="85">
        <f t="shared" si="9"/>
        <v>77.552000000000007</v>
      </c>
      <c r="J74" s="137">
        <f t="shared" si="9"/>
        <v>48.939999999999984</v>
      </c>
      <c r="K74" s="137" t="s">
        <v>7</v>
      </c>
      <c r="L74" s="137" t="s">
        <v>7</v>
      </c>
      <c r="M74" s="137">
        <f>SUM(M70:M73)</f>
        <v>-5.3029999999999973</v>
      </c>
    </row>
    <row r="75" spans="1:13" ht="15" customHeight="1" x14ac:dyDescent="0.35">
      <c r="A75" s="118" t="s">
        <v>53</v>
      </c>
      <c r="B75" s="118"/>
      <c r="C75" s="74"/>
      <c r="D75" s="74"/>
      <c r="E75" s="76">
        <f t="shared" ref="E75:J75" si="10">SUM(E74+E69)</f>
        <v>62.077999999999939</v>
      </c>
      <c r="F75" s="15">
        <f t="shared" si="10"/>
        <v>76.444000000000017</v>
      </c>
      <c r="G75" s="76">
        <f t="shared" si="10"/>
        <v>91.283000000000101</v>
      </c>
      <c r="H75" s="15">
        <f t="shared" si="10"/>
        <v>74.221000000000046</v>
      </c>
      <c r="I75" s="76">
        <f t="shared" si="10"/>
        <v>83.945999999999827</v>
      </c>
      <c r="J75" s="15">
        <f t="shared" si="10"/>
        <v>-7.5659999999999954</v>
      </c>
      <c r="K75" s="15" t="s">
        <v>7</v>
      </c>
      <c r="L75" s="15" t="s">
        <v>7</v>
      </c>
      <c r="M75" s="15">
        <f>SUM(M74+M69)</f>
        <v>-2.8421709430404007E-14</v>
      </c>
    </row>
    <row r="76" spans="1:13" ht="15" customHeight="1" x14ac:dyDescent="0.35">
      <c r="A76" s="116" t="s">
        <v>113</v>
      </c>
      <c r="B76" s="116"/>
      <c r="C76" s="62"/>
      <c r="D76" s="62"/>
      <c r="E76" s="78">
        <v>0</v>
      </c>
      <c r="F76" s="23">
        <v>-25.456</v>
      </c>
      <c r="G76" s="78">
        <v>0</v>
      </c>
      <c r="H76" s="23">
        <v>-50.582000000000001</v>
      </c>
      <c r="I76" s="78">
        <v>-97.741</v>
      </c>
      <c r="J76" s="23">
        <v>2.2970000000000002</v>
      </c>
      <c r="K76" s="23">
        <v>0</v>
      </c>
      <c r="L76" s="23">
        <v>0</v>
      </c>
      <c r="M76" s="23"/>
    </row>
    <row r="77" spans="1:13" ht="15" customHeight="1" x14ac:dyDescent="0.35">
      <c r="A77" s="168" t="s">
        <v>114</v>
      </c>
      <c r="B77" s="121"/>
      <c r="C77" s="74"/>
      <c r="D77" s="74"/>
      <c r="E77" s="76">
        <f t="shared" ref="E77:J77" si="11">SUM(E75:E76)</f>
        <v>62.077999999999939</v>
      </c>
      <c r="F77" s="15">
        <f t="shared" si="11"/>
        <v>50.988000000000014</v>
      </c>
      <c r="G77" s="76">
        <f t="shared" si="11"/>
        <v>91.283000000000101</v>
      </c>
      <c r="H77" s="15">
        <f t="shared" si="11"/>
        <v>23.639000000000046</v>
      </c>
      <c r="I77" s="76">
        <f t="shared" si="11"/>
        <v>-13.795000000000172</v>
      </c>
      <c r="J77" s="15">
        <f t="shared" si="11"/>
        <v>-5.2689999999999948</v>
      </c>
      <c r="K77" s="15" t="s">
        <v>7</v>
      </c>
      <c r="L77" s="15" t="s">
        <v>7</v>
      </c>
      <c r="M77" s="15">
        <f>SUM(M75:M76)</f>
        <v>-2.8421709430404007E-14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  <c r="M80" s="66"/>
    </row>
    <row r="81" spans="1:13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55</v>
      </c>
      <c r="B83" s="115"/>
      <c r="C83" s="106"/>
      <c r="D83" s="106"/>
      <c r="E83" s="80">
        <v>3.1330463440584122</v>
      </c>
      <c r="F83" s="54">
        <v>5.1074040524688638</v>
      </c>
      <c r="G83" s="80">
        <v>4.1555798821138659</v>
      </c>
      <c r="H83" s="54">
        <v>7.6033701525905331</v>
      </c>
      <c r="I83" s="80">
        <v>4.2389130070210479</v>
      </c>
      <c r="J83" s="54">
        <v>5.6711547947667702</v>
      </c>
      <c r="K83" s="54">
        <v>1.0485117277073985</v>
      </c>
      <c r="L83" s="54">
        <v>2.3981388780532793</v>
      </c>
      <c r="M83" s="54">
        <v>2.0501154508044634</v>
      </c>
    </row>
    <row r="84" spans="1:13" ht="15" customHeight="1" x14ac:dyDescent="0.35">
      <c r="A84" s="105" t="s">
        <v>110</v>
      </c>
      <c r="B84" s="115"/>
      <c r="C84" s="106"/>
      <c r="D84" s="106"/>
      <c r="E84" s="80">
        <v>3.1330463440584122</v>
      </c>
      <c r="F84" s="54">
        <v>5.1074040524688638</v>
      </c>
      <c r="G84" s="80">
        <v>4.1555798821138508</v>
      </c>
      <c r="H84" s="54">
        <v>7.6033701525905437</v>
      </c>
      <c r="I84" s="80">
        <v>5.0226802650285931</v>
      </c>
      <c r="J84" s="54">
        <v>6.3947068149986643</v>
      </c>
      <c r="K84" s="54">
        <v>2.783128594724384</v>
      </c>
      <c r="L84" s="54">
        <v>3.6058231314206055</v>
      </c>
      <c r="M84" s="54">
        <v>3.2552386706366141</v>
      </c>
    </row>
    <row r="85" spans="1:13" ht="15" customHeight="1" x14ac:dyDescent="0.35">
      <c r="A85" s="105" t="s">
        <v>56</v>
      </c>
      <c r="B85" s="115"/>
      <c r="C85" s="106"/>
      <c r="D85" s="106"/>
      <c r="E85" s="80">
        <v>1.6997338669450048</v>
      </c>
      <c r="F85" s="54">
        <v>2.5854997180960919</v>
      </c>
      <c r="G85" s="80">
        <v>2.7585784411648011</v>
      </c>
      <c r="H85" s="54">
        <v>5.5645287099888199</v>
      </c>
      <c r="I85" s="80">
        <v>2.4193627395892938</v>
      </c>
      <c r="J85" s="54">
        <v>3.7758504751037778</v>
      </c>
      <c r="K85" s="54">
        <v>-0.39929307117848079</v>
      </c>
      <c r="L85" s="54">
        <v>0.56020446899533205</v>
      </c>
      <c r="M85" s="54">
        <v>0.21607859331590479</v>
      </c>
    </row>
    <row r="86" spans="1:13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-37.951791644704294</v>
      </c>
      <c r="J86" s="54">
        <v>-3.2078411116850623</v>
      </c>
      <c r="K86" s="54" t="s">
        <v>7</v>
      </c>
      <c r="L86" s="54" t="s">
        <v>7</v>
      </c>
      <c r="M86" s="54">
        <v>-1.8328760784054494</v>
      </c>
    </row>
    <row r="87" spans="1:13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6.4456693905663487</v>
      </c>
      <c r="J87" s="54">
        <v>7.9627680465006758</v>
      </c>
      <c r="K87" s="54" t="s">
        <v>7</v>
      </c>
      <c r="L87" s="54" t="s">
        <v>7</v>
      </c>
      <c r="M87" s="54">
        <v>4.1383739813951381</v>
      </c>
    </row>
    <row r="88" spans="1:13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44.582057948270574</v>
      </c>
      <c r="H88" s="19">
        <v>39.764597594134521</v>
      </c>
      <c r="I88" s="77">
        <v>29.946879574525191</v>
      </c>
      <c r="J88" s="19">
        <v>39.761158437777397</v>
      </c>
      <c r="K88" s="19">
        <v>39.25765835440211</v>
      </c>
      <c r="L88" s="19" t="s">
        <v>7</v>
      </c>
      <c r="M88" s="19">
        <v>33.499597493409965</v>
      </c>
    </row>
    <row r="89" spans="1:13" ht="15" customHeight="1" x14ac:dyDescent="0.35">
      <c r="A89" s="105" t="s">
        <v>60</v>
      </c>
      <c r="B89" s="115"/>
      <c r="C89" s="106"/>
      <c r="D89" s="106"/>
      <c r="E89" s="89" t="s">
        <v>7</v>
      </c>
      <c r="F89" s="19" t="s">
        <v>7</v>
      </c>
      <c r="G89" s="77">
        <v>393.28200000000004</v>
      </c>
      <c r="H89" s="19">
        <v>476.87299999999999</v>
      </c>
      <c r="I89" s="77">
        <v>502.83000000000004</v>
      </c>
      <c r="J89" s="19">
        <v>514.11599999999999</v>
      </c>
      <c r="K89" s="19">
        <v>541.976</v>
      </c>
      <c r="L89" s="19" t="s">
        <v>7</v>
      </c>
      <c r="M89" s="19">
        <v>587.73800000000006</v>
      </c>
    </row>
    <row r="90" spans="1:13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0.77266041236652472</v>
      </c>
      <c r="H90" s="54">
        <v>0.70222109293310364</v>
      </c>
      <c r="I90" s="80">
        <v>1.0145111462990564</v>
      </c>
      <c r="J90" s="54">
        <v>0.75032980616266443</v>
      </c>
      <c r="K90" s="54">
        <v>0.78512657699520905</v>
      </c>
      <c r="L90" s="54" t="s">
        <v>7</v>
      </c>
      <c r="M90" s="54">
        <v>0.98905163535517404</v>
      </c>
    </row>
    <row r="91" spans="1:13" ht="15" customHeight="1" x14ac:dyDescent="0.35">
      <c r="A91" s="107" t="s">
        <v>62</v>
      </c>
      <c r="B91" s="116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>
        <v>1144</v>
      </c>
      <c r="J91" s="19">
        <v>1245</v>
      </c>
      <c r="K91" s="19">
        <v>2291</v>
      </c>
      <c r="L91" s="19">
        <v>2437</v>
      </c>
      <c r="M91" s="19">
        <v>2437</v>
      </c>
    </row>
    <row r="92" spans="1:13" ht="16.5" x14ac:dyDescent="0.35">
      <c r="A92" s="109" t="s">
        <v>129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158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 t="s">
        <v>146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 t="s">
        <v>147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99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127"/>
      <c r="B98" s="127"/>
      <c r="C98" s="99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</row>
    <row r="100" spans="1:13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  <row r="112" spans="1:13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</row>
    <row r="113" spans="1:13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95</v>
      </c>
      <c r="B1" s="100" t="s">
        <v>101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96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66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161</v>
      </c>
      <c r="F5" s="66" t="s">
        <v>161</v>
      </c>
      <c r="G5" s="66" t="s">
        <v>162</v>
      </c>
      <c r="H5" s="66" t="s">
        <v>162</v>
      </c>
      <c r="I5" s="66"/>
      <c r="J5" s="66"/>
      <c r="K5" s="66"/>
      <c r="L5" s="66"/>
    </row>
    <row r="6" spans="1:12" ht="16.5" x14ac:dyDescent="0.35">
      <c r="A6" s="64" t="s">
        <v>8</v>
      </c>
      <c r="B6" s="67"/>
      <c r="C6" s="64"/>
      <c r="D6" s="64" t="s">
        <v>103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9</v>
      </c>
      <c r="B8" s="106"/>
      <c r="C8" s="106"/>
      <c r="D8" s="106"/>
      <c r="E8" s="79">
        <v>22.622999999999998</v>
      </c>
      <c r="F8" s="53">
        <v>34.555999999999997</v>
      </c>
      <c r="G8" s="79">
        <v>47.976999999999997</v>
      </c>
      <c r="H8" s="53">
        <v>68.631</v>
      </c>
      <c r="I8" s="79">
        <v>125.59100000000001</v>
      </c>
      <c r="J8" s="53">
        <v>144.57400000000001</v>
      </c>
      <c r="K8" s="53">
        <v>143.01499999999999</v>
      </c>
      <c r="L8" s="53">
        <v>155.25900000000001</v>
      </c>
    </row>
    <row r="9" spans="1:12" ht="15" customHeight="1" x14ac:dyDescent="0.35">
      <c r="A9" s="105" t="s">
        <v>10</v>
      </c>
      <c r="B9" s="58"/>
      <c r="C9" s="58"/>
      <c r="D9" s="58"/>
      <c r="E9" s="80">
        <v>-26.658000000000001</v>
      </c>
      <c r="F9" s="54">
        <v>-31.614000000000001</v>
      </c>
      <c r="G9" s="80">
        <v>-53.927999999999997</v>
      </c>
      <c r="H9" s="54">
        <v>-64.242999999999995</v>
      </c>
      <c r="I9" s="80">
        <v>-121.85799999999999</v>
      </c>
      <c r="J9" s="54">
        <v>-131.43100000000001</v>
      </c>
      <c r="K9" s="54">
        <v>-130.88200000000001</v>
      </c>
      <c r="L9" s="54">
        <v>-139.05399999999997</v>
      </c>
    </row>
    <row r="10" spans="1:12" ht="15" customHeight="1" x14ac:dyDescent="0.35">
      <c r="A10" s="105" t="s">
        <v>11</v>
      </c>
      <c r="B10" s="58"/>
      <c r="C10" s="58"/>
      <c r="D10" s="58"/>
      <c r="E10" s="80">
        <v>2.1000000000000001E-2</v>
      </c>
      <c r="F10" s="54">
        <v>2.3000000000000003E-2</v>
      </c>
      <c r="G10" s="80">
        <v>4.7E-2</v>
      </c>
      <c r="H10" s="54">
        <v>0.05</v>
      </c>
      <c r="I10" s="80">
        <v>0.10100000000000001</v>
      </c>
      <c r="J10" s="54">
        <v>0.19800000000000001</v>
      </c>
      <c r="K10" s="54">
        <v>9.9000000000000005E-2</v>
      </c>
      <c r="L10" s="54">
        <v>0.38200000000000001</v>
      </c>
    </row>
    <row r="11" spans="1:12" ht="15" customHeight="1" x14ac:dyDescent="0.35">
      <c r="A11" s="105" t="s">
        <v>12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</row>
    <row r="12" spans="1:12" ht="15" customHeight="1" x14ac:dyDescent="0.35">
      <c r="A12" s="107" t="s">
        <v>13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</row>
    <row r="13" spans="1:12" ht="15" customHeight="1" x14ac:dyDescent="0.25">
      <c r="A13" s="108" t="s">
        <v>0</v>
      </c>
      <c r="B13" s="108"/>
      <c r="C13" s="108"/>
      <c r="D13" s="108"/>
      <c r="E13" s="79">
        <f t="shared" ref="E13:L13" si="0">SUM(E8:E12)</f>
        <v>-4.0140000000000038</v>
      </c>
      <c r="F13" s="187">
        <f t="shared" si="0"/>
        <v>2.9649999999999967</v>
      </c>
      <c r="G13" s="79">
        <f t="shared" si="0"/>
        <v>-5.9040000000000008</v>
      </c>
      <c r="H13" s="53">
        <f t="shared" si="0"/>
        <v>4.4380000000000051</v>
      </c>
      <c r="I13" s="79">
        <f t="shared" si="0"/>
        <v>3.8340000000000183</v>
      </c>
      <c r="J13" s="57">
        <f t="shared" si="0"/>
        <v>13.341000000000001</v>
      </c>
      <c r="K13" s="57">
        <f t="shared" si="0"/>
        <v>12.231999999999982</v>
      </c>
      <c r="L13" s="57">
        <f t="shared" si="0"/>
        <v>16.587000000000042</v>
      </c>
    </row>
    <row r="14" spans="1:12" ht="15" customHeight="1" x14ac:dyDescent="0.35">
      <c r="A14" s="107" t="s">
        <v>70</v>
      </c>
      <c r="B14" s="62"/>
      <c r="C14" s="62"/>
      <c r="D14" s="62"/>
      <c r="E14" s="81">
        <v>-0.66500000000000004</v>
      </c>
      <c r="F14" s="186">
        <v>-0.64300000000000002</v>
      </c>
      <c r="G14" s="81">
        <v>-1.32</v>
      </c>
      <c r="H14" s="55">
        <v>-1.2889999999999999</v>
      </c>
      <c r="I14" s="81">
        <v>-2.5640000000000001</v>
      </c>
      <c r="J14" s="55">
        <v>-2.2999999999999998</v>
      </c>
      <c r="K14" s="55">
        <v>-2.597</v>
      </c>
      <c r="L14" s="55">
        <v>-2.4570000000000003</v>
      </c>
    </row>
    <row r="15" spans="1:12" ht="15" customHeight="1" x14ac:dyDescent="0.25">
      <c r="A15" s="108" t="s">
        <v>1</v>
      </c>
      <c r="B15" s="108"/>
      <c r="C15" s="108"/>
      <c r="D15" s="108"/>
      <c r="E15" s="79">
        <f t="shared" ref="E15:L15" si="1">SUM(E13:E14)</f>
        <v>-4.6790000000000038</v>
      </c>
      <c r="F15" s="187">
        <f t="shared" si="1"/>
        <v>2.3219999999999965</v>
      </c>
      <c r="G15" s="79">
        <f t="shared" si="1"/>
        <v>-7.2240000000000011</v>
      </c>
      <c r="H15" s="53">
        <f t="shared" si="1"/>
        <v>3.1490000000000054</v>
      </c>
      <c r="I15" s="79">
        <f t="shared" si="1"/>
        <v>1.2700000000000182</v>
      </c>
      <c r="J15" s="57">
        <f t="shared" si="1"/>
        <v>11.041</v>
      </c>
      <c r="K15" s="57">
        <f t="shared" si="1"/>
        <v>9.634999999999982</v>
      </c>
      <c r="L15" s="57">
        <f t="shared" si="1"/>
        <v>14.130000000000042</v>
      </c>
    </row>
    <row r="16" spans="1:12" ht="15" customHeight="1" x14ac:dyDescent="0.35">
      <c r="A16" s="105" t="s">
        <v>15</v>
      </c>
      <c r="B16" s="109"/>
      <c r="C16" s="109"/>
      <c r="D16" s="109"/>
      <c r="E16" s="80">
        <v>0</v>
      </c>
      <c r="F16" s="54">
        <v>0</v>
      </c>
      <c r="G16" s="80">
        <v>0</v>
      </c>
      <c r="H16" s="54">
        <v>0</v>
      </c>
      <c r="I16" s="80">
        <v>0</v>
      </c>
      <c r="J16" s="54">
        <v>0</v>
      </c>
      <c r="K16" s="54">
        <v>0</v>
      </c>
      <c r="L16" s="54">
        <v>0</v>
      </c>
    </row>
    <row r="17" spans="1:12" ht="15" customHeight="1" x14ac:dyDescent="0.35">
      <c r="A17" s="107" t="s">
        <v>16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</row>
    <row r="18" spans="1:12" ht="15" customHeight="1" x14ac:dyDescent="0.25">
      <c r="A18" s="108" t="s">
        <v>2</v>
      </c>
      <c r="B18" s="108"/>
      <c r="C18" s="108"/>
      <c r="D18" s="108"/>
      <c r="E18" s="79">
        <f t="shared" ref="E18:L18" si="2">SUM(E15:E17)</f>
        <v>-4.6790000000000038</v>
      </c>
      <c r="F18" s="187">
        <f t="shared" si="2"/>
        <v>2.3219999999999965</v>
      </c>
      <c r="G18" s="79">
        <f t="shared" si="2"/>
        <v>-7.2240000000000011</v>
      </c>
      <c r="H18" s="53">
        <f t="shared" si="2"/>
        <v>3.1490000000000054</v>
      </c>
      <c r="I18" s="79">
        <f t="shared" si="2"/>
        <v>1.2700000000000182</v>
      </c>
      <c r="J18" s="57">
        <f t="shared" si="2"/>
        <v>11.041</v>
      </c>
      <c r="K18" s="57">
        <f t="shared" si="2"/>
        <v>9.634999999999982</v>
      </c>
      <c r="L18" s="57">
        <f t="shared" si="2"/>
        <v>14.130000000000042</v>
      </c>
    </row>
    <row r="19" spans="1:12" ht="15" customHeight="1" x14ac:dyDescent="0.35">
      <c r="A19" s="105" t="s">
        <v>17</v>
      </c>
      <c r="B19" s="58"/>
      <c r="C19" s="58"/>
      <c r="D19" s="58"/>
      <c r="E19" s="80">
        <v>1.7929999999999999</v>
      </c>
      <c r="F19" s="54">
        <v>1.8299999999999998</v>
      </c>
      <c r="G19" s="80">
        <v>1.901</v>
      </c>
      <c r="H19" s="54">
        <v>1.8769999999999998</v>
      </c>
      <c r="I19" s="80">
        <v>1.8320000000000001</v>
      </c>
      <c r="J19" s="54">
        <v>1.502</v>
      </c>
      <c r="K19" s="54">
        <v>0.40599999999999997</v>
      </c>
      <c r="L19" s="54">
        <v>0.187</v>
      </c>
    </row>
    <row r="20" spans="1:12" ht="15" customHeight="1" x14ac:dyDescent="0.35">
      <c r="A20" s="107" t="s">
        <v>18</v>
      </c>
      <c r="B20" s="62"/>
      <c r="C20" s="62"/>
      <c r="D20" s="62"/>
      <c r="E20" s="81">
        <v>-0.65500000000000003</v>
      </c>
      <c r="F20" s="55">
        <v>-0.44000000000000006</v>
      </c>
      <c r="G20" s="81">
        <v>-1.141</v>
      </c>
      <c r="H20" s="55">
        <v>-0.88000000000000012</v>
      </c>
      <c r="I20" s="81">
        <v>-1.9430000000000001</v>
      </c>
      <c r="J20" s="55">
        <v>-2.488</v>
      </c>
      <c r="K20" s="55">
        <v>-3.448</v>
      </c>
      <c r="L20" s="55">
        <v>-9.2989999999999995</v>
      </c>
    </row>
    <row r="21" spans="1:12" ht="15" customHeight="1" x14ac:dyDescent="0.25">
      <c r="A21" s="108" t="s">
        <v>3</v>
      </c>
      <c r="B21" s="108"/>
      <c r="C21" s="108"/>
      <c r="D21" s="108"/>
      <c r="E21" s="79">
        <f t="shared" ref="E21:L21" si="3">SUM(E18:E20)</f>
        <v>-3.5410000000000039</v>
      </c>
      <c r="F21" s="187">
        <f t="shared" si="3"/>
        <v>3.7119999999999966</v>
      </c>
      <c r="G21" s="79">
        <f t="shared" si="3"/>
        <v>-6.4640000000000013</v>
      </c>
      <c r="H21" s="53">
        <f t="shared" si="3"/>
        <v>4.1460000000000052</v>
      </c>
      <c r="I21" s="79">
        <f t="shared" si="3"/>
        <v>1.159000000000018</v>
      </c>
      <c r="J21" s="57">
        <f t="shared" si="3"/>
        <v>10.055000000000001</v>
      </c>
      <c r="K21" s="57">
        <f t="shared" si="3"/>
        <v>6.5929999999999822</v>
      </c>
      <c r="L21" s="57">
        <f t="shared" si="3"/>
        <v>5.0180000000000415</v>
      </c>
    </row>
    <row r="22" spans="1:12" ht="15" customHeight="1" x14ac:dyDescent="0.35">
      <c r="A22" s="105" t="s">
        <v>19</v>
      </c>
      <c r="B22" s="58"/>
      <c r="C22" s="58"/>
      <c r="D22" s="58"/>
      <c r="E22" s="80">
        <v>-0.19400000000000003</v>
      </c>
      <c r="F22" s="54">
        <v>-0.51900000000000002</v>
      </c>
      <c r="G22" s="80">
        <v>-0.39500000000000002</v>
      </c>
      <c r="H22" s="54">
        <v>-0.85899999999999999</v>
      </c>
      <c r="I22" s="80">
        <v>0.28500000000000014</v>
      </c>
      <c r="J22" s="54">
        <v>-0.66500000000000004</v>
      </c>
      <c r="K22" s="54">
        <v>-1.4569999999999999</v>
      </c>
      <c r="L22" s="54">
        <v>-1.528</v>
      </c>
    </row>
    <row r="23" spans="1:12" ht="15" customHeight="1" x14ac:dyDescent="0.35">
      <c r="A23" s="107" t="s">
        <v>75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</row>
    <row r="24" spans="1:12" ht="15" customHeight="1" x14ac:dyDescent="0.35">
      <c r="A24" s="111" t="s">
        <v>20</v>
      </c>
      <c r="B24" s="112"/>
      <c r="C24" s="112"/>
      <c r="D24" s="112"/>
      <c r="E24" s="79">
        <f t="shared" ref="E24:L24" si="4">SUM(E21:E23)</f>
        <v>-3.7350000000000039</v>
      </c>
      <c r="F24" s="187">
        <f t="shared" si="4"/>
        <v>3.1929999999999965</v>
      </c>
      <c r="G24" s="79">
        <f t="shared" si="4"/>
        <v>-6.8590000000000018</v>
      </c>
      <c r="H24" s="53">
        <f t="shared" si="4"/>
        <v>3.2870000000000053</v>
      </c>
      <c r="I24" s="79">
        <f t="shared" si="4"/>
        <v>1.4440000000000182</v>
      </c>
      <c r="J24" s="57">
        <f t="shared" si="4"/>
        <v>9.39</v>
      </c>
      <c r="K24" s="57">
        <f t="shared" si="4"/>
        <v>5.1359999999999824</v>
      </c>
      <c r="L24" s="57">
        <f t="shared" si="4"/>
        <v>3.4900000000000415</v>
      </c>
    </row>
    <row r="25" spans="1:12" ht="15" customHeight="1" x14ac:dyDescent="0.35">
      <c r="A25" s="105" t="s">
        <v>21</v>
      </c>
      <c r="B25" s="58"/>
      <c r="C25" s="58"/>
      <c r="D25" s="58"/>
      <c r="E25" s="80">
        <v>-3.7350000000000034</v>
      </c>
      <c r="F25" s="54">
        <v>3.1929999999999996</v>
      </c>
      <c r="G25" s="80">
        <v>-6.8590000000000071</v>
      </c>
      <c r="H25" s="54">
        <v>3.2869999999999884</v>
      </c>
      <c r="I25" s="80">
        <v>1.4440000000000115</v>
      </c>
      <c r="J25" s="54">
        <v>9.3900000000000219</v>
      </c>
      <c r="K25" s="54">
        <v>5.1359999999999388</v>
      </c>
      <c r="L25" s="54">
        <v>3.4900000000000304</v>
      </c>
    </row>
    <row r="26" spans="1:12" ht="15" customHeight="1" x14ac:dyDescent="0.35">
      <c r="A26" s="105" t="s">
        <v>77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</row>
    <row r="27" spans="1:12" ht="15" customHeight="1" x14ac:dyDescent="0.35">
      <c r="A27" s="140"/>
      <c r="B27" s="140"/>
      <c r="C27" s="140"/>
      <c r="D27" s="140"/>
      <c r="E27" s="174"/>
      <c r="F27" s="175"/>
      <c r="G27" s="174"/>
      <c r="H27" s="175"/>
      <c r="I27" s="174"/>
      <c r="J27" s="175"/>
      <c r="K27" s="175"/>
      <c r="L27" s="175"/>
    </row>
    <row r="28" spans="1:12" ht="15" customHeight="1" x14ac:dyDescent="0.35">
      <c r="A28" s="138" t="s">
        <v>79</v>
      </c>
      <c r="B28" s="58"/>
      <c r="C28" s="58"/>
      <c r="D28" s="58"/>
      <c r="E28" s="80">
        <v>-0.95600000000000007</v>
      </c>
      <c r="F28" s="54">
        <v>-0.33199999999999996</v>
      </c>
      <c r="G28" s="80">
        <v>-1.1200000000000001</v>
      </c>
      <c r="H28" s="54">
        <v>-0.60099999999999998</v>
      </c>
      <c r="I28" s="80">
        <v>-1.559774</v>
      </c>
      <c r="J28" s="54">
        <v>-0.253</v>
      </c>
      <c r="K28" s="54">
        <v>0</v>
      </c>
      <c r="L28" s="54">
        <v>0</v>
      </c>
    </row>
    <row r="29" spans="1:12" ht="15" customHeight="1" x14ac:dyDescent="0.35">
      <c r="A29" s="139" t="s">
        <v>80</v>
      </c>
      <c r="B29" s="140"/>
      <c r="C29" s="140"/>
      <c r="D29" s="140"/>
      <c r="E29" s="172">
        <f t="shared" ref="E29:L29" si="5">E15-E28</f>
        <v>-3.7230000000000039</v>
      </c>
      <c r="F29" s="173">
        <f t="shared" si="5"/>
        <v>2.6539999999999964</v>
      </c>
      <c r="G29" s="172">
        <f t="shared" si="5"/>
        <v>-6.104000000000001</v>
      </c>
      <c r="H29" s="173">
        <f t="shared" si="5"/>
        <v>3.7500000000000053</v>
      </c>
      <c r="I29" s="172">
        <f t="shared" si="5"/>
        <v>2.8297740000000182</v>
      </c>
      <c r="J29" s="173">
        <f t="shared" si="5"/>
        <v>11.294</v>
      </c>
      <c r="K29" s="173">
        <f t="shared" si="5"/>
        <v>9.634999999999982</v>
      </c>
      <c r="L29" s="173">
        <f t="shared" si="5"/>
        <v>14.130000000000042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161</v>
      </c>
      <c r="F32" s="69" t="s">
        <v>161</v>
      </c>
      <c r="G32" s="69" t="s">
        <v>162</v>
      </c>
      <c r="H32" s="69" t="s">
        <v>162</v>
      </c>
      <c r="I32" s="69"/>
      <c r="J32" s="69"/>
      <c r="K32" s="69"/>
      <c r="L32" s="69"/>
    </row>
    <row r="33" spans="1:12" ht="16.5" x14ac:dyDescent="0.35">
      <c r="A33" s="64" t="s">
        <v>74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4</v>
      </c>
      <c r="B35" s="113"/>
      <c r="C35" s="113"/>
      <c r="D35" s="113"/>
      <c r="E35" s="80"/>
      <c r="F35" s="54"/>
      <c r="G35" s="80">
        <v>60.561</v>
      </c>
      <c r="H35" s="54">
        <v>56.192</v>
      </c>
      <c r="I35" s="80">
        <v>61.173999999999999</v>
      </c>
      <c r="J35" s="54">
        <v>56.116</v>
      </c>
      <c r="K35" s="54">
        <v>56.112000000000002</v>
      </c>
      <c r="L35" s="54">
        <v>56.201000000000001</v>
      </c>
    </row>
    <row r="36" spans="1:12" ht="15" customHeight="1" x14ac:dyDescent="0.35">
      <c r="A36" s="105" t="s">
        <v>22</v>
      </c>
      <c r="B36" s="106"/>
      <c r="C36" s="106"/>
      <c r="D36" s="106"/>
      <c r="E36" s="80"/>
      <c r="F36" s="54"/>
      <c r="G36" s="80">
        <v>0.80200000000000005</v>
      </c>
      <c r="H36" s="54">
        <v>0.69099999999999995</v>
      </c>
      <c r="I36" s="80">
        <v>0.85699999999999998</v>
      </c>
      <c r="J36" s="54">
        <v>0.81</v>
      </c>
      <c r="K36" s="54">
        <v>0.78600000000000003</v>
      </c>
      <c r="L36" s="54">
        <v>0.63500000000000001</v>
      </c>
    </row>
    <row r="37" spans="1:12" ht="15" customHeight="1" x14ac:dyDescent="0.35">
      <c r="A37" s="105" t="s">
        <v>23</v>
      </c>
      <c r="B37" s="106"/>
      <c r="C37" s="106"/>
      <c r="D37" s="106"/>
      <c r="E37" s="80"/>
      <c r="F37" s="54"/>
      <c r="G37" s="80">
        <v>8.173</v>
      </c>
      <c r="H37" s="54">
        <v>8.604000000000001</v>
      </c>
      <c r="I37" s="80">
        <v>8.83</v>
      </c>
      <c r="J37" s="54">
        <v>8.3669999999999991</v>
      </c>
      <c r="K37" s="54">
        <v>6.8559999999999999</v>
      </c>
      <c r="L37" s="54">
        <v>7.0269999999999992</v>
      </c>
    </row>
    <row r="38" spans="1:12" ht="15" customHeight="1" x14ac:dyDescent="0.35">
      <c r="A38" s="105" t="s">
        <v>24</v>
      </c>
      <c r="B38" s="106"/>
      <c r="C38" s="106"/>
      <c r="D38" s="106"/>
      <c r="E38" s="80"/>
      <c r="F38" s="54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7" t="s">
        <v>25</v>
      </c>
      <c r="B39" s="62"/>
      <c r="C39" s="62"/>
      <c r="D39" s="62"/>
      <c r="E39" s="81"/>
      <c r="F39" s="55"/>
      <c r="G39" s="81">
        <v>3.5569999999999999</v>
      </c>
      <c r="H39" s="55">
        <v>2.5339999999999998</v>
      </c>
      <c r="I39" s="81">
        <v>3.5920000000000001</v>
      </c>
      <c r="J39" s="55">
        <v>2.46</v>
      </c>
      <c r="K39" s="55">
        <v>5.5679999999999996</v>
      </c>
      <c r="L39" s="55">
        <v>1.92</v>
      </c>
    </row>
    <row r="40" spans="1:12" ht="15" customHeight="1" x14ac:dyDescent="0.35">
      <c r="A40" s="102" t="s">
        <v>26</v>
      </c>
      <c r="B40" s="108"/>
      <c r="C40" s="108"/>
      <c r="D40" s="108"/>
      <c r="E40" s="79"/>
      <c r="F40" s="187"/>
      <c r="G40" s="79">
        <f t="shared" ref="G40:L40" si="6">SUM(G35:G39)</f>
        <v>73.093000000000004</v>
      </c>
      <c r="H40" s="187">
        <f t="shared" si="6"/>
        <v>68.021000000000015</v>
      </c>
      <c r="I40" s="79">
        <f t="shared" si="6"/>
        <v>74.453000000000003</v>
      </c>
      <c r="J40" s="57">
        <f t="shared" si="6"/>
        <v>67.753</v>
      </c>
      <c r="K40" s="57">
        <f t="shared" si="6"/>
        <v>69.322000000000003</v>
      </c>
      <c r="L40" s="57">
        <f t="shared" si="6"/>
        <v>65.783000000000001</v>
      </c>
    </row>
    <row r="41" spans="1:12" ht="15" customHeight="1" x14ac:dyDescent="0.35">
      <c r="A41" s="105" t="s">
        <v>27</v>
      </c>
      <c r="B41" s="58"/>
      <c r="C41" s="58"/>
      <c r="D41" s="58"/>
      <c r="E41" s="80"/>
      <c r="F41" s="54"/>
      <c r="G41" s="80">
        <v>24.140999999999998</v>
      </c>
      <c r="H41" s="54">
        <v>25.554000000000002</v>
      </c>
      <c r="I41" s="80">
        <v>25.048999999999999</v>
      </c>
      <c r="J41" s="54">
        <v>24.779</v>
      </c>
      <c r="K41" s="54">
        <v>22.660999999999998</v>
      </c>
      <c r="L41" s="54">
        <v>27.407</v>
      </c>
    </row>
    <row r="42" spans="1:12" ht="15" customHeight="1" x14ac:dyDescent="0.35">
      <c r="A42" s="105" t="s">
        <v>28</v>
      </c>
      <c r="B42" s="58"/>
      <c r="C42" s="58"/>
      <c r="D42" s="58"/>
      <c r="E42" s="80"/>
      <c r="F42" s="54"/>
      <c r="G42" s="80">
        <v>0</v>
      </c>
      <c r="H42" s="54">
        <v>0</v>
      </c>
      <c r="I42" s="80">
        <v>0.28000000000000003</v>
      </c>
      <c r="J42" s="54">
        <v>0</v>
      </c>
      <c r="K42" s="54">
        <v>0</v>
      </c>
      <c r="L42" s="54">
        <v>0</v>
      </c>
    </row>
    <row r="43" spans="1:12" ht="15" customHeight="1" x14ac:dyDescent="0.35">
      <c r="A43" s="105" t="s">
        <v>29</v>
      </c>
      <c r="B43" s="58"/>
      <c r="C43" s="58"/>
      <c r="D43" s="58"/>
      <c r="E43" s="80"/>
      <c r="F43" s="54"/>
      <c r="G43" s="80">
        <v>21.71</v>
      </c>
      <c r="H43" s="54">
        <v>29.242999999999999</v>
      </c>
      <c r="I43" s="80">
        <v>26.031999999999996</v>
      </c>
      <c r="J43" s="54">
        <v>32.679000000000002</v>
      </c>
      <c r="K43" s="54">
        <v>32.094999999999999</v>
      </c>
      <c r="L43" s="54">
        <v>36.091000000000001</v>
      </c>
    </row>
    <row r="44" spans="1:12" ht="15" customHeight="1" x14ac:dyDescent="0.35">
      <c r="A44" s="105" t="s">
        <v>30</v>
      </c>
      <c r="B44" s="58"/>
      <c r="C44" s="58"/>
      <c r="D44" s="58"/>
      <c r="E44" s="80"/>
      <c r="F44" s="54"/>
      <c r="G44" s="80">
        <v>6.34</v>
      </c>
      <c r="H44" s="54">
        <v>15.456</v>
      </c>
      <c r="I44" s="80">
        <v>10.5</v>
      </c>
      <c r="J44" s="54">
        <v>6.9409999999999998</v>
      </c>
      <c r="K44" s="54">
        <v>7.194</v>
      </c>
      <c r="L44" s="54">
        <v>11.531000000000001</v>
      </c>
    </row>
    <row r="45" spans="1:12" ht="15" customHeight="1" x14ac:dyDescent="0.35">
      <c r="A45" s="107" t="s">
        <v>31</v>
      </c>
      <c r="B45" s="62"/>
      <c r="C45" s="62"/>
      <c r="D45" s="62"/>
      <c r="E45" s="81"/>
      <c r="F45" s="55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</row>
    <row r="46" spans="1:12" ht="15" customHeight="1" x14ac:dyDescent="0.35">
      <c r="A46" s="114" t="s">
        <v>32</v>
      </c>
      <c r="B46" s="73"/>
      <c r="C46" s="73"/>
      <c r="D46" s="73"/>
      <c r="E46" s="86"/>
      <c r="F46" s="192"/>
      <c r="G46" s="86">
        <f t="shared" ref="G46:L46" si="7">SUM(G41:G45)</f>
        <v>52.191000000000003</v>
      </c>
      <c r="H46" s="56">
        <f t="shared" si="7"/>
        <v>70.253</v>
      </c>
      <c r="I46" s="86">
        <f t="shared" si="7"/>
        <v>61.860999999999997</v>
      </c>
      <c r="J46" s="130">
        <f t="shared" si="7"/>
        <v>64.399000000000001</v>
      </c>
      <c r="K46" s="130">
        <f t="shared" si="7"/>
        <v>61.95</v>
      </c>
      <c r="L46" s="130">
        <f t="shared" si="7"/>
        <v>75.029000000000011</v>
      </c>
    </row>
    <row r="47" spans="1:12" ht="15" customHeight="1" x14ac:dyDescent="0.35">
      <c r="A47" s="102" t="s">
        <v>33</v>
      </c>
      <c r="B47" s="74"/>
      <c r="C47" s="74"/>
      <c r="D47" s="74"/>
      <c r="E47" s="79"/>
      <c r="F47" s="187"/>
      <c r="G47" s="79">
        <f t="shared" ref="G47:L47" si="8">G40+G46</f>
        <v>125.28400000000001</v>
      </c>
      <c r="H47" s="187">
        <f t="shared" si="8"/>
        <v>138.274</v>
      </c>
      <c r="I47" s="79">
        <f t="shared" si="8"/>
        <v>136.31399999999999</v>
      </c>
      <c r="J47" s="57">
        <f t="shared" si="8"/>
        <v>132.15199999999999</v>
      </c>
      <c r="K47" s="57">
        <f t="shared" si="8"/>
        <v>131.27199999999999</v>
      </c>
      <c r="L47" s="57">
        <f t="shared" si="8"/>
        <v>140.81200000000001</v>
      </c>
    </row>
    <row r="48" spans="1:12" ht="15" customHeight="1" x14ac:dyDescent="0.35">
      <c r="A48" s="105" t="s">
        <v>34</v>
      </c>
      <c r="B48" s="58"/>
      <c r="C48" s="58"/>
      <c r="D48" s="58"/>
      <c r="E48" s="80"/>
      <c r="F48" s="54"/>
      <c r="G48" s="80">
        <v>58.023000000000003</v>
      </c>
      <c r="H48" s="54">
        <v>58.578000000000003</v>
      </c>
      <c r="I48" s="80">
        <v>60.993000000000002</v>
      </c>
      <c r="J48" s="54">
        <v>53.363999999999997</v>
      </c>
      <c r="K48" s="54">
        <v>46.287999999999997</v>
      </c>
      <c r="L48" s="54">
        <v>40.822000000000003</v>
      </c>
    </row>
    <row r="49" spans="1:12" ht="15" customHeight="1" x14ac:dyDescent="0.35">
      <c r="A49" s="105" t="s">
        <v>76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</row>
    <row r="50" spans="1:12" ht="15" customHeight="1" x14ac:dyDescent="0.35">
      <c r="A50" s="105" t="s">
        <v>35</v>
      </c>
      <c r="B50" s="58"/>
      <c r="C50" s="58"/>
      <c r="D50" s="58"/>
      <c r="E50" s="80"/>
      <c r="F50" s="54"/>
      <c r="G50" s="80">
        <v>0</v>
      </c>
      <c r="H50" s="54">
        <v>0</v>
      </c>
      <c r="I50" s="80">
        <v>0.185</v>
      </c>
      <c r="J50" s="54">
        <v>0.19600000000000001</v>
      </c>
      <c r="K50" s="54">
        <v>0.21199999999999999</v>
      </c>
      <c r="L50" s="54">
        <v>0.219</v>
      </c>
    </row>
    <row r="51" spans="1:12" ht="15" customHeight="1" x14ac:dyDescent="0.35">
      <c r="A51" s="105" t="s">
        <v>36</v>
      </c>
      <c r="B51" s="58"/>
      <c r="C51" s="58"/>
      <c r="D51" s="58"/>
      <c r="E51" s="80"/>
      <c r="F51" s="54"/>
      <c r="G51" s="80">
        <v>1.8029999999999999</v>
      </c>
      <c r="H51" s="54">
        <v>1.6419999999999999</v>
      </c>
      <c r="I51" s="80">
        <v>1.3960000000000001</v>
      </c>
      <c r="J51" s="54">
        <v>1.2589999999999999</v>
      </c>
      <c r="K51" s="54">
        <v>1.8320000000000001</v>
      </c>
      <c r="L51" s="54">
        <v>1.9279999999999999</v>
      </c>
    </row>
    <row r="52" spans="1:12" ht="15" customHeight="1" x14ac:dyDescent="0.35">
      <c r="A52" s="105" t="s">
        <v>37</v>
      </c>
      <c r="B52" s="58"/>
      <c r="C52" s="58"/>
      <c r="D52" s="58"/>
      <c r="E52" s="80"/>
      <c r="F52" s="54"/>
      <c r="G52" s="80">
        <v>46.645999999999994</v>
      </c>
      <c r="H52" s="54">
        <v>50.241</v>
      </c>
      <c r="I52" s="80">
        <v>49.036999999999999</v>
      </c>
      <c r="J52" s="54">
        <v>49.285000000000004</v>
      </c>
      <c r="K52" s="54">
        <v>55.400999999999996</v>
      </c>
      <c r="L52" s="54">
        <v>63.616</v>
      </c>
    </row>
    <row r="53" spans="1:12" ht="15" customHeight="1" x14ac:dyDescent="0.35">
      <c r="A53" s="105" t="s">
        <v>38</v>
      </c>
      <c r="B53" s="58"/>
      <c r="C53" s="58"/>
      <c r="D53" s="58"/>
      <c r="E53" s="80"/>
      <c r="F53" s="54"/>
      <c r="G53" s="80">
        <v>18.78</v>
      </c>
      <c r="H53" s="54">
        <v>26.197000000000003</v>
      </c>
      <c r="I53" s="80">
        <v>22.960000000000004</v>
      </c>
      <c r="J53" s="54">
        <v>24.565999999999999</v>
      </c>
      <c r="K53" s="54">
        <v>22.64</v>
      </c>
      <c r="L53" s="54">
        <v>29.003</v>
      </c>
    </row>
    <row r="54" spans="1:12" ht="15" customHeight="1" x14ac:dyDescent="0.35">
      <c r="A54" s="105" t="s">
        <v>71</v>
      </c>
      <c r="B54" s="58"/>
      <c r="C54" s="58"/>
      <c r="D54" s="58"/>
      <c r="E54" s="80"/>
      <c r="F54" s="54"/>
      <c r="G54" s="80">
        <v>3.2000000000000001E-2</v>
      </c>
      <c r="H54" s="54">
        <v>1.6160000000000001</v>
      </c>
      <c r="I54" s="80">
        <v>1.7430000000000001</v>
      </c>
      <c r="J54" s="54">
        <v>3.4820000000000002</v>
      </c>
      <c r="K54" s="54">
        <v>4.899</v>
      </c>
      <c r="L54" s="54">
        <v>5.2240000000000002</v>
      </c>
    </row>
    <row r="55" spans="1:12" ht="15" customHeight="1" x14ac:dyDescent="0.35">
      <c r="A55" s="107" t="s">
        <v>39</v>
      </c>
      <c r="B55" s="62"/>
      <c r="C55" s="62"/>
      <c r="D55" s="62"/>
      <c r="E55" s="81"/>
      <c r="F55" s="55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</row>
    <row r="56" spans="1:12" ht="15" customHeight="1" x14ac:dyDescent="0.35">
      <c r="A56" s="102" t="s">
        <v>40</v>
      </c>
      <c r="B56" s="74"/>
      <c r="C56" s="74"/>
      <c r="D56" s="74"/>
      <c r="E56" s="79"/>
      <c r="F56" s="52"/>
      <c r="G56" s="79">
        <f t="shared" ref="G56:L56" si="9">SUM(G48:G55)</f>
        <v>125.28399999999999</v>
      </c>
      <c r="H56" s="52">
        <f t="shared" si="9"/>
        <v>138.27400000000003</v>
      </c>
      <c r="I56" s="79">
        <f t="shared" si="9"/>
        <v>136.31399999999999</v>
      </c>
      <c r="J56" s="57">
        <f t="shared" si="9"/>
        <v>132.15199999999999</v>
      </c>
      <c r="K56" s="57">
        <f t="shared" si="9"/>
        <v>131.27199999999999</v>
      </c>
      <c r="L56" s="57">
        <f t="shared" si="9"/>
        <v>140.81200000000001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161</v>
      </c>
      <c r="F59" s="69" t="s">
        <v>161</v>
      </c>
      <c r="G59" s="69" t="s">
        <v>162</v>
      </c>
      <c r="H59" s="69" t="s">
        <v>162</v>
      </c>
      <c r="I59" s="69"/>
      <c r="J59" s="69"/>
      <c r="K59" s="69"/>
      <c r="L59" s="69"/>
    </row>
    <row r="60" spans="1:12" ht="16.5" x14ac:dyDescent="0.35">
      <c r="A60" s="64" t="s">
        <v>73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41</v>
      </c>
      <c r="B62" s="115"/>
      <c r="C62" s="115"/>
      <c r="D62" s="115"/>
      <c r="E62" s="80">
        <v>-4.7550000000000061</v>
      </c>
      <c r="F62" s="54">
        <v>2.4019999999999988</v>
      </c>
      <c r="G62" s="80">
        <v>-6.7240000000000109</v>
      </c>
      <c r="H62" s="54">
        <v>2.4170000000000038</v>
      </c>
      <c r="I62" s="80">
        <v>-0.10299999999999265</v>
      </c>
      <c r="J62" s="54">
        <v>9.1410000000000373</v>
      </c>
      <c r="K62" s="54">
        <v>7.5469999999999757</v>
      </c>
      <c r="L62" s="54">
        <v>10.55600000000002</v>
      </c>
    </row>
    <row r="63" spans="1:12" ht="15" customHeight="1" x14ac:dyDescent="0.35">
      <c r="A63" s="116" t="s">
        <v>42</v>
      </c>
      <c r="B63" s="116"/>
      <c r="C63" s="117"/>
      <c r="D63" s="117"/>
      <c r="E63" s="81">
        <v>2.9640000000000004</v>
      </c>
      <c r="F63" s="55">
        <v>4.915</v>
      </c>
      <c r="G63" s="81">
        <v>0.5990000000000002</v>
      </c>
      <c r="H63" s="55">
        <v>6.5720000000000001</v>
      </c>
      <c r="I63" s="81">
        <v>7.508</v>
      </c>
      <c r="J63" s="55">
        <v>-0.39699999999999985</v>
      </c>
      <c r="K63" s="55">
        <v>-0.16400000000000015</v>
      </c>
      <c r="L63" s="55">
        <v>-0.94599999999999973</v>
      </c>
    </row>
    <row r="64" spans="1:12" ht="15" customHeight="1" x14ac:dyDescent="0.35">
      <c r="A64" s="168" t="s">
        <v>43</v>
      </c>
      <c r="B64" s="118"/>
      <c r="C64" s="119"/>
      <c r="D64" s="119"/>
      <c r="E64" s="131">
        <f t="shared" ref="E64:L64" si="10">SUM(E62:E63)</f>
        <v>-1.7910000000000057</v>
      </c>
      <c r="F64" s="187">
        <f t="shared" si="10"/>
        <v>7.3169999999999984</v>
      </c>
      <c r="G64" s="79">
        <f t="shared" si="10"/>
        <v>-6.1250000000000107</v>
      </c>
      <c r="H64" s="53">
        <f t="shared" si="10"/>
        <v>8.9890000000000043</v>
      </c>
      <c r="I64" s="79">
        <f t="shared" si="10"/>
        <v>7.4050000000000074</v>
      </c>
      <c r="J64" s="57">
        <f t="shared" si="10"/>
        <v>8.7440000000000371</v>
      </c>
      <c r="K64" s="57">
        <f t="shared" si="10"/>
        <v>7.382999999999976</v>
      </c>
      <c r="L64" s="57">
        <f t="shared" si="10"/>
        <v>9.6100000000000207</v>
      </c>
    </row>
    <row r="65" spans="1:13" ht="15" customHeight="1" x14ac:dyDescent="0.35">
      <c r="A65" s="115" t="s">
        <v>44</v>
      </c>
      <c r="B65" s="115"/>
      <c r="C65" s="58"/>
      <c r="D65" s="58"/>
      <c r="E65" s="80">
        <v>-0.43499999999999994</v>
      </c>
      <c r="F65" s="54">
        <v>-0.56899999999999995</v>
      </c>
      <c r="G65" s="80">
        <v>-0.83399999999999996</v>
      </c>
      <c r="H65" s="54">
        <v>-1.0309999999999999</v>
      </c>
      <c r="I65" s="80">
        <v>-2.6180000000000003</v>
      </c>
      <c r="J65" s="54">
        <v>-3.6840000000000002</v>
      </c>
      <c r="K65" s="54">
        <v>-2.9749999999999996</v>
      </c>
      <c r="L65" s="54">
        <v>-2.4670000000000001</v>
      </c>
    </row>
    <row r="66" spans="1:13" ht="15" customHeight="1" x14ac:dyDescent="0.35">
      <c r="A66" s="116" t="s">
        <v>72</v>
      </c>
      <c r="B66" s="116"/>
      <c r="C66" s="62"/>
      <c r="D66" s="62"/>
      <c r="E66" s="81">
        <v>2.9000000000000001E-2</v>
      </c>
      <c r="F66" s="55">
        <v>1.3000000000000001E-2</v>
      </c>
      <c r="G66" s="81">
        <v>3.4000000000000002E-2</v>
      </c>
      <c r="H66" s="55">
        <v>3.3000000000000002E-2</v>
      </c>
      <c r="I66" s="81">
        <v>0.156</v>
      </c>
      <c r="J66" s="55">
        <v>9.4E-2</v>
      </c>
      <c r="K66" s="55">
        <v>6.5000000000000002E-2</v>
      </c>
      <c r="L66" s="55">
        <v>8.1000000000000003E-2</v>
      </c>
    </row>
    <row r="67" spans="1:13" ht="15" customHeight="1" x14ac:dyDescent="0.35">
      <c r="A67" s="120" t="s">
        <v>45</v>
      </c>
      <c r="B67" s="120"/>
      <c r="C67" s="121"/>
      <c r="D67" s="121"/>
      <c r="E67" s="131">
        <f t="shared" ref="E67:L67" si="11">SUM(E64:E66)</f>
        <v>-2.1970000000000058</v>
      </c>
      <c r="F67" s="187">
        <f t="shared" si="11"/>
        <v>6.7609999999999983</v>
      </c>
      <c r="G67" s="79">
        <f t="shared" si="11"/>
        <v>-6.9250000000000105</v>
      </c>
      <c r="H67" s="53">
        <f t="shared" si="11"/>
        <v>7.991000000000005</v>
      </c>
      <c r="I67" s="79">
        <f t="shared" si="11"/>
        <v>4.9430000000000067</v>
      </c>
      <c r="J67" s="57">
        <f t="shared" si="11"/>
        <v>5.1540000000000372</v>
      </c>
      <c r="K67" s="57">
        <f t="shared" si="11"/>
        <v>4.4729999999999768</v>
      </c>
      <c r="L67" s="57">
        <f t="shared" si="11"/>
        <v>7.2240000000000206</v>
      </c>
    </row>
    <row r="68" spans="1:13" ht="15" customHeight="1" x14ac:dyDescent="0.35">
      <c r="A68" s="116" t="s">
        <v>46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0</v>
      </c>
      <c r="I68" s="81">
        <v>-6.3390000000000004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68" t="s">
        <v>47</v>
      </c>
      <c r="B69" s="118"/>
      <c r="C69" s="74"/>
      <c r="D69" s="74"/>
      <c r="E69" s="131">
        <f t="shared" ref="E69:L69" si="12">SUM(E67:E68)</f>
        <v>-2.1970000000000058</v>
      </c>
      <c r="F69" s="187">
        <f t="shared" si="12"/>
        <v>6.7609999999999983</v>
      </c>
      <c r="G69" s="79">
        <f t="shared" si="12"/>
        <v>-6.9250000000000105</v>
      </c>
      <c r="H69" s="53">
        <f t="shared" si="12"/>
        <v>7.991000000000005</v>
      </c>
      <c r="I69" s="79">
        <f t="shared" si="12"/>
        <v>-1.3959999999999937</v>
      </c>
      <c r="J69" s="57">
        <f t="shared" si="12"/>
        <v>5.1540000000000372</v>
      </c>
      <c r="K69" s="57">
        <f t="shared" si="12"/>
        <v>4.4729999999999768</v>
      </c>
      <c r="L69" s="57">
        <f t="shared" si="12"/>
        <v>7.2240000000000206</v>
      </c>
    </row>
    <row r="70" spans="1:13" ht="15" customHeight="1" x14ac:dyDescent="0.35">
      <c r="A70" s="115" t="s">
        <v>48</v>
      </c>
      <c r="B70" s="115"/>
      <c r="C70" s="58"/>
      <c r="D70" s="58"/>
      <c r="E70" s="80">
        <v>-2.0020000000000002</v>
      </c>
      <c r="F70" s="54">
        <v>-0.57699999999999985</v>
      </c>
      <c r="G70" s="80">
        <v>-2.1800000000000002</v>
      </c>
      <c r="H70" s="54">
        <v>0.43100000000000005</v>
      </c>
      <c r="I70" s="80">
        <v>-1.23</v>
      </c>
      <c r="J70" s="54">
        <v>-6.5120000000000005</v>
      </c>
      <c r="K70" s="54">
        <v>-8.3719999999999999</v>
      </c>
      <c r="L70" s="54">
        <v>-6.8250000000000011</v>
      </c>
    </row>
    <row r="71" spans="1:13" ht="15" customHeight="1" x14ac:dyDescent="0.35">
      <c r="A71" s="115" t="s">
        <v>49</v>
      </c>
      <c r="B71" s="115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0</v>
      </c>
    </row>
    <row r="72" spans="1:13" ht="15" customHeight="1" x14ac:dyDescent="0.35">
      <c r="A72" s="115" t="s">
        <v>50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-2.6989999999999998</v>
      </c>
      <c r="K72" s="54">
        <v>0</v>
      </c>
      <c r="L72" s="54">
        <v>0</v>
      </c>
    </row>
    <row r="73" spans="1:13" ht="15" customHeight="1" x14ac:dyDescent="0.35">
      <c r="A73" s="116" t="s">
        <v>51</v>
      </c>
      <c r="B73" s="116"/>
      <c r="C73" s="62"/>
      <c r="D73" s="62"/>
      <c r="E73" s="81">
        <v>4.6500000000000004</v>
      </c>
      <c r="F73" s="55">
        <v>-0.114</v>
      </c>
      <c r="G73" s="81">
        <v>4.9300000000000006</v>
      </c>
      <c r="H73" s="55">
        <v>-0.114</v>
      </c>
      <c r="I73" s="81">
        <v>6.226</v>
      </c>
      <c r="J73" s="55">
        <v>3.5350000000000001</v>
      </c>
      <c r="K73" s="55">
        <v>-3.9E-2</v>
      </c>
      <c r="L73" s="55">
        <v>0</v>
      </c>
    </row>
    <row r="74" spans="1:13" ht="15" customHeight="1" x14ac:dyDescent="0.35">
      <c r="A74" s="201" t="s">
        <v>52</v>
      </c>
      <c r="B74" s="200"/>
      <c r="C74" s="124"/>
      <c r="D74" s="124"/>
      <c r="E74" s="86">
        <f t="shared" ref="E74:L74" si="13">SUM(E70:E73)</f>
        <v>2.6480000000000001</v>
      </c>
      <c r="F74" s="192">
        <f t="shared" si="13"/>
        <v>-0.69099999999999984</v>
      </c>
      <c r="G74" s="86">
        <f t="shared" si="13"/>
        <v>2.7500000000000004</v>
      </c>
      <c r="H74" s="56">
        <f t="shared" si="13"/>
        <v>0.31700000000000006</v>
      </c>
      <c r="I74" s="86">
        <f t="shared" si="13"/>
        <v>4.9960000000000004</v>
      </c>
      <c r="J74" s="159">
        <f t="shared" si="13"/>
        <v>-5.6760000000000002</v>
      </c>
      <c r="K74" s="159">
        <f t="shared" si="13"/>
        <v>-8.4109999999999996</v>
      </c>
      <c r="L74" s="159">
        <f t="shared" si="13"/>
        <v>-6.8250000000000011</v>
      </c>
    </row>
    <row r="75" spans="1:13" ht="15" customHeight="1" x14ac:dyDescent="0.35">
      <c r="A75" s="118" t="s">
        <v>53</v>
      </c>
      <c r="B75" s="118"/>
      <c r="C75" s="74"/>
      <c r="D75" s="74"/>
      <c r="E75" s="131">
        <f t="shared" ref="E75:L75" si="14">SUM(E74+E69)</f>
        <v>0.45099999999999429</v>
      </c>
      <c r="F75" s="187">
        <f t="shared" si="14"/>
        <v>6.0699999999999985</v>
      </c>
      <c r="G75" s="79">
        <f t="shared" si="14"/>
        <v>-4.1750000000000096</v>
      </c>
      <c r="H75" s="53">
        <f t="shared" si="14"/>
        <v>8.3080000000000052</v>
      </c>
      <c r="I75" s="79">
        <f t="shared" si="14"/>
        <v>3.6000000000000068</v>
      </c>
      <c r="J75" s="57">
        <f t="shared" si="14"/>
        <v>-0.52199999999996294</v>
      </c>
      <c r="K75" s="57">
        <f t="shared" si="14"/>
        <v>-3.9380000000000228</v>
      </c>
      <c r="L75" s="57">
        <f t="shared" si="14"/>
        <v>0.39900000000001956</v>
      </c>
    </row>
    <row r="76" spans="1:13" ht="15" customHeight="1" x14ac:dyDescent="0.35">
      <c r="A76" s="116" t="s">
        <v>113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162"/>
    </row>
    <row r="77" spans="1:13" ht="15" customHeight="1" x14ac:dyDescent="0.35">
      <c r="A77" s="168" t="s">
        <v>114</v>
      </c>
      <c r="B77" s="121"/>
      <c r="C77" s="74"/>
      <c r="D77" s="74"/>
      <c r="E77" s="131">
        <f t="shared" ref="E77:L77" si="15">SUM(E75:E76)</f>
        <v>0.45099999999999429</v>
      </c>
      <c r="F77" s="187">
        <f t="shared" si="15"/>
        <v>6.0699999999999985</v>
      </c>
      <c r="G77" s="79">
        <f t="shared" si="15"/>
        <v>-4.1750000000000096</v>
      </c>
      <c r="H77" s="53">
        <f t="shared" si="15"/>
        <v>8.3080000000000052</v>
      </c>
      <c r="I77" s="79">
        <f t="shared" si="15"/>
        <v>3.6000000000000068</v>
      </c>
      <c r="J77" s="57">
        <f t="shared" si="15"/>
        <v>-0.52199999999996294</v>
      </c>
      <c r="K77" s="57">
        <f t="shared" si="15"/>
        <v>-3.9380000000000228</v>
      </c>
      <c r="L77" s="57">
        <f t="shared" si="15"/>
        <v>0.39900000000001956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161</v>
      </c>
      <c r="F80" s="66" t="s">
        <v>161</v>
      </c>
      <c r="G80" s="69" t="s">
        <v>162</v>
      </c>
      <c r="H80" s="69" t="s">
        <v>162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55</v>
      </c>
      <c r="B83" s="115"/>
      <c r="C83" s="106"/>
      <c r="D83" s="106"/>
      <c r="E83" s="80">
        <v>-20.682491269946521</v>
      </c>
      <c r="F83" s="54">
        <v>6.719527723116089</v>
      </c>
      <c r="G83" s="80">
        <v>-15.057214915480349</v>
      </c>
      <c r="H83" s="54">
        <v>4.5883055761973459</v>
      </c>
      <c r="I83" s="80">
        <v>1.0112189567723777</v>
      </c>
      <c r="J83" s="54">
        <v>7.636919501431799</v>
      </c>
      <c r="K83" s="54">
        <v>6.737055553613251</v>
      </c>
      <c r="L83" s="54">
        <v>9.100921685699392</v>
      </c>
    </row>
    <row r="84" spans="1:12" ht="15" customHeight="1" x14ac:dyDescent="0.35">
      <c r="A84" s="105" t="s">
        <v>110</v>
      </c>
      <c r="B84" s="115"/>
      <c r="C84" s="106"/>
      <c r="D84" s="106"/>
      <c r="E84" s="80">
        <v>-16.456703354992715</v>
      </c>
      <c r="F84" s="54">
        <v>7.6802870702627519</v>
      </c>
      <c r="G84" s="80">
        <v>-12.722762990599687</v>
      </c>
      <c r="H84" s="54">
        <v>5.4640031472658137</v>
      </c>
      <c r="I84" s="80">
        <v>2.2531662300642572</v>
      </c>
      <c r="J84" s="54">
        <v>7.8119163888389407</v>
      </c>
      <c r="K84" s="54">
        <v>6.737055553613251</v>
      </c>
      <c r="L84" s="54">
        <v>9.100921685699392</v>
      </c>
    </row>
    <row r="85" spans="1:12" ht="15" customHeight="1" x14ac:dyDescent="0.35">
      <c r="A85" s="105" t="s">
        <v>56</v>
      </c>
      <c r="B85" s="115"/>
      <c r="C85" s="106"/>
      <c r="D85" s="106"/>
      <c r="E85" s="80">
        <v>-15.652212350263023</v>
      </c>
      <c r="F85" s="54">
        <v>10.741984025928934</v>
      </c>
      <c r="G85" s="80">
        <v>-13.47312253788275</v>
      </c>
      <c r="H85" s="54">
        <v>6.0410018796170784</v>
      </c>
      <c r="I85" s="80">
        <v>0.92283682747969287</v>
      </c>
      <c r="J85" s="54">
        <v>6.9549158216553479</v>
      </c>
      <c r="K85" s="54">
        <v>4.6100059434325003</v>
      </c>
      <c r="L85" s="54">
        <v>3.2320187557565077</v>
      </c>
    </row>
    <row r="86" spans="1:12" ht="15" customHeight="1" x14ac:dyDescent="0.35">
      <c r="A86" s="105" t="s">
        <v>57</v>
      </c>
      <c r="B86" s="115"/>
      <c r="C86" s="113"/>
      <c r="D86" s="113"/>
      <c r="E86" s="87" t="s">
        <v>7</v>
      </c>
      <c r="F86" s="54" t="s">
        <v>7</v>
      </c>
      <c r="G86" s="80" t="s">
        <v>7</v>
      </c>
      <c r="H86" s="54" t="s">
        <v>7</v>
      </c>
      <c r="I86" s="80">
        <v>2.5254247663020748</v>
      </c>
      <c r="J86" s="54">
        <v>18.845582627543898</v>
      </c>
      <c r="K86" s="54">
        <v>11.791987142693122</v>
      </c>
      <c r="L86" s="54">
        <v>9.0770771291467831</v>
      </c>
    </row>
    <row r="87" spans="1:12" ht="15" customHeight="1" x14ac:dyDescent="0.35">
      <c r="A87" s="105" t="s">
        <v>58</v>
      </c>
      <c r="B87" s="115"/>
      <c r="C87" s="113"/>
      <c r="D87" s="113"/>
      <c r="E87" s="87" t="s">
        <v>7</v>
      </c>
      <c r="F87" s="54" t="s">
        <v>7</v>
      </c>
      <c r="G87" s="80" t="s">
        <v>7</v>
      </c>
      <c r="H87" s="54" t="s">
        <v>7</v>
      </c>
      <c r="I87" s="80">
        <v>2.9118558152633112</v>
      </c>
      <c r="J87" s="54">
        <v>12.252254012288404</v>
      </c>
      <c r="K87" s="54">
        <v>9.7222087742910102</v>
      </c>
      <c r="L87" s="54">
        <v>13.585038144760315</v>
      </c>
    </row>
    <row r="88" spans="1:12" ht="15" customHeight="1" x14ac:dyDescent="0.35">
      <c r="A88" s="105" t="s">
        <v>59</v>
      </c>
      <c r="B88" s="115"/>
      <c r="C88" s="106"/>
      <c r="D88" s="106"/>
      <c r="E88" s="88" t="s">
        <v>7</v>
      </c>
      <c r="F88" s="19" t="s">
        <v>7</v>
      </c>
      <c r="G88" s="77">
        <v>46.313176463075891</v>
      </c>
      <c r="H88" s="19">
        <v>42.363712628549102</v>
      </c>
      <c r="I88" s="77">
        <v>44.744486993265539</v>
      </c>
      <c r="J88" s="19">
        <v>40.380773654579606</v>
      </c>
      <c r="K88" s="19">
        <v>35.261137180815389</v>
      </c>
      <c r="L88" s="19">
        <v>28.990426952248399</v>
      </c>
    </row>
    <row r="89" spans="1:12" ht="15" customHeight="1" x14ac:dyDescent="0.35">
      <c r="A89" s="105" t="s">
        <v>60</v>
      </c>
      <c r="B89" s="115"/>
      <c r="C89" s="106"/>
      <c r="D89" s="106"/>
      <c r="E89" s="89" t="s">
        <v>7</v>
      </c>
      <c r="F89" s="54" t="s">
        <v>7</v>
      </c>
      <c r="G89" s="80">
        <v>40.30599999999999</v>
      </c>
      <c r="H89" s="54">
        <v>34.785000000000004</v>
      </c>
      <c r="I89" s="80">
        <v>38.442</v>
      </c>
      <c r="J89" s="54">
        <v>42.54</v>
      </c>
      <c r="K89" s="54">
        <v>48.418999999999997</v>
      </c>
      <c r="L89" s="19">
        <v>52.304000000000002</v>
      </c>
    </row>
    <row r="90" spans="1:12" ht="15" customHeight="1" x14ac:dyDescent="0.35">
      <c r="A90" s="105" t="s">
        <v>61</v>
      </c>
      <c r="B90" s="115"/>
      <c r="C90" s="58"/>
      <c r="D90" s="58"/>
      <c r="E90" s="90" t="s">
        <v>7</v>
      </c>
      <c r="F90" s="54" t="s">
        <v>7</v>
      </c>
      <c r="G90" s="80">
        <v>0.80392258242421089</v>
      </c>
      <c r="H90" s="54">
        <v>0.85767694356242974</v>
      </c>
      <c r="I90" s="80">
        <v>0.80701064056531091</v>
      </c>
      <c r="J90" s="54">
        <v>0.92723558953601637</v>
      </c>
      <c r="K90" s="54">
        <v>1.2014561009332874</v>
      </c>
      <c r="L90" s="54">
        <v>1.5637401401205226</v>
      </c>
    </row>
    <row r="91" spans="1:12" ht="15" customHeight="1" x14ac:dyDescent="0.35">
      <c r="A91" s="107" t="s">
        <v>62</v>
      </c>
      <c r="B91" s="116"/>
      <c r="C91" s="62"/>
      <c r="D91" s="62"/>
      <c r="E91" s="136" t="s">
        <v>7</v>
      </c>
      <c r="F91" s="19" t="s">
        <v>7</v>
      </c>
      <c r="G91" s="92" t="s">
        <v>7</v>
      </c>
      <c r="H91" s="19" t="s">
        <v>7</v>
      </c>
      <c r="I91" s="92">
        <v>694</v>
      </c>
      <c r="J91" s="19">
        <v>693</v>
      </c>
      <c r="K91" s="19">
        <v>673</v>
      </c>
      <c r="L91" s="19">
        <v>636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C96" s="129"/>
      <c r="E96" s="99"/>
      <c r="F96" s="99"/>
      <c r="G96" s="99"/>
      <c r="H96" s="99"/>
      <c r="I96" s="99"/>
      <c r="J96" s="99"/>
      <c r="K96" s="99"/>
      <c r="L96" s="99"/>
    </row>
    <row r="97" spans="1:12" x14ac:dyDescent="0.25">
      <c r="C97" s="6"/>
      <c r="E97" s="99"/>
      <c r="F97" s="99"/>
      <c r="G97" s="99"/>
      <c r="H97" s="99"/>
      <c r="I97" s="99"/>
      <c r="J97" s="99"/>
      <c r="K97" s="99"/>
      <c r="L97" s="99"/>
    </row>
    <row r="98" spans="1:12" ht="16.5" x14ac:dyDescent="0.3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</row>
    <row r="99" spans="1:12" ht="16.5" x14ac:dyDescent="0.3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</row>
    <row r="100" spans="1:12" ht="16.5" x14ac:dyDescent="0.3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</row>
    <row r="101" spans="1:12" ht="16.5" x14ac:dyDescent="0.3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</row>
    <row r="104" spans="1:12" x14ac:dyDescent="0.2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</row>
    <row r="105" spans="1:12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</row>
    <row r="106" spans="1:12" x14ac:dyDescent="0.2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  <row r="116" spans="1:12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</row>
    <row r="117" spans="1:12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</row>
    <row r="118" spans="1:12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</row>
    <row r="119" spans="1:12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  <rowBreaks count="1" manualBreakCount="1"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19</vt:i4>
      </vt:variant>
    </vt:vector>
  </HeadingPairs>
  <TitlesOfParts>
    <vt:vector size="39" baseType="lpstr">
      <vt:lpstr>AH Industries </vt:lpstr>
      <vt:lpstr>Aibel</vt:lpstr>
      <vt:lpstr>airteam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Serena Properties</vt:lpstr>
      <vt:lpstr>Speed Group</vt:lpstr>
      <vt:lpstr>TFS</vt:lpstr>
      <vt:lpstr>Blad2</vt:lpstr>
      <vt:lpstr>'AH Industries '!Utskriftsområde</vt:lpstr>
      <vt:lpstr>Aibel!Utskriftsområde</vt:lpstr>
      <vt:lpstr>airteam!Utskriftsområde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2016-08-18T07:22:06Z</cp:lastPrinted>
  <dcterms:created xsi:type="dcterms:W3CDTF">2009-05-12T14:09:20Z</dcterms:created>
  <dcterms:modified xsi:type="dcterms:W3CDTF">2016-09-09T07:46:26Z</dcterms:modified>
</cp:coreProperties>
</file>